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G:\RPS\Compliance Reports\Templates\"/>
    </mc:Choice>
  </mc:AlternateContent>
  <xr:revisionPtr revIDLastSave="0" documentId="13_ncr:1_{4A9AA502-CABF-4D88-98B1-C688AD2D9EC3}" xr6:coauthVersionLast="47" xr6:coauthVersionMax="47" xr10:uidLastSave="{00000000-0000-0000-0000-000000000000}"/>
  <workbookProtection workbookAlgorithmName="SHA-512" workbookHashValue="15bdH8e7jh+6HER5+YE39fMrHtAUfrgVdC6JQqOAvvxbe5sZ8g17BP03YWdAJTeiIZVS5QlnIcY20bmVAVcE0w==" workbookSaltValue="7vUaOGwqLsYgqZcyeESfTg==" workbookSpinCount="100000" lockStructure="1"/>
  <bookViews>
    <workbookView xWindow="384" yWindow="0" windowWidth="21900" windowHeight="12960" tabRatio="768" xr2:uid="{40587170-0546-48F1-8691-B7B2EA6092BB}"/>
  </bookViews>
  <sheets>
    <sheet name="INSTRUCTIONS" sheetId="5" r:id="rId1"/>
    <sheet name="Change Log" sheetId="29" r:id="rId2"/>
    <sheet name="DATA COLLECTION" sheetId="20" state="hidden" r:id="rId3"/>
    <sheet name="Summary" sheetId="18" r:id="rId4"/>
    <sheet name="1 - Contact Info" sheetId="3" r:id="rId5"/>
    <sheet name="2 - Customers Served" sheetId="17" r:id="rId6"/>
    <sheet name="3 - Product and General Info" sheetId="1" r:id="rId7"/>
    <sheet name="4 - Sales and Revenues" sheetId="6" r:id="rId8"/>
    <sheet name="5 - Source of Supply" sheetId="27" r:id="rId9"/>
    <sheet name="6 - Source of RECs" sheetId="19" r:id="rId10"/>
    <sheet name="7 - Deficiency" sheetId="14" r:id="rId11"/>
    <sheet name="A - Exemptions" sheetId="24" r:id="rId12"/>
    <sheet name="B - Legacy Contracts" sheetId="21" r:id="rId13"/>
    <sheet name="Requirements" sheetId="23" state="hidden" r:id="rId14"/>
    <sheet name="C - Voluntary Green Programs" sheetId="22" r:id="rId15"/>
    <sheet name="3X MSW" sheetId="28" state="hidden" r:id="rId16"/>
    <sheet name="Menus" sheetId="4" state="hidden" r:id="rId17"/>
    <sheet name="Calculations" sheetId="25" state="hidden" r:id="rId18"/>
    <sheet name="GeneratingUnits" sheetId="9" state="hidden" r:id="rId19"/>
  </sheets>
  <externalReferences>
    <externalReference r:id="rId20"/>
  </externalReferences>
  <definedNames>
    <definedName name="_xlnm._FilterDatabase" localSheetId="18" hidden="1">GeneratingUnits!$A$5:$J$619</definedName>
    <definedName name="_xlnm.Criteria" localSheetId="18">GeneratingUnits!$F$2:$H$3</definedName>
    <definedName name="_xlnm.Extract" localSheetId="18">GeneratingUnits!#REF!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4">'1 - Contact Info'!$A$1:$O$38</definedName>
    <definedName name="_xlnm.Print_Area" localSheetId="5">'2 - Customers Served'!$A$1:$E$44</definedName>
    <definedName name="_xlnm.Print_Area" localSheetId="6">'3 - Product and General Info'!$A$1:$E$47</definedName>
    <definedName name="_xlnm.Print_Area" localSheetId="8">'5 - Source of Supply'!$B$1:$F$54</definedName>
    <definedName name="_xlnm.Print_Area" localSheetId="9">'6 - Source of RECs'!$B$1:$J$149</definedName>
    <definedName name="_xlnm.Print_Area" localSheetId="10">'7 - Deficiency'!$B$1:$G$23</definedName>
    <definedName name="_xlnm.Print_Area" localSheetId="0">INSTRUCTIONS!$B$1:$J$31</definedName>
    <definedName name="_xlnm.Print_Area" localSheetId="3">Summary!$A$1:$F$54</definedName>
    <definedName name="_xlnm.Print_Titles" localSheetId="4">'1 - Contact Info'!$1:$1</definedName>
    <definedName name="_xlnm.Print_Titles" localSheetId="5">'2 - Customers Served'!$1:$1</definedName>
    <definedName name="_xlnm.Print_Titles" localSheetId="6">'3 - Product and General Info'!$1:$1</definedName>
    <definedName name="_xlnm.Print_Titles" localSheetId="7">'4 - Sales and Revenues'!$1:$1</definedName>
    <definedName name="_xlnm.Print_Titles" localSheetId="8">'5 - Source of Supply'!$1:$7</definedName>
    <definedName name="_xlnm.Print_Titles" localSheetId="9">'6 - Source of RECs'!$1:$1</definedName>
    <definedName name="_xlnm.Print_Titles" localSheetId="3">Summary!$1:$1</definedName>
    <definedName name="programs" localSheetId="8">'[1]G - Voluntary Green Programs'!#REF!</definedName>
    <definedName name="programs">'C - Voluntary Green Programs'!#REF!</definedName>
    <definedName name="Z_F7DE3EF9_B517_4138_AD5A_5107DFAD6803_.wvu.PrintTitles" localSheetId="7" hidden="1">'4 - Sales and Revenues'!$1:$1</definedName>
    <definedName name="Z_F7DE3EF9_B517_4138_AD5A_5107DFAD6803_.wvu.PrintTitles" localSheetId="8" hidden="1">'5 - Source of Supply'!$1:$25</definedName>
    <definedName name="Z_F7DE3EF9_B517_4138_AD5A_5107DFAD6803_.wvu.PrintTitles" localSheetId="9" hidden="1">'6 - Source of RECs'!$1:$30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9" l="1"/>
  <c r="D14" i="19"/>
  <c r="E14" i="19"/>
  <c r="F14" i="19"/>
  <c r="C15" i="19"/>
  <c r="D15" i="19"/>
  <c r="E15" i="19"/>
  <c r="F15" i="19"/>
  <c r="C16" i="19"/>
  <c r="D16" i="19"/>
  <c r="E16" i="19"/>
  <c r="F16" i="19"/>
  <c r="C17" i="19"/>
  <c r="D17" i="19"/>
  <c r="E17" i="19"/>
  <c r="F17" i="19"/>
  <c r="C18" i="19"/>
  <c r="D18" i="19"/>
  <c r="E18" i="19"/>
  <c r="F18" i="19"/>
  <c r="C19" i="19"/>
  <c r="D19" i="19"/>
  <c r="E19" i="19"/>
  <c r="F19" i="19"/>
  <c r="C20" i="19"/>
  <c r="D20" i="19"/>
  <c r="E20" i="19"/>
  <c r="F20" i="19"/>
  <c r="C21" i="19"/>
  <c r="D21" i="19"/>
  <c r="E21" i="19"/>
  <c r="F21" i="19"/>
  <c r="C22" i="19"/>
  <c r="D22" i="19"/>
  <c r="E22" i="19"/>
  <c r="F22" i="19"/>
  <c r="C23" i="19"/>
  <c r="D23" i="19"/>
  <c r="E23" i="19"/>
  <c r="F23" i="19"/>
  <c r="C24" i="19"/>
  <c r="D24" i="19"/>
  <c r="E24" i="19"/>
  <c r="F24" i="19"/>
  <c r="C25" i="19"/>
  <c r="D25" i="19"/>
  <c r="E25" i="19"/>
  <c r="F25" i="19"/>
  <c r="C26" i="19"/>
  <c r="D26" i="19"/>
  <c r="E26" i="19"/>
  <c r="F26" i="19"/>
  <c r="C27" i="19"/>
  <c r="D27" i="19"/>
  <c r="E27" i="19"/>
  <c r="F27" i="19"/>
  <c r="C28" i="19"/>
  <c r="D28" i="19"/>
  <c r="E28" i="19"/>
  <c r="F28" i="19"/>
  <c r="C29" i="19"/>
  <c r="D29" i="19"/>
  <c r="E29" i="19"/>
  <c r="F29" i="19"/>
  <c r="C30" i="19"/>
  <c r="D30" i="19"/>
  <c r="E30" i="19"/>
  <c r="F30" i="19"/>
  <c r="C31" i="19"/>
  <c r="D31" i="19"/>
  <c r="E31" i="19"/>
  <c r="F31" i="19"/>
  <c r="C32" i="19"/>
  <c r="D32" i="19"/>
  <c r="E32" i="19"/>
  <c r="F32" i="19"/>
  <c r="C33" i="19"/>
  <c r="D33" i="19"/>
  <c r="E33" i="19"/>
  <c r="F33" i="19"/>
  <c r="C34" i="19"/>
  <c r="D34" i="19"/>
  <c r="E34" i="19"/>
  <c r="F34" i="19"/>
  <c r="C35" i="19"/>
  <c r="D35" i="19"/>
  <c r="E35" i="19"/>
  <c r="F35" i="19"/>
  <c r="C36" i="19"/>
  <c r="D36" i="19"/>
  <c r="E36" i="19"/>
  <c r="F36" i="19"/>
  <c r="C37" i="19"/>
  <c r="D37" i="19"/>
  <c r="E37" i="19"/>
  <c r="F37" i="19"/>
  <c r="C38" i="19"/>
  <c r="D38" i="19"/>
  <c r="E38" i="19"/>
  <c r="F38" i="19"/>
  <c r="C39" i="19"/>
  <c r="D39" i="19"/>
  <c r="E39" i="19"/>
  <c r="F39" i="19"/>
  <c r="C40" i="19"/>
  <c r="D40" i="19"/>
  <c r="E40" i="19"/>
  <c r="F40" i="19"/>
  <c r="C41" i="19"/>
  <c r="D41" i="19"/>
  <c r="E41" i="19"/>
  <c r="F41" i="19"/>
  <c r="C42" i="19"/>
  <c r="D42" i="19"/>
  <c r="E42" i="19"/>
  <c r="F42" i="19"/>
  <c r="C43" i="19"/>
  <c r="D43" i="19"/>
  <c r="E43" i="19"/>
  <c r="F43" i="19"/>
  <c r="C44" i="19"/>
  <c r="D44" i="19"/>
  <c r="E44" i="19"/>
  <c r="F44" i="19"/>
  <c r="C45" i="19"/>
  <c r="D45" i="19"/>
  <c r="E45" i="19"/>
  <c r="F45" i="19"/>
  <c r="C46" i="19"/>
  <c r="D46" i="19"/>
  <c r="E46" i="19"/>
  <c r="F46" i="19"/>
  <c r="C47" i="19"/>
  <c r="D47" i="19"/>
  <c r="E47" i="19"/>
  <c r="F47" i="19"/>
  <c r="C48" i="19"/>
  <c r="D48" i="19"/>
  <c r="E48" i="19"/>
  <c r="F48" i="19"/>
  <c r="C49" i="19"/>
  <c r="D49" i="19"/>
  <c r="E49" i="19"/>
  <c r="F49" i="19"/>
  <c r="C50" i="19"/>
  <c r="D50" i="19"/>
  <c r="E50" i="19"/>
  <c r="F50" i="19"/>
  <c r="C51" i="19"/>
  <c r="D51" i="19"/>
  <c r="E51" i="19"/>
  <c r="F51" i="19"/>
  <c r="C52" i="19"/>
  <c r="D52" i="19"/>
  <c r="E52" i="19"/>
  <c r="F52" i="19"/>
  <c r="C53" i="19"/>
  <c r="D53" i="19"/>
  <c r="E53" i="19"/>
  <c r="F53" i="19"/>
  <c r="C54" i="19"/>
  <c r="D54" i="19"/>
  <c r="E54" i="19"/>
  <c r="F54" i="19"/>
  <c r="C55" i="19"/>
  <c r="D55" i="19"/>
  <c r="E55" i="19"/>
  <c r="F55" i="19"/>
  <c r="C56" i="19"/>
  <c r="D56" i="19"/>
  <c r="E56" i="19"/>
  <c r="F56" i="19"/>
  <c r="C57" i="19"/>
  <c r="D57" i="19"/>
  <c r="E57" i="19"/>
  <c r="F57" i="19"/>
  <c r="C58" i="19"/>
  <c r="D58" i="19"/>
  <c r="E58" i="19"/>
  <c r="F58" i="19"/>
  <c r="C59" i="19"/>
  <c r="D59" i="19"/>
  <c r="E59" i="19"/>
  <c r="F59" i="19"/>
  <c r="C60" i="19"/>
  <c r="D60" i="19"/>
  <c r="E60" i="19"/>
  <c r="F60" i="19"/>
  <c r="C61" i="19"/>
  <c r="D61" i="19"/>
  <c r="E61" i="19"/>
  <c r="F61" i="19"/>
  <c r="C62" i="19"/>
  <c r="D62" i="19"/>
  <c r="E62" i="19"/>
  <c r="F62" i="19"/>
  <c r="C63" i="19"/>
  <c r="D63" i="19"/>
  <c r="E63" i="19"/>
  <c r="F63" i="19"/>
  <c r="C64" i="19"/>
  <c r="D64" i="19"/>
  <c r="E64" i="19"/>
  <c r="F64" i="19"/>
  <c r="C65" i="19"/>
  <c r="D65" i="19"/>
  <c r="E65" i="19"/>
  <c r="F65" i="19"/>
  <c r="C66" i="19"/>
  <c r="D66" i="19"/>
  <c r="E66" i="19"/>
  <c r="F66" i="19"/>
  <c r="C67" i="19"/>
  <c r="D67" i="19"/>
  <c r="E67" i="19"/>
  <c r="F67" i="19"/>
  <c r="C68" i="19"/>
  <c r="D68" i="19"/>
  <c r="E68" i="19"/>
  <c r="F68" i="19"/>
  <c r="C69" i="19"/>
  <c r="D69" i="19"/>
  <c r="E69" i="19"/>
  <c r="F69" i="19"/>
  <c r="C70" i="19"/>
  <c r="D70" i="19"/>
  <c r="E70" i="19"/>
  <c r="F70" i="19"/>
  <c r="C71" i="19"/>
  <c r="D71" i="19"/>
  <c r="E71" i="19"/>
  <c r="F71" i="19"/>
  <c r="C72" i="19"/>
  <c r="D72" i="19"/>
  <c r="E72" i="19"/>
  <c r="F72" i="19"/>
  <c r="C73" i="19"/>
  <c r="D73" i="19"/>
  <c r="E73" i="19"/>
  <c r="F73" i="19"/>
  <c r="C74" i="19"/>
  <c r="D74" i="19"/>
  <c r="E74" i="19"/>
  <c r="F74" i="19"/>
  <c r="C75" i="19"/>
  <c r="D75" i="19"/>
  <c r="E75" i="19"/>
  <c r="F75" i="19"/>
  <c r="C76" i="19"/>
  <c r="D76" i="19"/>
  <c r="E76" i="19"/>
  <c r="F76" i="19"/>
  <c r="C77" i="19"/>
  <c r="D77" i="19"/>
  <c r="E77" i="19"/>
  <c r="F77" i="19"/>
  <c r="C78" i="19"/>
  <c r="D78" i="19"/>
  <c r="E78" i="19"/>
  <c r="F78" i="19"/>
  <c r="C79" i="19"/>
  <c r="D79" i="19"/>
  <c r="E79" i="19"/>
  <c r="F79" i="19"/>
  <c r="C80" i="19"/>
  <c r="D80" i="19"/>
  <c r="E80" i="19"/>
  <c r="F80" i="19"/>
  <c r="C81" i="19"/>
  <c r="D81" i="19"/>
  <c r="E81" i="19"/>
  <c r="F81" i="19"/>
  <c r="C82" i="19"/>
  <c r="D82" i="19"/>
  <c r="E82" i="19"/>
  <c r="F82" i="19"/>
  <c r="C83" i="19"/>
  <c r="D83" i="19"/>
  <c r="E83" i="19"/>
  <c r="F83" i="19"/>
  <c r="C84" i="19"/>
  <c r="D84" i="19"/>
  <c r="E84" i="19"/>
  <c r="F84" i="19"/>
  <c r="C85" i="19"/>
  <c r="D85" i="19"/>
  <c r="E85" i="19"/>
  <c r="F85" i="19"/>
  <c r="C86" i="19"/>
  <c r="D86" i="19"/>
  <c r="E86" i="19"/>
  <c r="F86" i="19"/>
  <c r="C87" i="19"/>
  <c r="D87" i="19"/>
  <c r="E87" i="19"/>
  <c r="F87" i="19"/>
  <c r="C88" i="19"/>
  <c r="D88" i="19"/>
  <c r="E88" i="19"/>
  <c r="F88" i="19"/>
  <c r="C89" i="19"/>
  <c r="D89" i="19"/>
  <c r="E89" i="19"/>
  <c r="F89" i="19"/>
  <c r="C90" i="19"/>
  <c r="D90" i="19"/>
  <c r="E90" i="19"/>
  <c r="F90" i="19"/>
  <c r="C91" i="19"/>
  <c r="D91" i="19"/>
  <c r="E91" i="19"/>
  <c r="F91" i="19"/>
  <c r="C92" i="19"/>
  <c r="D92" i="19"/>
  <c r="E92" i="19"/>
  <c r="F92" i="19"/>
  <c r="C93" i="19"/>
  <c r="D93" i="19"/>
  <c r="E93" i="19"/>
  <c r="F93" i="19"/>
  <c r="C94" i="19"/>
  <c r="D94" i="19"/>
  <c r="E94" i="19"/>
  <c r="F94" i="19"/>
  <c r="C95" i="19"/>
  <c r="D95" i="19"/>
  <c r="E95" i="19"/>
  <c r="F95" i="19"/>
  <c r="C96" i="19"/>
  <c r="D96" i="19"/>
  <c r="E96" i="19"/>
  <c r="F96" i="19"/>
  <c r="C97" i="19"/>
  <c r="D97" i="19"/>
  <c r="E97" i="19"/>
  <c r="F97" i="19"/>
  <c r="C98" i="19"/>
  <c r="D98" i="19"/>
  <c r="E98" i="19"/>
  <c r="F98" i="19"/>
  <c r="C99" i="19"/>
  <c r="D99" i="19"/>
  <c r="E99" i="19"/>
  <c r="F99" i="19"/>
  <c r="C100" i="19"/>
  <c r="D100" i="19"/>
  <c r="E100" i="19"/>
  <c r="F100" i="19"/>
  <c r="C101" i="19"/>
  <c r="D101" i="19"/>
  <c r="E101" i="19"/>
  <c r="F101" i="19"/>
  <c r="C102" i="19"/>
  <c r="D102" i="19"/>
  <c r="E102" i="19"/>
  <c r="F102" i="19"/>
  <c r="C103" i="19"/>
  <c r="D103" i="19"/>
  <c r="E103" i="19"/>
  <c r="F103" i="19"/>
  <c r="C104" i="19"/>
  <c r="D104" i="19"/>
  <c r="E104" i="19"/>
  <c r="F104" i="19"/>
  <c r="C105" i="19"/>
  <c r="D105" i="19"/>
  <c r="E105" i="19"/>
  <c r="F105" i="19"/>
  <c r="C106" i="19"/>
  <c r="D106" i="19"/>
  <c r="E106" i="19"/>
  <c r="F106" i="19"/>
  <c r="C107" i="19"/>
  <c r="D107" i="19"/>
  <c r="E107" i="19"/>
  <c r="F107" i="19"/>
  <c r="C108" i="19"/>
  <c r="D108" i="19"/>
  <c r="E108" i="19"/>
  <c r="F108" i="19"/>
  <c r="C109" i="19"/>
  <c r="D109" i="19"/>
  <c r="E109" i="19"/>
  <c r="F109" i="19"/>
  <c r="C110" i="19"/>
  <c r="D110" i="19"/>
  <c r="E110" i="19"/>
  <c r="F110" i="19"/>
  <c r="C111" i="19"/>
  <c r="D111" i="19"/>
  <c r="E111" i="19"/>
  <c r="F111" i="19"/>
  <c r="C112" i="19"/>
  <c r="D112" i="19"/>
  <c r="E112" i="19"/>
  <c r="F112" i="19"/>
  <c r="C113" i="19"/>
  <c r="D113" i="19"/>
  <c r="E113" i="19"/>
  <c r="F113" i="19"/>
  <c r="C114" i="19"/>
  <c r="D114" i="19"/>
  <c r="E114" i="19"/>
  <c r="F114" i="19"/>
  <c r="C115" i="19"/>
  <c r="D115" i="19"/>
  <c r="E115" i="19"/>
  <c r="F115" i="19"/>
  <c r="C116" i="19"/>
  <c r="D116" i="19"/>
  <c r="E116" i="19"/>
  <c r="F116" i="19"/>
  <c r="C117" i="19"/>
  <c r="D117" i="19"/>
  <c r="E117" i="19"/>
  <c r="F117" i="19"/>
  <c r="C118" i="19"/>
  <c r="D118" i="19"/>
  <c r="E118" i="19"/>
  <c r="F118" i="19"/>
  <c r="C119" i="19"/>
  <c r="D119" i="19"/>
  <c r="E119" i="19"/>
  <c r="F119" i="19"/>
  <c r="C120" i="19"/>
  <c r="D120" i="19"/>
  <c r="E120" i="19"/>
  <c r="F120" i="19"/>
  <c r="C121" i="19"/>
  <c r="D121" i="19"/>
  <c r="E121" i="19"/>
  <c r="F121" i="19"/>
  <c r="C122" i="19"/>
  <c r="D122" i="19"/>
  <c r="E122" i="19"/>
  <c r="F122" i="19"/>
  <c r="C123" i="19"/>
  <c r="D123" i="19"/>
  <c r="E123" i="19"/>
  <c r="F123" i="19"/>
  <c r="C124" i="19"/>
  <c r="D124" i="19"/>
  <c r="E124" i="19"/>
  <c r="F124" i="19"/>
  <c r="C125" i="19"/>
  <c r="D125" i="19"/>
  <c r="E125" i="19"/>
  <c r="F125" i="19"/>
  <c r="C126" i="19"/>
  <c r="D126" i="19"/>
  <c r="E126" i="19"/>
  <c r="F126" i="19"/>
  <c r="C127" i="19"/>
  <c r="D127" i="19"/>
  <c r="E127" i="19"/>
  <c r="F127" i="19"/>
  <c r="D13" i="19"/>
  <c r="C13" i="19"/>
  <c r="L130" i="19"/>
  <c r="L131" i="19"/>
  <c r="L132" i="19"/>
  <c r="L133" i="19"/>
  <c r="L129"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89" i="19"/>
  <c r="L90" i="19"/>
  <c r="L91" i="19"/>
  <c r="L92" i="19"/>
  <c r="L93" i="19"/>
  <c r="L94" i="19"/>
  <c r="L95" i="19"/>
  <c r="L96" i="19"/>
  <c r="L97" i="19"/>
  <c r="L98" i="19"/>
  <c r="L99" i="19"/>
  <c r="L100" i="19"/>
  <c r="L101" i="19"/>
  <c r="L102" i="19"/>
  <c r="L103" i="19"/>
  <c r="L104" i="19"/>
  <c r="L105" i="19"/>
  <c r="L106" i="19"/>
  <c r="L107" i="19"/>
  <c r="L108" i="19"/>
  <c r="L109" i="19"/>
  <c r="L110" i="19"/>
  <c r="L111" i="19"/>
  <c r="L112" i="19"/>
  <c r="L113" i="19"/>
  <c r="L114" i="19"/>
  <c r="L115" i="19"/>
  <c r="L116" i="19"/>
  <c r="L117" i="19"/>
  <c r="L118" i="19"/>
  <c r="L119" i="19"/>
  <c r="L120" i="19"/>
  <c r="L121" i="19"/>
  <c r="L122" i="19"/>
  <c r="L123" i="19"/>
  <c r="L124" i="19"/>
  <c r="L125" i="19"/>
  <c r="L126" i="19"/>
  <c r="L127" i="19"/>
  <c r="L13" i="19"/>
  <c r="D151" i="19"/>
  <c r="E151" i="19"/>
  <c r="G151" i="19"/>
  <c r="D152" i="19"/>
  <c r="E152" i="19"/>
  <c r="G152" i="19"/>
  <c r="D153" i="19"/>
  <c r="E153" i="19"/>
  <c r="G153" i="19"/>
  <c r="D154" i="19"/>
  <c r="E154" i="19"/>
  <c r="G154" i="19"/>
  <c r="D155" i="19"/>
  <c r="E155" i="19"/>
  <c r="G155" i="19"/>
  <c r="D156" i="19"/>
  <c r="E156" i="19"/>
  <c r="G156" i="19"/>
  <c r="E150" i="19"/>
  <c r="G150" i="19"/>
  <c r="D150" i="19"/>
  <c r="K32" i="19"/>
  <c r="K44" i="19"/>
  <c r="K104" i="19"/>
  <c r="K116" i="19"/>
  <c r="B34" i="5"/>
  <c r="K5" i="19"/>
  <c r="L5" i="19"/>
  <c r="M5" i="19"/>
  <c r="K6" i="19"/>
  <c r="L6" i="19"/>
  <c r="M6" i="19"/>
  <c r="K8" i="19"/>
  <c r="L8" i="19"/>
  <c r="M8" i="19"/>
  <c r="J6" i="19"/>
  <c r="J8" i="19"/>
  <c r="J5" i="19"/>
  <c r="AD20" i="19"/>
  <c r="AD29" i="19"/>
  <c r="AD32" i="19"/>
  <c r="AD41" i="19"/>
  <c r="AD44" i="19"/>
  <c r="AD53" i="19"/>
  <c r="AD56" i="19"/>
  <c r="AD65" i="19"/>
  <c r="AD68" i="19"/>
  <c r="AD77" i="19"/>
  <c r="AD80" i="19"/>
  <c r="AD89" i="19"/>
  <c r="AD92" i="19"/>
  <c r="AD101" i="19"/>
  <c r="AD104" i="19"/>
  <c r="AD113" i="19"/>
  <c r="AD116" i="19"/>
  <c r="AD125" i="19"/>
  <c r="AD128" i="19"/>
  <c r="AC14" i="19"/>
  <c r="K14" i="19" s="1"/>
  <c r="AC15" i="19"/>
  <c r="AD15" i="19" s="1"/>
  <c r="AC16" i="19"/>
  <c r="K16" i="19" s="1"/>
  <c r="AC17" i="19"/>
  <c r="K17" i="19" s="1"/>
  <c r="AC18" i="19"/>
  <c r="K18" i="19" s="1"/>
  <c r="AC19" i="19"/>
  <c r="K19" i="19" s="1"/>
  <c r="AC20" i="19"/>
  <c r="K20" i="19" s="1"/>
  <c r="AC21" i="19"/>
  <c r="AD21" i="19" s="1"/>
  <c r="AC22" i="19"/>
  <c r="K22" i="19" s="1"/>
  <c r="AC23" i="19"/>
  <c r="K23" i="19" s="1"/>
  <c r="AC24" i="19"/>
  <c r="K24" i="19" s="1"/>
  <c r="AC25" i="19"/>
  <c r="K25" i="19" s="1"/>
  <c r="AC26" i="19"/>
  <c r="K26" i="19" s="1"/>
  <c r="AC27" i="19"/>
  <c r="K27" i="19" s="1"/>
  <c r="AC28" i="19"/>
  <c r="K28" i="19" s="1"/>
  <c r="AC29" i="19"/>
  <c r="K29" i="19" s="1"/>
  <c r="AC30" i="19"/>
  <c r="K30" i="19" s="1"/>
  <c r="AC31" i="19"/>
  <c r="K31" i="19" s="1"/>
  <c r="AC32" i="19"/>
  <c r="AC33" i="19"/>
  <c r="AD33" i="19" s="1"/>
  <c r="AC34" i="19"/>
  <c r="K34" i="19" s="1"/>
  <c r="AC35" i="19"/>
  <c r="K35" i="19" s="1"/>
  <c r="AC36" i="19"/>
  <c r="K36" i="19" s="1"/>
  <c r="AC37" i="19"/>
  <c r="K37" i="19" s="1"/>
  <c r="AC38" i="19"/>
  <c r="K38" i="19" s="1"/>
  <c r="AC39" i="19"/>
  <c r="K39" i="19" s="1"/>
  <c r="AC40" i="19"/>
  <c r="K40" i="19" s="1"/>
  <c r="AC41" i="19"/>
  <c r="K41" i="19" s="1"/>
  <c r="AC42" i="19"/>
  <c r="K42" i="19" s="1"/>
  <c r="AC43" i="19"/>
  <c r="K43" i="19" s="1"/>
  <c r="AC44" i="19"/>
  <c r="AC45" i="19"/>
  <c r="AD45" i="19" s="1"/>
  <c r="AC46" i="19"/>
  <c r="K46" i="19" s="1"/>
  <c r="AC47" i="19"/>
  <c r="K47" i="19" s="1"/>
  <c r="AC48" i="19"/>
  <c r="K48" i="19" s="1"/>
  <c r="AC49" i="19"/>
  <c r="K49" i="19" s="1"/>
  <c r="AC50" i="19"/>
  <c r="K50" i="19" s="1"/>
  <c r="AC51" i="19"/>
  <c r="K51" i="19" s="1"/>
  <c r="AC52" i="19"/>
  <c r="AD52" i="19" s="1"/>
  <c r="AC53" i="19"/>
  <c r="K53" i="19" s="1"/>
  <c r="AC54" i="19"/>
  <c r="K54" i="19" s="1"/>
  <c r="AC55" i="19"/>
  <c r="K55" i="19" s="1"/>
  <c r="AC56" i="19"/>
  <c r="K56" i="19" s="1"/>
  <c r="AC57" i="19"/>
  <c r="AD57" i="19" s="1"/>
  <c r="AC58" i="19"/>
  <c r="K58" i="19" s="1"/>
  <c r="AC59" i="19"/>
  <c r="K59" i="19" s="1"/>
  <c r="AC60" i="19"/>
  <c r="K60" i="19" s="1"/>
  <c r="AC61" i="19"/>
  <c r="K61" i="19" s="1"/>
  <c r="AC62" i="19"/>
  <c r="K62" i="19" s="1"/>
  <c r="AC63" i="19"/>
  <c r="K63" i="19" s="1"/>
  <c r="AC64" i="19"/>
  <c r="AD64" i="19" s="1"/>
  <c r="AC65" i="19"/>
  <c r="K65" i="19" s="1"/>
  <c r="AC66" i="19"/>
  <c r="K66" i="19" s="1"/>
  <c r="AC67" i="19"/>
  <c r="K67" i="19" s="1"/>
  <c r="AC68" i="19"/>
  <c r="K68" i="19" s="1"/>
  <c r="AC69" i="19"/>
  <c r="AD69" i="19" s="1"/>
  <c r="AC70" i="19"/>
  <c r="K70" i="19" s="1"/>
  <c r="AC71" i="19"/>
  <c r="K71" i="19" s="1"/>
  <c r="AC72" i="19"/>
  <c r="K72" i="19" s="1"/>
  <c r="AC73" i="19"/>
  <c r="K73" i="19" s="1"/>
  <c r="AC74" i="19"/>
  <c r="K74" i="19" s="1"/>
  <c r="AC75" i="19"/>
  <c r="K75" i="19" s="1"/>
  <c r="AC76" i="19"/>
  <c r="K76" i="19" s="1"/>
  <c r="AC77" i="19"/>
  <c r="K77" i="19" s="1"/>
  <c r="AC78" i="19"/>
  <c r="K78" i="19" s="1"/>
  <c r="AC79" i="19"/>
  <c r="K79" i="19" s="1"/>
  <c r="AC80" i="19"/>
  <c r="K80" i="19" s="1"/>
  <c r="AC81" i="19"/>
  <c r="AD81" i="19" s="1"/>
  <c r="AC82" i="19"/>
  <c r="K82" i="19" s="1"/>
  <c r="AC83" i="19"/>
  <c r="K83" i="19" s="1"/>
  <c r="AC84" i="19"/>
  <c r="K84" i="19" s="1"/>
  <c r="AC85" i="19"/>
  <c r="K85" i="19" s="1"/>
  <c r="AC86" i="19"/>
  <c r="K86" i="19" s="1"/>
  <c r="AC87" i="19"/>
  <c r="K87" i="19" s="1"/>
  <c r="AC88" i="19"/>
  <c r="K88" i="19" s="1"/>
  <c r="AC89" i="19"/>
  <c r="K89" i="19" s="1"/>
  <c r="AC90" i="19"/>
  <c r="K90" i="19" s="1"/>
  <c r="AC91" i="19"/>
  <c r="K91" i="19" s="1"/>
  <c r="AC92" i="19"/>
  <c r="K92" i="19" s="1"/>
  <c r="AC93" i="19"/>
  <c r="AD93" i="19" s="1"/>
  <c r="AC94" i="19"/>
  <c r="K94" i="19" s="1"/>
  <c r="AC95" i="19"/>
  <c r="K95" i="19" s="1"/>
  <c r="AC96" i="19"/>
  <c r="K96" i="19" s="1"/>
  <c r="AC97" i="19"/>
  <c r="K97" i="19" s="1"/>
  <c r="AC98" i="19"/>
  <c r="K98" i="19" s="1"/>
  <c r="AC99" i="19"/>
  <c r="K99" i="19" s="1"/>
  <c r="AC100" i="19"/>
  <c r="K100" i="19" s="1"/>
  <c r="AC101" i="19"/>
  <c r="K101" i="19" s="1"/>
  <c r="AC102" i="19"/>
  <c r="K102" i="19" s="1"/>
  <c r="AC103" i="19"/>
  <c r="K103" i="19" s="1"/>
  <c r="AC104" i="19"/>
  <c r="AC105" i="19"/>
  <c r="AD105" i="19" s="1"/>
  <c r="AC106" i="19"/>
  <c r="K106" i="19" s="1"/>
  <c r="AC107" i="19"/>
  <c r="K107" i="19" s="1"/>
  <c r="AC108" i="19"/>
  <c r="K108" i="19" s="1"/>
  <c r="AC109" i="19"/>
  <c r="K109" i="19" s="1"/>
  <c r="AC110" i="19"/>
  <c r="K110" i="19" s="1"/>
  <c r="AC111" i="19"/>
  <c r="K111" i="19" s="1"/>
  <c r="AC112" i="19"/>
  <c r="K112" i="19" s="1"/>
  <c r="AC113" i="19"/>
  <c r="K113" i="19" s="1"/>
  <c r="AC114" i="19"/>
  <c r="K114" i="19" s="1"/>
  <c r="AC115" i="19"/>
  <c r="K115" i="19" s="1"/>
  <c r="AC116" i="19"/>
  <c r="AC117" i="19"/>
  <c r="AD117" i="19" s="1"/>
  <c r="AC118" i="19"/>
  <c r="K118" i="19" s="1"/>
  <c r="AC119" i="19"/>
  <c r="K119" i="19" s="1"/>
  <c r="AC120" i="19"/>
  <c r="K120" i="19" s="1"/>
  <c r="AC121" i="19"/>
  <c r="K121" i="19" s="1"/>
  <c r="AC122" i="19"/>
  <c r="K122" i="19" s="1"/>
  <c r="AC123" i="19"/>
  <c r="K123" i="19" s="1"/>
  <c r="AC124" i="19"/>
  <c r="AD124" i="19" s="1"/>
  <c r="AC125" i="19"/>
  <c r="K125" i="19" s="1"/>
  <c r="AC126" i="19"/>
  <c r="K126" i="19" s="1"/>
  <c r="AC127" i="19"/>
  <c r="K127" i="19" s="1"/>
  <c r="AC128" i="19"/>
  <c r="AC129" i="19"/>
  <c r="K129" i="19" s="1"/>
  <c r="AC130" i="19"/>
  <c r="K130" i="19" s="1"/>
  <c r="AC131" i="19"/>
  <c r="K131" i="19" s="1"/>
  <c r="AC132" i="19"/>
  <c r="K132" i="19" s="1"/>
  <c r="AC133" i="19"/>
  <c r="K133" i="19" s="1"/>
  <c r="AC13" i="19"/>
  <c r="AD133" i="19" l="1"/>
  <c r="AD131" i="19"/>
  <c r="AD132" i="19"/>
  <c r="K64" i="19"/>
  <c r="AD112" i="19"/>
  <c r="AD88" i="19"/>
  <c r="AD40" i="19"/>
  <c r="K124" i="19"/>
  <c r="K52" i="19"/>
  <c r="AD61" i="19"/>
  <c r="AD100" i="19"/>
  <c r="AD76" i="19"/>
  <c r="AD28" i="19"/>
  <c r="AD109" i="19"/>
  <c r="AD37" i="19"/>
  <c r="AD108" i="19"/>
  <c r="AD84" i="19"/>
  <c r="AD60" i="19"/>
  <c r="AD36" i="19"/>
  <c r="AD121" i="19"/>
  <c r="AD97" i="19"/>
  <c r="AD73" i="19"/>
  <c r="AD49" i="19"/>
  <c r="AD25" i="19"/>
  <c r="AD85" i="19"/>
  <c r="AD107" i="19"/>
  <c r="AD83" i="19"/>
  <c r="AD59" i="19"/>
  <c r="AD35" i="19"/>
  <c r="AD120" i="19"/>
  <c r="AD96" i="19"/>
  <c r="AD72" i="19"/>
  <c r="AD48" i="19"/>
  <c r="AD24" i="19"/>
  <c r="AD119" i="19"/>
  <c r="AD95" i="19"/>
  <c r="AD71" i="19"/>
  <c r="AD47" i="19"/>
  <c r="AD23" i="19"/>
  <c r="AD16" i="19"/>
  <c r="K117" i="19"/>
  <c r="K105" i="19"/>
  <c r="K93" i="19"/>
  <c r="K81" i="19"/>
  <c r="K69" i="19"/>
  <c r="K57" i="19"/>
  <c r="K45" i="19"/>
  <c r="K21" i="19"/>
  <c r="AD127" i="19"/>
  <c r="AD115" i="19"/>
  <c r="AD103" i="19"/>
  <c r="AD91" i="19"/>
  <c r="AD79" i="19"/>
  <c r="AD67" i="19"/>
  <c r="AD55" i="19"/>
  <c r="AD43" i="19"/>
  <c r="AD31" i="19"/>
  <c r="AD19" i="19"/>
  <c r="AD129" i="19"/>
  <c r="K33" i="19"/>
  <c r="AD126" i="19"/>
  <c r="AD114" i="19"/>
  <c r="AD102" i="19"/>
  <c r="AD90" i="19"/>
  <c r="AD78" i="19"/>
  <c r="AD66" i="19"/>
  <c r="AD54" i="19"/>
  <c r="AD42" i="19"/>
  <c r="AD30" i="19"/>
  <c r="AD17" i="19"/>
  <c r="K15" i="19"/>
  <c r="K13" i="19"/>
  <c r="AD13" i="19" s="1"/>
  <c r="AD123" i="19"/>
  <c r="AD111" i="19"/>
  <c r="AD99" i="19"/>
  <c r="AD87" i="19"/>
  <c r="AD75" i="19"/>
  <c r="AD63" i="19"/>
  <c r="AD51" i="19"/>
  <c r="AD39" i="19"/>
  <c r="AD27" i="19"/>
  <c r="AD14" i="19"/>
  <c r="AD122" i="19"/>
  <c r="AD110" i="19"/>
  <c r="AD98" i="19"/>
  <c r="AD86" i="19"/>
  <c r="AD74" i="19"/>
  <c r="AD62" i="19"/>
  <c r="AD50" i="19"/>
  <c r="AD38" i="19"/>
  <c r="AD26" i="19"/>
  <c r="AD130" i="19"/>
  <c r="AD118" i="19"/>
  <c r="AD106" i="19"/>
  <c r="AD94" i="19"/>
  <c r="AD82" i="19"/>
  <c r="AD70" i="19"/>
  <c r="AD58" i="19"/>
  <c r="AD46" i="19"/>
  <c r="AD34" i="19"/>
  <c r="AD22" i="19"/>
  <c r="AD18" i="19"/>
  <c r="C9" i="27"/>
  <c r="D9" i="27"/>
  <c r="C10" i="27"/>
  <c r="D10" i="27"/>
  <c r="C11" i="27"/>
  <c r="D11" i="27"/>
  <c r="C12" i="27"/>
  <c r="D12" i="27"/>
  <c r="C13" i="27"/>
  <c r="D13" i="27"/>
  <c r="C14" i="27"/>
  <c r="D14" i="27"/>
  <c r="C15" i="27"/>
  <c r="D15" i="27"/>
  <c r="C16" i="27"/>
  <c r="D16" i="27"/>
  <c r="C17" i="27"/>
  <c r="D17" i="27"/>
  <c r="C18" i="27"/>
  <c r="D18" i="27"/>
  <c r="C19" i="27"/>
  <c r="D19" i="27"/>
  <c r="C20" i="27"/>
  <c r="D20" i="27"/>
  <c r="C21" i="27"/>
  <c r="D21" i="27"/>
  <c r="C22" i="27"/>
  <c r="D22" i="27"/>
  <c r="C23" i="27"/>
  <c r="D23" i="27"/>
  <c r="C24" i="27"/>
  <c r="D24" i="27"/>
  <c r="C25" i="27"/>
  <c r="D25" i="27"/>
  <c r="C26" i="27"/>
  <c r="D26" i="27"/>
  <c r="C27" i="27"/>
  <c r="D27" i="27"/>
  <c r="C28" i="27"/>
  <c r="D28" i="27"/>
  <c r="C29" i="27"/>
  <c r="D29" i="27"/>
  <c r="C30" i="27"/>
  <c r="D30" i="27"/>
  <c r="C31" i="27"/>
  <c r="D31" i="27"/>
  <c r="C32" i="27"/>
  <c r="D32" i="27"/>
  <c r="C33" i="27"/>
  <c r="D33" i="27"/>
  <c r="C34" i="27"/>
  <c r="D34" i="27"/>
  <c r="C35" i="27"/>
  <c r="D35" i="27"/>
  <c r="C36" i="27"/>
  <c r="D36" i="27"/>
  <c r="C37" i="27"/>
  <c r="D37" i="27"/>
  <c r="C38" i="27"/>
  <c r="D38" i="27"/>
  <c r="C39" i="27"/>
  <c r="D39" i="27"/>
  <c r="C40" i="27"/>
  <c r="D40" i="27"/>
  <c r="C41" i="27"/>
  <c r="D41" i="27"/>
  <c r="C42" i="27"/>
  <c r="D42" i="27"/>
  <c r="C43" i="27"/>
  <c r="D43" i="27"/>
  <c r="D8" i="27"/>
  <c r="C8" i="27"/>
  <c r="F9" i="19" l="1"/>
  <c r="L7" i="19"/>
  <c r="J7" i="19"/>
  <c r="D9" i="19"/>
  <c r="E9" i="19"/>
  <c r="K7" i="19"/>
  <c r="G9" i="19"/>
  <c r="M7" i="19"/>
  <c r="B1" i="27"/>
  <c r="E53" i="27"/>
  <c r="Q74" i="6" l="1"/>
  <c r="Q75" i="6"/>
  <c r="Q73" i="6"/>
  <c r="Q50" i="6"/>
  <c r="Q51" i="6"/>
  <c r="Q49" i="6"/>
  <c r="Q34" i="6"/>
  <c r="Q35" i="6"/>
  <c r="Q33" i="6"/>
  <c r="Q66" i="6" l="1"/>
  <c r="Q67" i="6"/>
  <c r="Q65" i="6"/>
  <c r="Q58" i="6"/>
  <c r="Q59" i="6"/>
  <c r="Q57" i="6"/>
  <c r="Q42" i="6"/>
  <c r="Q43" i="6"/>
  <c r="Q41" i="6"/>
  <c r="B1" i="22"/>
  <c r="B1" i="21"/>
  <c r="B1" i="14"/>
  <c r="B1" i="19"/>
  <c r="B1" i="24"/>
  <c r="B1" i="6"/>
  <c r="B1" i="1"/>
  <c r="B1" i="17"/>
  <c r="AB14" i="19" l="1"/>
  <c r="AB1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AB75" i="19"/>
  <c r="AB76" i="19"/>
  <c r="AB77" i="19"/>
  <c r="AB78" i="19"/>
  <c r="AB79" i="19"/>
  <c r="AB80" i="19"/>
  <c r="AB81" i="19"/>
  <c r="AB82" i="19"/>
  <c r="AB83" i="19"/>
  <c r="AB84" i="19"/>
  <c r="AB85" i="19"/>
  <c r="AB86" i="19"/>
  <c r="AB87" i="19"/>
  <c r="AB88" i="19"/>
  <c r="AB89" i="19"/>
  <c r="AB90" i="19"/>
  <c r="AB91" i="19"/>
  <c r="AB92" i="19"/>
  <c r="AB93" i="19"/>
  <c r="AB94" i="19"/>
  <c r="AB95" i="19"/>
  <c r="AB96" i="19"/>
  <c r="AB97" i="19"/>
  <c r="AB98" i="19"/>
  <c r="AB99" i="19"/>
  <c r="AB100" i="19"/>
  <c r="AB101" i="19"/>
  <c r="AB102" i="19"/>
  <c r="AB103" i="19"/>
  <c r="AB104" i="19"/>
  <c r="AB105" i="19"/>
  <c r="AB106" i="19"/>
  <c r="AB107" i="19"/>
  <c r="AB108" i="19"/>
  <c r="AB109" i="19"/>
  <c r="AB110" i="19"/>
  <c r="AB111" i="19"/>
  <c r="AB112" i="19"/>
  <c r="AB113" i="19"/>
  <c r="AB114" i="19"/>
  <c r="AB115" i="19"/>
  <c r="AB116" i="19"/>
  <c r="AB117" i="19"/>
  <c r="AB118" i="19"/>
  <c r="AB119" i="19"/>
  <c r="AB120" i="19"/>
  <c r="AB121" i="19"/>
  <c r="AB122" i="19"/>
  <c r="AB123" i="19"/>
  <c r="AB124" i="19"/>
  <c r="AB125" i="19"/>
  <c r="AB126" i="19"/>
  <c r="AB127" i="19"/>
  <c r="AB128" i="19"/>
  <c r="AB129" i="19"/>
  <c r="AB130" i="19"/>
  <c r="AB131" i="19"/>
  <c r="AB132" i="19"/>
  <c r="AB133" i="19"/>
  <c r="AB13" i="19"/>
  <c r="AA128" i="19"/>
  <c r="AA129" i="19"/>
  <c r="AA130" i="19"/>
  <c r="AA131" i="19"/>
  <c r="AA132" i="19"/>
  <c r="AA133" i="19"/>
  <c r="A4" i="25"/>
  <c r="B4" i="25"/>
  <c r="C4" i="25"/>
  <c r="A5" i="25"/>
  <c r="B5" i="25"/>
  <c r="C5" i="25"/>
  <c r="A6" i="25"/>
  <c r="B6" i="25"/>
  <c r="C6" i="25"/>
  <c r="A7" i="25"/>
  <c r="B7" i="25"/>
  <c r="C7" i="25"/>
  <c r="A8" i="25"/>
  <c r="B8" i="25"/>
  <c r="C8" i="25"/>
  <c r="A9" i="25"/>
  <c r="B9" i="25"/>
  <c r="C9" i="25"/>
  <c r="A10" i="25"/>
  <c r="B10" i="25"/>
  <c r="C10" i="25"/>
  <c r="A11" i="25"/>
  <c r="B11" i="25"/>
  <c r="C11" i="25"/>
  <c r="A12" i="25"/>
  <c r="B12" i="25"/>
  <c r="C12" i="25"/>
  <c r="A13" i="25"/>
  <c r="B13" i="25"/>
  <c r="C13" i="25"/>
  <c r="A14" i="25"/>
  <c r="B14" i="25"/>
  <c r="C14" i="25"/>
  <c r="A15" i="25"/>
  <c r="B15" i="25"/>
  <c r="C15" i="25"/>
  <c r="A16" i="25"/>
  <c r="B16" i="25"/>
  <c r="C16" i="25"/>
  <c r="A17" i="25"/>
  <c r="B17" i="25"/>
  <c r="C17" i="25"/>
  <c r="A18" i="25"/>
  <c r="B18" i="25"/>
  <c r="C18" i="25"/>
  <c r="A19" i="25"/>
  <c r="B19" i="25"/>
  <c r="C19" i="25"/>
  <c r="A20" i="25"/>
  <c r="B20" i="25"/>
  <c r="C20" i="25"/>
  <c r="A21" i="25"/>
  <c r="B21" i="25"/>
  <c r="C21" i="25"/>
  <c r="A22" i="25"/>
  <c r="B22" i="25"/>
  <c r="C22" i="25"/>
  <c r="A23" i="25"/>
  <c r="B23" i="25"/>
  <c r="C23" i="25"/>
  <c r="A24" i="25"/>
  <c r="B24" i="25"/>
  <c r="C24" i="25"/>
  <c r="A25" i="25"/>
  <c r="B25" i="25"/>
  <c r="C25" i="25"/>
  <c r="A26" i="25"/>
  <c r="B26" i="25"/>
  <c r="C26" i="25"/>
  <c r="A27" i="25"/>
  <c r="B27" i="25"/>
  <c r="C27" i="25"/>
  <c r="A28" i="25"/>
  <c r="B28" i="25"/>
  <c r="C28" i="25"/>
  <c r="A29" i="25"/>
  <c r="B29" i="25"/>
  <c r="C29" i="25"/>
  <c r="A30" i="25"/>
  <c r="B30" i="25"/>
  <c r="C30" i="25"/>
  <c r="A31" i="25"/>
  <c r="B31" i="25"/>
  <c r="C31" i="25"/>
  <c r="A32" i="25"/>
  <c r="B32" i="25"/>
  <c r="C32" i="25"/>
  <c r="A33" i="25"/>
  <c r="B33" i="25"/>
  <c r="C33" i="25"/>
  <c r="A34" i="25"/>
  <c r="B34" i="25"/>
  <c r="C34" i="25"/>
  <c r="A35" i="25"/>
  <c r="B35" i="25"/>
  <c r="C35" i="25"/>
  <c r="A36" i="25"/>
  <c r="B36" i="25"/>
  <c r="C36" i="25"/>
  <c r="A37" i="25"/>
  <c r="B37" i="25"/>
  <c r="C37" i="25"/>
  <c r="A38" i="25"/>
  <c r="B38" i="25"/>
  <c r="C38" i="25"/>
  <c r="A39" i="25"/>
  <c r="B39" i="25"/>
  <c r="C39" i="25"/>
  <c r="A40" i="25"/>
  <c r="B40" i="25"/>
  <c r="C40" i="25"/>
  <c r="A41" i="25"/>
  <c r="B41" i="25"/>
  <c r="C41" i="25"/>
  <c r="A42" i="25"/>
  <c r="B42" i="25"/>
  <c r="C42" i="25"/>
  <c r="A43" i="25"/>
  <c r="B43" i="25"/>
  <c r="C43" i="25"/>
  <c r="A44" i="25"/>
  <c r="B44" i="25"/>
  <c r="C44" i="25"/>
  <c r="A45" i="25"/>
  <c r="B45" i="25"/>
  <c r="C45" i="25"/>
  <c r="A46" i="25"/>
  <c r="B46" i="25"/>
  <c r="C46" i="25"/>
  <c r="A47" i="25"/>
  <c r="B47" i="25"/>
  <c r="C47" i="25"/>
  <c r="A48" i="25"/>
  <c r="B48" i="25"/>
  <c r="C48" i="25"/>
  <c r="A49" i="25"/>
  <c r="B49" i="25"/>
  <c r="C49" i="25"/>
  <c r="A50" i="25"/>
  <c r="B50" i="25"/>
  <c r="C50" i="25"/>
  <c r="A51" i="25"/>
  <c r="B51" i="25"/>
  <c r="C51" i="25"/>
  <c r="A52" i="25"/>
  <c r="B52" i="25"/>
  <c r="C52" i="25"/>
  <c r="A53" i="25"/>
  <c r="B53" i="25"/>
  <c r="C53" i="25"/>
  <c r="A54" i="25"/>
  <c r="B54" i="25"/>
  <c r="C54" i="25"/>
  <c r="A55" i="25"/>
  <c r="B55" i="25"/>
  <c r="C55" i="25"/>
  <c r="A56" i="25"/>
  <c r="B56" i="25"/>
  <c r="C56" i="25"/>
  <c r="A57" i="25"/>
  <c r="B57" i="25"/>
  <c r="C57" i="25"/>
  <c r="A58" i="25"/>
  <c r="B58" i="25"/>
  <c r="C58" i="25"/>
  <c r="A59" i="25"/>
  <c r="B59" i="25"/>
  <c r="C59" i="25"/>
  <c r="A60" i="25"/>
  <c r="B60" i="25"/>
  <c r="C60" i="25"/>
  <c r="A61" i="25"/>
  <c r="B61" i="25"/>
  <c r="C61" i="25"/>
  <c r="A62" i="25"/>
  <c r="B62" i="25"/>
  <c r="C62" i="25"/>
  <c r="A63" i="25"/>
  <c r="B63" i="25"/>
  <c r="C63" i="25"/>
  <c r="A64" i="25"/>
  <c r="B64" i="25"/>
  <c r="C64" i="25"/>
  <c r="A65" i="25"/>
  <c r="B65" i="25"/>
  <c r="C65" i="25"/>
  <c r="A66" i="25"/>
  <c r="B66" i="25"/>
  <c r="C66" i="25"/>
  <c r="A67" i="25"/>
  <c r="B67" i="25"/>
  <c r="C67" i="25"/>
  <c r="A68" i="25"/>
  <c r="B68" i="25"/>
  <c r="C68" i="25"/>
  <c r="A69" i="25"/>
  <c r="B69" i="25"/>
  <c r="C69" i="25"/>
  <c r="A70" i="25"/>
  <c r="B70" i="25"/>
  <c r="C70" i="25"/>
  <c r="A71" i="25"/>
  <c r="B71" i="25"/>
  <c r="C71" i="25"/>
  <c r="A72" i="25"/>
  <c r="B72" i="25"/>
  <c r="C72" i="25"/>
  <c r="A73" i="25"/>
  <c r="B73" i="25"/>
  <c r="C73" i="25"/>
  <c r="A74" i="25"/>
  <c r="B74" i="25"/>
  <c r="C74" i="25"/>
  <c r="A75" i="25"/>
  <c r="B75" i="25"/>
  <c r="C75" i="25"/>
  <c r="A76" i="25"/>
  <c r="B76" i="25"/>
  <c r="C76" i="25"/>
  <c r="A77" i="25"/>
  <c r="B77" i="25"/>
  <c r="C77" i="25"/>
  <c r="A78" i="25"/>
  <c r="B78" i="25"/>
  <c r="C78" i="25"/>
  <c r="A79" i="25"/>
  <c r="B79" i="25"/>
  <c r="C79" i="25"/>
  <c r="A80" i="25"/>
  <c r="B80" i="25"/>
  <c r="C80" i="25"/>
  <c r="A81" i="25"/>
  <c r="B81" i="25"/>
  <c r="C81" i="25"/>
  <c r="A82" i="25"/>
  <c r="B82" i="25"/>
  <c r="C82" i="25"/>
  <c r="A83" i="25"/>
  <c r="B83" i="25"/>
  <c r="C83" i="25"/>
  <c r="A84" i="25"/>
  <c r="B84" i="25"/>
  <c r="C84" i="25"/>
  <c r="A85" i="25"/>
  <c r="B85" i="25"/>
  <c r="C85" i="25"/>
  <c r="A86" i="25"/>
  <c r="B86" i="25"/>
  <c r="C86" i="25"/>
  <c r="A87" i="25"/>
  <c r="B87" i="25"/>
  <c r="C87" i="25"/>
  <c r="A88" i="25"/>
  <c r="B88" i="25"/>
  <c r="C88" i="25"/>
  <c r="A89" i="25"/>
  <c r="B89" i="25"/>
  <c r="C89" i="25"/>
  <c r="A90" i="25"/>
  <c r="B90" i="25"/>
  <c r="C90" i="25"/>
  <c r="A91" i="25"/>
  <c r="B91" i="25"/>
  <c r="C91" i="25"/>
  <c r="A92" i="25"/>
  <c r="B92" i="25"/>
  <c r="C92" i="25"/>
  <c r="A93" i="25"/>
  <c r="B93" i="25"/>
  <c r="C93" i="25"/>
  <c r="A94" i="25"/>
  <c r="B94" i="25"/>
  <c r="C94" i="25"/>
  <c r="A95" i="25"/>
  <c r="B95" i="25"/>
  <c r="C95" i="25"/>
  <c r="A96" i="25"/>
  <c r="B96" i="25"/>
  <c r="C96" i="25"/>
  <c r="A97" i="25"/>
  <c r="B97" i="25"/>
  <c r="C97" i="25"/>
  <c r="A98" i="25"/>
  <c r="B98" i="25"/>
  <c r="C98" i="25"/>
  <c r="A99" i="25"/>
  <c r="B99" i="25"/>
  <c r="C99" i="25"/>
  <c r="A100" i="25"/>
  <c r="B100" i="25"/>
  <c r="C100" i="25"/>
  <c r="A101" i="25"/>
  <c r="B101" i="25"/>
  <c r="C101" i="25"/>
  <c r="A102" i="25"/>
  <c r="B102" i="25"/>
  <c r="C102" i="25"/>
  <c r="A103" i="25"/>
  <c r="B103" i="25"/>
  <c r="C103" i="25"/>
  <c r="A104" i="25"/>
  <c r="B104" i="25"/>
  <c r="C104" i="25"/>
  <c r="A105" i="25"/>
  <c r="B105" i="25"/>
  <c r="C105" i="25"/>
  <c r="A106" i="25"/>
  <c r="B106" i="25"/>
  <c r="C106" i="25"/>
  <c r="A107" i="25"/>
  <c r="B107" i="25"/>
  <c r="C107" i="25"/>
  <c r="A108" i="25"/>
  <c r="B108" i="25"/>
  <c r="C108" i="25"/>
  <c r="A109" i="25"/>
  <c r="B109" i="25"/>
  <c r="C109" i="25"/>
  <c r="A110" i="25"/>
  <c r="B110" i="25"/>
  <c r="C110" i="25"/>
  <c r="A111" i="25"/>
  <c r="B111" i="25"/>
  <c r="C111" i="25"/>
  <c r="A112" i="25"/>
  <c r="B112" i="25"/>
  <c r="C112" i="25"/>
  <c r="A113" i="25"/>
  <c r="B113" i="25"/>
  <c r="C113" i="25"/>
  <c r="A114" i="25"/>
  <c r="B114" i="25"/>
  <c r="C114" i="25"/>
  <c r="A115" i="25"/>
  <c r="B115" i="25"/>
  <c r="C115" i="25"/>
  <c r="A116" i="25"/>
  <c r="B116" i="25"/>
  <c r="C116" i="25"/>
  <c r="A117" i="25"/>
  <c r="B117" i="25"/>
  <c r="C117" i="25"/>
  <c r="A118" i="25"/>
  <c r="B118" i="25"/>
  <c r="C118" i="25"/>
  <c r="A119" i="25"/>
  <c r="B119" i="25"/>
  <c r="C119" i="25"/>
  <c r="A120" i="25"/>
  <c r="B120" i="25"/>
  <c r="C120" i="25"/>
  <c r="A121" i="25"/>
  <c r="B121" i="25"/>
  <c r="C121" i="25"/>
  <c r="A122" i="25"/>
  <c r="B122" i="25"/>
  <c r="C122" i="25"/>
  <c r="A123" i="25"/>
  <c r="B123" i="25"/>
  <c r="C123" i="25"/>
  <c r="A124" i="25"/>
  <c r="B124" i="25"/>
  <c r="C124" i="25"/>
  <c r="A125" i="25"/>
  <c r="B125" i="25"/>
  <c r="C125" i="25"/>
  <c r="A126" i="25"/>
  <c r="B126" i="25"/>
  <c r="C126" i="25"/>
  <c r="A127" i="25"/>
  <c r="B127" i="25"/>
  <c r="C127" i="25"/>
  <c r="A128" i="25"/>
  <c r="B128" i="25"/>
  <c r="C128" i="25"/>
  <c r="A129" i="25"/>
  <c r="B129" i="25"/>
  <c r="C129" i="25"/>
  <c r="A130" i="25"/>
  <c r="B130" i="25"/>
  <c r="C130" i="25"/>
  <c r="A131" i="25"/>
  <c r="B131" i="25"/>
  <c r="C131" i="25"/>
  <c r="A132" i="25"/>
  <c r="B132" i="25"/>
  <c r="C132" i="25"/>
  <c r="A133" i="25"/>
  <c r="B133" i="25"/>
  <c r="C133" i="25"/>
  <c r="A134" i="25"/>
  <c r="B134" i="25"/>
  <c r="C134" i="25"/>
  <c r="A135" i="25"/>
  <c r="B135" i="25"/>
  <c r="C135" i="25"/>
  <c r="B3" i="25"/>
  <c r="A3" i="25"/>
  <c r="C3" i="25"/>
  <c r="AA14" i="19"/>
  <c r="AA15" i="19"/>
  <c r="AA16" i="19"/>
  <c r="F33" i="18" s="1"/>
  <c r="AA17" i="19"/>
  <c r="AA18" i="19"/>
  <c r="F36" i="18" s="1"/>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78" i="19"/>
  <c r="AA79" i="19"/>
  <c r="AA80" i="19"/>
  <c r="AA81" i="19"/>
  <c r="AA82" i="19"/>
  <c r="AA83" i="19"/>
  <c r="AA84" i="19"/>
  <c r="AA85" i="19"/>
  <c r="AA86" i="19"/>
  <c r="AA87" i="19"/>
  <c r="AA88" i="19"/>
  <c r="AA89" i="19"/>
  <c r="AA90" i="19"/>
  <c r="AA91" i="19"/>
  <c r="AA92" i="19"/>
  <c r="AA93" i="19"/>
  <c r="AA94" i="19"/>
  <c r="AA95" i="19"/>
  <c r="AA96" i="19"/>
  <c r="AA97" i="19"/>
  <c r="AA98" i="19"/>
  <c r="AA99" i="19"/>
  <c r="AA100" i="19"/>
  <c r="AA101" i="19"/>
  <c r="AA102" i="19"/>
  <c r="AA103" i="19"/>
  <c r="AA104" i="19"/>
  <c r="AA105" i="19"/>
  <c r="AA106" i="19"/>
  <c r="AA107" i="19"/>
  <c r="AA108" i="19"/>
  <c r="AA109" i="19"/>
  <c r="AA110" i="19"/>
  <c r="AA111" i="19"/>
  <c r="AA112" i="19"/>
  <c r="AA113" i="19"/>
  <c r="AA114" i="19"/>
  <c r="AA115" i="19"/>
  <c r="AA116" i="19"/>
  <c r="AA117" i="19"/>
  <c r="AA118" i="19"/>
  <c r="AA119" i="19"/>
  <c r="AA120" i="19"/>
  <c r="AA121" i="19"/>
  <c r="AA122" i="19"/>
  <c r="AA123" i="19"/>
  <c r="AA124" i="19"/>
  <c r="AA125" i="19"/>
  <c r="AA126" i="19"/>
  <c r="AA127" i="19"/>
  <c r="F13" i="19"/>
  <c r="E13" i="19"/>
  <c r="AA13" i="19" s="1"/>
  <c r="D83" i="6"/>
  <c r="C83" i="6"/>
  <c r="D82" i="6"/>
  <c r="C82" i="6"/>
  <c r="D81" i="6"/>
  <c r="C81" i="6"/>
  <c r="E10" i="6"/>
  <c r="E9" i="6"/>
  <c r="I11" i="6"/>
  <c r="I10" i="6"/>
  <c r="I9" i="6"/>
  <c r="E11" i="6"/>
  <c r="F153" i="19" l="1"/>
  <c r="F156" i="19"/>
  <c r="F152" i="19"/>
  <c r="E35" i="18" s="1"/>
  <c r="F150" i="19"/>
  <c r="E33" i="18" s="1"/>
  <c r="F155" i="19"/>
  <c r="E38" i="18" s="1"/>
  <c r="F151" i="19"/>
  <c r="E34" i="18" s="1"/>
  <c r="F154" i="19"/>
  <c r="E37" i="18" s="1"/>
  <c r="D161" i="19"/>
  <c r="E161" i="19"/>
  <c r="F161" i="19"/>
  <c r="G161" i="19"/>
  <c r="E160" i="19"/>
  <c r="F160" i="19"/>
  <c r="G160" i="19"/>
  <c r="D160" i="19"/>
  <c r="C38" i="18"/>
  <c r="F37" i="18"/>
  <c r="C37" i="18"/>
  <c r="E36" i="18"/>
  <c r="F39" i="18"/>
  <c r="F35" i="18"/>
  <c r="C36" i="18"/>
  <c r="E39" i="18"/>
  <c r="C35" i="18"/>
  <c r="C39" i="18"/>
  <c r="F34" i="18"/>
  <c r="F38" i="18"/>
  <c r="C34" i="18"/>
  <c r="D36" i="18"/>
  <c r="D38" i="18"/>
  <c r="D37" i="18"/>
  <c r="D35" i="18"/>
  <c r="D34" i="18"/>
  <c r="D39" i="18"/>
  <c r="L10" i="19"/>
  <c r="K10" i="19"/>
  <c r="J10" i="19"/>
  <c r="M10" i="19"/>
  <c r="D22" i="18"/>
  <c r="C22" i="18"/>
  <c r="D23" i="18"/>
  <c r="C23" i="18"/>
  <c r="D24" i="18"/>
  <c r="C24" i="18"/>
  <c r="D25" i="18"/>
  <c r="C25" i="18"/>
  <c r="E17" i="24"/>
  <c r="E6" i="19" s="1"/>
  <c r="F17" i="24"/>
  <c r="F6" i="19" s="1"/>
  <c r="G17" i="24"/>
  <c r="G6" i="19" s="1"/>
  <c r="D17" i="24"/>
  <c r="D6" i="19" s="1"/>
  <c r="E23" i="18"/>
  <c r="F23" i="18"/>
  <c r="E24" i="18"/>
  <c r="F24" i="18"/>
  <c r="E25" i="18"/>
  <c r="F25" i="18"/>
  <c r="E22" i="18"/>
  <c r="F22" i="18"/>
  <c r="D27" i="18"/>
  <c r="E27" i="18"/>
  <c r="F27" i="18"/>
  <c r="G157" i="19" l="1"/>
  <c r="F40" i="18" s="1"/>
  <c r="D157" i="19"/>
  <c r="C40" i="18" s="1"/>
  <c r="F157" i="19"/>
  <c r="E40" i="18" s="1"/>
  <c r="D33" i="18"/>
  <c r="E157" i="19"/>
  <c r="D40" i="18" s="1"/>
  <c r="C33" i="18"/>
  <c r="D44" i="18"/>
  <c r="E44" i="18"/>
  <c r="F44" i="18"/>
  <c r="C44" i="18"/>
  <c r="D43" i="18"/>
  <c r="E43" i="18"/>
  <c r="F43" i="18"/>
  <c r="C43" i="18"/>
  <c r="G7" i="19" l="1"/>
  <c r="F18" i="18" s="1"/>
  <c r="F7" i="19"/>
  <c r="E18" i="18" s="1"/>
  <c r="E7" i="19"/>
  <c r="D18" i="18" s="1"/>
  <c r="D7" i="19"/>
  <c r="C18" i="18" s="1"/>
  <c r="D17" i="18"/>
  <c r="G5" i="19"/>
  <c r="F15" i="18" s="1"/>
  <c r="F5" i="19"/>
  <c r="E15" i="18" s="1"/>
  <c r="E5" i="19"/>
  <c r="D15" i="18" s="1"/>
  <c r="D5" i="19"/>
  <c r="C15" i="18" s="1"/>
  <c r="E17" i="18"/>
  <c r="F17" i="18"/>
  <c r="E82" i="6"/>
  <c r="E83" i="6"/>
  <c r="E81" i="6"/>
  <c r="D84" i="6"/>
  <c r="C84" i="6"/>
  <c r="G81" i="6"/>
  <c r="D8" i="14"/>
  <c r="E8" i="14"/>
  <c r="F8" i="14"/>
  <c r="C8" i="14"/>
  <c r="T6" i="20"/>
  <c r="S6" i="20"/>
  <c r="R6" i="20"/>
  <c r="Q6" i="20"/>
  <c r="B1" i="18"/>
  <c r="N75" i="6"/>
  <c r="N74" i="6"/>
  <c r="N73" i="6"/>
  <c r="N67" i="6"/>
  <c r="N66" i="6"/>
  <c r="N65" i="6"/>
  <c r="N58" i="6"/>
  <c r="N59" i="6"/>
  <c r="N57" i="6"/>
  <c r="N50" i="6"/>
  <c r="N51" i="6"/>
  <c r="N49" i="6"/>
  <c r="N42" i="6"/>
  <c r="N43" i="6"/>
  <c r="N41" i="6"/>
  <c r="N34" i="6"/>
  <c r="N35" i="6"/>
  <c r="N33" i="6"/>
  <c r="N26" i="6"/>
  <c r="N27" i="6"/>
  <c r="N25" i="6"/>
  <c r="N18" i="6"/>
  <c r="N19" i="6"/>
  <c r="N17" i="6"/>
  <c r="N10" i="6"/>
  <c r="N11" i="6"/>
  <c r="N9" i="6"/>
  <c r="B177" i="22"/>
  <c r="B150" i="22"/>
  <c r="B123" i="22"/>
  <c r="B96" i="22"/>
  <c r="B69" i="22"/>
  <c r="B42" i="22"/>
  <c r="B15" i="22"/>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34" i="21"/>
  <c r="I135" i="21"/>
  <c r="I136" i="21"/>
  <c r="I137" i="21"/>
  <c r="I138" i="21"/>
  <c r="I139" i="21"/>
  <c r="I140" i="21"/>
  <c r="I141" i="21"/>
  <c r="I142" i="21"/>
  <c r="I143" i="21"/>
  <c r="I144" i="21"/>
  <c r="I145" i="21"/>
  <c r="I146" i="21"/>
  <c r="I147" i="21"/>
  <c r="I148" i="21"/>
  <c r="I149" i="21"/>
  <c r="I150" i="21"/>
  <c r="I151" i="21"/>
  <c r="I152" i="21"/>
  <c r="I153" i="21"/>
  <c r="I154" i="21"/>
  <c r="I155" i="21"/>
  <c r="I156" i="21"/>
  <c r="I157" i="21"/>
  <c r="I158" i="21"/>
  <c r="I159" i="21"/>
  <c r="I160" i="21"/>
  <c r="I161" i="21"/>
  <c r="I162" i="21"/>
  <c r="I163" i="21"/>
  <c r="I164" i="21"/>
  <c r="I165" i="21"/>
  <c r="I166" i="21"/>
  <c r="I167" i="21"/>
  <c r="I168" i="21"/>
  <c r="I169" i="21"/>
  <c r="I170" i="21"/>
  <c r="I171" i="21"/>
  <c r="I172" i="21"/>
  <c r="I173" i="21"/>
  <c r="I174" i="21"/>
  <c r="I175" i="21"/>
  <c r="I176" i="21"/>
  <c r="I177" i="21"/>
  <c r="I178" i="21"/>
  <c r="I179" i="21"/>
  <c r="I180" i="21"/>
  <c r="I181" i="21"/>
  <c r="I182" i="21"/>
  <c r="I183" i="21"/>
  <c r="I184" i="21"/>
  <c r="I185" i="21"/>
  <c r="I186" i="21"/>
  <c r="I187" i="21"/>
  <c r="I188" i="21"/>
  <c r="I189" i="21"/>
  <c r="I190" i="21"/>
  <c r="I191" i="21"/>
  <c r="I192" i="21"/>
  <c r="I193" i="21"/>
  <c r="I194" i="21"/>
  <c r="I195" i="21"/>
  <c r="I196" i="21"/>
  <c r="I197" i="21"/>
  <c r="I198" i="21"/>
  <c r="I199" i="21"/>
  <c r="I200" i="21"/>
  <c r="I201" i="21"/>
  <c r="I202" i="21"/>
  <c r="I203" i="21"/>
  <c r="I204" i="21"/>
  <c r="I205" i="21"/>
  <c r="I206" i="21"/>
  <c r="I207" i="21"/>
  <c r="I208" i="21"/>
  <c r="I209" i="21"/>
  <c r="I210" i="21"/>
  <c r="I211" i="21"/>
  <c r="I212" i="21"/>
  <c r="I213" i="21"/>
  <c r="I214" i="21"/>
  <c r="I215" i="21"/>
  <c r="I216" i="21"/>
  <c r="I217" i="21"/>
  <c r="I218" i="21"/>
  <c r="I219" i="21"/>
  <c r="I220" i="21"/>
  <c r="I221" i="21"/>
  <c r="I222" i="21"/>
  <c r="I223" i="21"/>
  <c r="I224" i="21"/>
  <c r="I225" i="21"/>
  <c r="I226" i="21"/>
  <c r="I227" i="21"/>
  <c r="I228" i="21"/>
  <c r="I229" i="21"/>
  <c r="I230" i="21"/>
  <c r="I231" i="21"/>
  <c r="I232" i="21"/>
  <c r="I233" i="21"/>
  <c r="I234" i="21"/>
  <c r="I235" i="21"/>
  <c r="I236" i="21"/>
  <c r="I237" i="21"/>
  <c r="I238" i="21"/>
  <c r="I239" i="21"/>
  <c r="I240" i="21"/>
  <c r="I241" i="21"/>
  <c r="I242" i="21"/>
  <c r="I243" i="21"/>
  <c r="I244" i="21"/>
  <c r="I245" i="21"/>
  <c r="I246" i="21"/>
  <c r="I247" i="21"/>
  <c r="I248" i="21"/>
  <c r="I249" i="21"/>
  <c r="I250" i="21"/>
  <c r="I251" i="21"/>
  <c r="I252" i="21"/>
  <c r="I253" i="21"/>
  <c r="I254" i="21"/>
  <c r="I255" i="21"/>
  <c r="I256" i="21"/>
  <c r="I257" i="21"/>
  <c r="I258" i="21"/>
  <c r="I259" i="21"/>
  <c r="I260" i="21"/>
  <c r="I261" i="21"/>
  <c r="I262" i="21"/>
  <c r="I263" i="21"/>
  <c r="I264" i="21"/>
  <c r="I265" i="21"/>
  <c r="I266" i="21"/>
  <c r="I267" i="21"/>
  <c r="I268" i="21"/>
  <c r="I269" i="21"/>
  <c r="I270" i="21"/>
  <c r="I271" i="21"/>
  <c r="I272" i="21"/>
  <c r="I273" i="21"/>
  <c r="I274" i="21"/>
  <c r="I275" i="21"/>
  <c r="I276" i="21"/>
  <c r="I277" i="21"/>
  <c r="I278" i="21"/>
  <c r="I279" i="21"/>
  <c r="I280" i="21"/>
  <c r="I281" i="21"/>
  <c r="I282" i="21"/>
  <c r="I283" i="21"/>
  <c r="I284" i="21"/>
  <c r="I285" i="21"/>
  <c r="I286" i="21"/>
  <c r="I287" i="21"/>
  <c r="I288" i="21"/>
  <c r="I289" i="21"/>
  <c r="I290" i="21"/>
  <c r="I291" i="21"/>
  <c r="I292" i="21"/>
  <c r="I293" i="21"/>
  <c r="I294" i="21"/>
  <c r="I295" i="21"/>
  <c r="I296" i="21"/>
  <c r="I297" i="21"/>
  <c r="I298" i="21"/>
  <c r="I299" i="21"/>
  <c r="I300" i="21"/>
  <c r="I301" i="21"/>
  <c r="I302" i="21"/>
  <c r="I303" i="21"/>
  <c r="I304" i="21"/>
  <c r="I305" i="21"/>
  <c r="I306" i="21"/>
  <c r="I307" i="21"/>
  <c r="I308" i="21"/>
  <c r="I309" i="21"/>
  <c r="I310" i="21"/>
  <c r="I311" i="21"/>
  <c r="I312" i="21"/>
  <c r="I313" i="21"/>
  <c r="I314" i="21"/>
  <c r="I315" i="21"/>
  <c r="I316" i="21"/>
  <c r="I317" i="21"/>
  <c r="I318" i="21"/>
  <c r="I319" i="21"/>
  <c r="I320" i="21"/>
  <c r="I321" i="21"/>
  <c r="I322" i="21"/>
  <c r="I323" i="21"/>
  <c r="I324" i="21"/>
  <c r="I325" i="21"/>
  <c r="I326" i="21"/>
  <c r="I327" i="21"/>
  <c r="I328" i="21"/>
  <c r="I329" i="21"/>
  <c r="I330" i="21"/>
  <c r="I331" i="21"/>
  <c r="I332" i="21"/>
  <c r="I333" i="21"/>
  <c r="I334" i="21"/>
  <c r="I335" i="21"/>
  <c r="I336" i="21"/>
  <c r="I337" i="21"/>
  <c r="I338" i="21"/>
  <c r="I339" i="21"/>
  <c r="I340" i="21"/>
  <c r="I341" i="21"/>
  <c r="I342" i="21"/>
  <c r="I343" i="21"/>
  <c r="I344" i="21"/>
  <c r="I345" i="21"/>
  <c r="I346" i="21"/>
  <c r="I347" i="21"/>
  <c r="I348" i="21"/>
  <c r="I349" i="21"/>
  <c r="I350" i="21"/>
  <c r="I351" i="21"/>
  <c r="I352" i="21"/>
  <c r="I353" i="21"/>
  <c r="I354" i="21"/>
  <c r="I355" i="21"/>
  <c r="I356" i="21"/>
  <c r="I357" i="21"/>
  <c r="I358" i="21"/>
  <c r="I359" i="21"/>
  <c r="I360" i="21"/>
  <c r="I361" i="21"/>
  <c r="I362" i="21"/>
  <c r="I363" i="21"/>
  <c r="I364" i="21"/>
  <c r="I365" i="21"/>
  <c r="I366" i="21"/>
  <c r="I367" i="21"/>
  <c r="I368" i="21"/>
  <c r="I369" i="21"/>
  <c r="I370" i="21"/>
  <c r="I371" i="21"/>
  <c r="I372" i="21"/>
  <c r="I373" i="21"/>
  <c r="I374" i="21"/>
  <c r="I375" i="21"/>
  <c r="I376" i="21"/>
  <c r="I377" i="21"/>
  <c r="I378" i="21"/>
  <c r="I379" i="21"/>
  <c r="I380" i="21"/>
  <c r="I381" i="21"/>
  <c r="I382" i="21"/>
  <c r="I383" i="21"/>
  <c r="I384" i="21"/>
  <c r="I385" i="21"/>
  <c r="I386" i="21"/>
  <c r="I387" i="21"/>
  <c r="I388" i="21"/>
  <c r="I389" i="21"/>
  <c r="I390" i="21"/>
  <c r="I391" i="21"/>
  <c r="I392" i="21"/>
  <c r="I393" i="21"/>
  <c r="I394" i="21"/>
  <c r="I395" i="21"/>
  <c r="I396" i="21"/>
  <c r="I397" i="21"/>
  <c r="I398" i="21"/>
  <c r="I399" i="21"/>
  <c r="I400" i="21"/>
  <c r="I401" i="21"/>
  <c r="I402" i="21"/>
  <c r="I403" i="21"/>
  <c r="I404" i="21"/>
  <c r="I405" i="21"/>
  <c r="I406" i="21"/>
  <c r="I407" i="21"/>
  <c r="I408" i="21"/>
  <c r="I409" i="21"/>
  <c r="I410" i="21"/>
  <c r="I411" i="21"/>
  <c r="I412" i="21"/>
  <c r="I413" i="21"/>
  <c r="I414" i="21"/>
  <c r="I415" i="21"/>
  <c r="I416" i="21"/>
  <c r="I417" i="21"/>
  <c r="I418" i="21"/>
  <c r="I419" i="21"/>
  <c r="I420" i="21"/>
  <c r="I421" i="21"/>
  <c r="I422" i="21"/>
  <c r="I423" i="21"/>
  <c r="I424" i="21"/>
  <c r="I425" i="21"/>
  <c r="I426" i="21"/>
  <c r="I427" i="21"/>
  <c r="I428" i="21"/>
  <c r="I429" i="21"/>
  <c r="I430" i="21"/>
  <c r="I431" i="21"/>
  <c r="I432" i="21"/>
  <c r="I433" i="21"/>
  <c r="I434" i="21"/>
  <c r="I435" i="21"/>
  <c r="I436" i="21"/>
  <c r="I437" i="21"/>
  <c r="I438" i="21"/>
  <c r="I439" i="21"/>
  <c r="I440" i="21"/>
  <c r="I441" i="21"/>
  <c r="I442" i="21"/>
  <c r="I443" i="21"/>
  <c r="I444" i="21"/>
  <c r="I445" i="21"/>
  <c r="I446" i="21"/>
  <c r="I447" i="21"/>
  <c r="I448" i="21"/>
  <c r="I449" i="21"/>
  <c r="I450" i="21"/>
  <c r="I451" i="21"/>
  <c r="I452" i="21"/>
  <c r="I453" i="21"/>
  <c r="I454" i="21"/>
  <c r="I455" i="21"/>
  <c r="I456" i="21"/>
  <c r="I457" i="21"/>
  <c r="I458" i="21"/>
  <c r="I459" i="21"/>
  <c r="I460" i="21"/>
  <c r="I461" i="21"/>
  <c r="I462" i="21"/>
  <c r="I463" i="21"/>
  <c r="I464" i="21"/>
  <c r="I465" i="21"/>
  <c r="I466" i="21"/>
  <c r="I467" i="21"/>
  <c r="I468" i="21"/>
  <c r="I469" i="21"/>
  <c r="I470" i="21"/>
  <c r="I471" i="21"/>
  <c r="I472" i="21"/>
  <c r="I473" i="21"/>
  <c r="I474" i="21"/>
  <c r="I475" i="21"/>
  <c r="I476" i="21"/>
  <c r="I477" i="21"/>
  <c r="I478" i="21"/>
  <c r="I479" i="21"/>
  <c r="I480" i="21"/>
  <c r="I481" i="21"/>
  <c r="I482" i="21"/>
  <c r="I483" i="21"/>
  <c r="I484" i="21"/>
  <c r="I485" i="21"/>
  <c r="I486" i="21"/>
  <c r="I487" i="21"/>
  <c r="I488" i="21"/>
  <c r="I489" i="21"/>
  <c r="I490" i="21"/>
  <c r="I491" i="21"/>
  <c r="I492" i="21"/>
  <c r="I493" i="21"/>
  <c r="I494" i="21"/>
  <c r="I495" i="21"/>
  <c r="I496" i="21"/>
  <c r="I497" i="21"/>
  <c r="I498" i="21"/>
  <c r="I499" i="21"/>
  <c r="I500" i="21"/>
  <c r="I501" i="21"/>
  <c r="I502" i="21"/>
  <c r="I503" i="21"/>
  <c r="I504" i="21"/>
  <c r="I505" i="21"/>
  <c r="I7"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78" i="21"/>
  <c r="H79" i="21"/>
  <c r="H80" i="21"/>
  <c r="H81" i="21"/>
  <c r="H82" i="21"/>
  <c r="H83" i="21"/>
  <c r="H84" i="21"/>
  <c r="H85" i="21"/>
  <c r="H86" i="21"/>
  <c r="H87" i="21"/>
  <c r="H88" i="21"/>
  <c r="H89" i="21"/>
  <c r="H90" i="21"/>
  <c r="H91" i="21"/>
  <c r="H92" i="21"/>
  <c r="H93" i="21"/>
  <c r="H94" i="21"/>
  <c r="H95" i="21"/>
  <c r="H96" i="21"/>
  <c r="H97" i="21"/>
  <c r="H98" i="21"/>
  <c r="H99" i="21"/>
  <c r="H100" i="21"/>
  <c r="H101" i="21"/>
  <c r="H102" i="21"/>
  <c r="H103" i="21"/>
  <c r="H104" i="21"/>
  <c r="H105" i="21"/>
  <c r="H106" i="21"/>
  <c r="H107" i="21"/>
  <c r="H108" i="21"/>
  <c r="H109" i="21"/>
  <c r="H110" i="21"/>
  <c r="H111" i="21"/>
  <c r="H112" i="21"/>
  <c r="H113" i="21"/>
  <c r="H114" i="21"/>
  <c r="H115" i="21"/>
  <c r="H116" i="21"/>
  <c r="H117" i="21"/>
  <c r="H118" i="21"/>
  <c r="H119" i="21"/>
  <c r="H120" i="21"/>
  <c r="H121" i="21"/>
  <c r="H122" i="21"/>
  <c r="H123" i="21"/>
  <c r="H124" i="21"/>
  <c r="H125" i="21"/>
  <c r="H126" i="21"/>
  <c r="H127" i="21"/>
  <c r="H128" i="21"/>
  <c r="H129" i="21"/>
  <c r="H130" i="21"/>
  <c r="H131" i="21"/>
  <c r="H132" i="21"/>
  <c r="H133" i="21"/>
  <c r="H134" i="21"/>
  <c r="H135" i="21"/>
  <c r="H136" i="21"/>
  <c r="H137" i="21"/>
  <c r="H138" i="21"/>
  <c r="H139" i="21"/>
  <c r="H140" i="21"/>
  <c r="H141" i="21"/>
  <c r="H142" i="21"/>
  <c r="H143" i="21"/>
  <c r="H144" i="21"/>
  <c r="H145" i="21"/>
  <c r="H146" i="21"/>
  <c r="H147" i="21"/>
  <c r="H148" i="21"/>
  <c r="H149" i="21"/>
  <c r="H150" i="21"/>
  <c r="H151" i="21"/>
  <c r="H152" i="21"/>
  <c r="H153" i="21"/>
  <c r="H154" i="21"/>
  <c r="H155" i="21"/>
  <c r="H156" i="21"/>
  <c r="H157" i="21"/>
  <c r="H158" i="21"/>
  <c r="H159" i="21"/>
  <c r="H160" i="21"/>
  <c r="H161" i="21"/>
  <c r="H162" i="21"/>
  <c r="H163" i="21"/>
  <c r="H164" i="21"/>
  <c r="H165" i="21"/>
  <c r="H166" i="21"/>
  <c r="H167" i="21"/>
  <c r="H168" i="21"/>
  <c r="H169" i="21"/>
  <c r="H170" i="21"/>
  <c r="H171" i="21"/>
  <c r="H172" i="21"/>
  <c r="H173" i="21"/>
  <c r="H174" i="21"/>
  <c r="H175" i="21"/>
  <c r="H176" i="21"/>
  <c r="H177" i="21"/>
  <c r="H178" i="21"/>
  <c r="H179" i="21"/>
  <c r="H180" i="21"/>
  <c r="H181" i="21"/>
  <c r="H182" i="21"/>
  <c r="H183" i="21"/>
  <c r="H184" i="21"/>
  <c r="H185" i="21"/>
  <c r="H186" i="21"/>
  <c r="H187" i="21"/>
  <c r="H188" i="21"/>
  <c r="H189" i="21"/>
  <c r="H190" i="21"/>
  <c r="H191" i="21"/>
  <c r="H192" i="21"/>
  <c r="H193" i="21"/>
  <c r="H194" i="21"/>
  <c r="H195" i="21"/>
  <c r="H196" i="21"/>
  <c r="H197" i="21"/>
  <c r="H198" i="21"/>
  <c r="H199" i="21"/>
  <c r="H200" i="21"/>
  <c r="H201" i="21"/>
  <c r="H202" i="21"/>
  <c r="H203" i="21"/>
  <c r="H204" i="21"/>
  <c r="H205" i="21"/>
  <c r="H206" i="21"/>
  <c r="H207" i="21"/>
  <c r="H208" i="21"/>
  <c r="H209" i="21"/>
  <c r="H210" i="21"/>
  <c r="H211" i="21"/>
  <c r="H212" i="21"/>
  <c r="H213" i="21"/>
  <c r="H214" i="21"/>
  <c r="H215" i="21"/>
  <c r="H216" i="21"/>
  <c r="H217" i="21"/>
  <c r="H218" i="21"/>
  <c r="H219" i="21"/>
  <c r="H220" i="21"/>
  <c r="H221" i="21"/>
  <c r="H222" i="21"/>
  <c r="H223" i="21"/>
  <c r="H224" i="21"/>
  <c r="H225" i="21"/>
  <c r="H226" i="21"/>
  <c r="H227" i="21"/>
  <c r="H228" i="21"/>
  <c r="H229" i="21"/>
  <c r="H230" i="21"/>
  <c r="H231" i="21"/>
  <c r="H232" i="21"/>
  <c r="H233" i="21"/>
  <c r="H234" i="21"/>
  <c r="H235" i="21"/>
  <c r="H236" i="21"/>
  <c r="H237" i="21"/>
  <c r="H238" i="21"/>
  <c r="H239" i="21"/>
  <c r="H240" i="21"/>
  <c r="H241" i="21"/>
  <c r="H242" i="21"/>
  <c r="H243" i="21"/>
  <c r="H244" i="21"/>
  <c r="H245" i="21"/>
  <c r="H246" i="21"/>
  <c r="H247" i="21"/>
  <c r="H248" i="21"/>
  <c r="H249" i="21"/>
  <c r="H250" i="21"/>
  <c r="H251" i="21"/>
  <c r="H252" i="21"/>
  <c r="H253" i="21"/>
  <c r="H254" i="21"/>
  <c r="H255" i="21"/>
  <c r="H256" i="21"/>
  <c r="H257" i="21"/>
  <c r="H258" i="21"/>
  <c r="H259" i="21"/>
  <c r="H260" i="21"/>
  <c r="H261" i="21"/>
  <c r="H262" i="21"/>
  <c r="H263" i="21"/>
  <c r="H264" i="21"/>
  <c r="H265" i="21"/>
  <c r="H266" i="21"/>
  <c r="H267" i="21"/>
  <c r="H268" i="21"/>
  <c r="H269" i="21"/>
  <c r="H270" i="21"/>
  <c r="H271" i="21"/>
  <c r="H272" i="21"/>
  <c r="H273" i="21"/>
  <c r="H274" i="21"/>
  <c r="H275" i="21"/>
  <c r="H276" i="21"/>
  <c r="H277" i="21"/>
  <c r="H278" i="21"/>
  <c r="H279" i="21"/>
  <c r="H280" i="21"/>
  <c r="H281" i="21"/>
  <c r="H282" i="21"/>
  <c r="H283" i="21"/>
  <c r="H284" i="21"/>
  <c r="H285" i="21"/>
  <c r="H286" i="21"/>
  <c r="H287" i="21"/>
  <c r="H288" i="21"/>
  <c r="H289" i="21"/>
  <c r="H290" i="21"/>
  <c r="H291" i="21"/>
  <c r="H292" i="21"/>
  <c r="H293" i="21"/>
  <c r="H294" i="21"/>
  <c r="H295" i="21"/>
  <c r="H296" i="21"/>
  <c r="H297" i="21"/>
  <c r="H298" i="21"/>
  <c r="H299" i="21"/>
  <c r="H300" i="21"/>
  <c r="H301" i="21"/>
  <c r="H302" i="21"/>
  <c r="H303" i="21"/>
  <c r="H304" i="21"/>
  <c r="H305" i="21"/>
  <c r="H306" i="21"/>
  <c r="H307" i="21"/>
  <c r="H308" i="21"/>
  <c r="H309" i="21"/>
  <c r="H310" i="21"/>
  <c r="H311" i="21"/>
  <c r="H312" i="21"/>
  <c r="H313" i="21"/>
  <c r="H314" i="21"/>
  <c r="H315" i="21"/>
  <c r="H316" i="21"/>
  <c r="H317" i="21"/>
  <c r="H318" i="21"/>
  <c r="H319" i="21"/>
  <c r="H320" i="21"/>
  <c r="H321" i="21"/>
  <c r="H322" i="21"/>
  <c r="H323" i="21"/>
  <c r="H324" i="21"/>
  <c r="H325" i="21"/>
  <c r="H326" i="21"/>
  <c r="H327" i="21"/>
  <c r="H328" i="21"/>
  <c r="H329" i="21"/>
  <c r="H330" i="21"/>
  <c r="H331" i="21"/>
  <c r="H332" i="21"/>
  <c r="H333" i="21"/>
  <c r="H334" i="21"/>
  <c r="H335" i="21"/>
  <c r="H336" i="21"/>
  <c r="H337" i="21"/>
  <c r="H338" i="21"/>
  <c r="H339" i="21"/>
  <c r="H340" i="21"/>
  <c r="H341" i="21"/>
  <c r="H342" i="21"/>
  <c r="H343" i="21"/>
  <c r="H344" i="21"/>
  <c r="H345" i="21"/>
  <c r="H346" i="21"/>
  <c r="H347" i="21"/>
  <c r="H348" i="21"/>
  <c r="H349" i="21"/>
  <c r="H350" i="21"/>
  <c r="H351" i="21"/>
  <c r="H352" i="21"/>
  <c r="H353" i="21"/>
  <c r="H354" i="21"/>
  <c r="H355" i="21"/>
  <c r="H356" i="21"/>
  <c r="H357" i="21"/>
  <c r="H358" i="21"/>
  <c r="H359" i="21"/>
  <c r="H360" i="21"/>
  <c r="H361" i="21"/>
  <c r="H362" i="21"/>
  <c r="H363" i="21"/>
  <c r="H364" i="21"/>
  <c r="H365" i="21"/>
  <c r="H366" i="21"/>
  <c r="H367" i="21"/>
  <c r="H368" i="21"/>
  <c r="H369" i="21"/>
  <c r="H370" i="21"/>
  <c r="H371" i="21"/>
  <c r="H372" i="21"/>
  <c r="H373" i="21"/>
  <c r="H374" i="21"/>
  <c r="H375" i="21"/>
  <c r="H376" i="21"/>
  <c r="H377" i="21"/>
  <c r="H378" i="21"/>
  <c r="H379" i="21"/>
  <c r="H380" i="21"/>
  <c r="H381" i="21"/>
  <c r="H382" i="21"/>
  <c r="H383" i="21"/>
  <c r="H384" i="21"/>
  <c r="H385" i="21"/>
  <c r="H386" i="21"/>
  <c r="H387" i="21"/>
  <c r="H388" i="21"/>
  <c r="H389" i="21"/>
  <c r="H390" i="21"/>
  <c r="H391" i="21"/>
  <c r="H392" i="21"/>
  <c r="H393" i="21"/>
  <c r="H394" i="21"/>
  <c r="H395" i="21"/>
  <c r="H396" i="21"/>
  <c r="H397" i="21"/>
  <c r="H398" i="21"/>
  <c r="H399" i="21"/>
  <c r="H400" i="21"/>
  <c r="H401" i="21"/>
  <c r="H402" i="21"/>
  <c r="H403" i="21"/>
  <c r="H404" i="21"/>
  <c r="H405" i="21"/>
  <c r="H406" i="21"/>
  <c r="H407" i="21"/>
  <c r="H408" i="21"/>
  <c r="H409" i="21"/>
  <c r="H410" i="21"/>
  <c r="H411" i="21"/>
  <c r="H412" i="21"/>
  <c r="H413" i="21"/>
  <c r="H414" i="21"/>
  <c r="H415" i="21"/>
  <c r="H416" i="21"/>
  <c r="H417" i="21"/>
  <c r="H418" i="21"/>
  <c r="H419" i="21"/>
  <c r="H420" i="21"/>
  <c r="H421" i="21"/>
  <c r="H422" i="21"/>
  <c r="H423" i="21"/>
  <c r="H424" i="21"/>
  <c r="H425" i="21"/>
  <c r="H426" i="21"/>
  <c r="H427" i="21"/>
  <c r="H428" i="21"/>
  <c r="H429" i="21"/>
  <c r="H430" i="21"/>
  <c r="H431" i="21"/>
  <c r="H432" i="21"/>
  <c r="H433" i="21"/>
  <c r="H434" i="21"/>
  <c r="H435" i="21"/>
  <c r="H436" i="21"/>
  <c r="H437" i="21"/>
  <c r="H438" i="21"/>
  <c r="H439" i="21"/>
  <c r="H440" i="21"/>
  <c r="H441" i="21"/>
  <c r="H442" i="21"/>
  <c r="H443" i="21"/>
  <c r="H444" i="21"/>
  <c r="H445" i="21"/>
  <c r="H446" i="21"/>
  <c r="H447" i="21"/>
  <c r="H448" i="21"/>
  <c r="H449" i="21"/>
  <c r="H450" i="21"/>
  <c r="H451" i="21"/>
  <c r="H452" i="21"/>
  <c r="H453" i="21"/>
  <c r="H454" i="21"/>
  <c r="H455" i="21"/>
  <c r="H456" i="21"/>
  <c r="H457" i="21"/>
  <c r="H458" i="21"/>
  <c r="H459" i="21"/>
  <c r="H460" i="21"/>
  <c r="H461" i="21"/>
  <c r="H462" i="21"/>
  <c r="H463" i="21"/>
  <c r="H464" i="21"/>
  <c r="H465" i="21"/>
  <c r="H466" i="21"/>
  <c r="H467" i="21"/>
  <c r="H468" i="21"/>
  <c r="H469" i="21"/>
  <c r="H470" i="21"/>
  <c r="H471" i="21"/>
  <c r="H472" i="21"/>
  <c r="H473" i="21"/>
  <c r="H474" i="21"/>
  <c r="H475" i="21"/>
  <c r="H476" i="21"/>
  <c r="H477" i="21"/>
  <c r="H478" i="21"/>
  <c r="H479" i="21"/>
  <c r="H480" i="21"/>
  <c r="H481" i="21"/>
  <c r="H482" i="21"/>
  <c r="H483" i="21"/>
  <c r="H484" i="21"/>
  <c r="H485" i="21"/>
  <c r="H486" i="21"/>
  <c r="H487" i="21"/>
  <c r="H488" i="21"/>
  <c r="H489" i="21"/>
  <c r="H490" i="21"/>
  <c r="H491" i="21"/>
  <c r="H492" i="21"/>
  <c r="H493" i="21"/>
  <c r="H494" i="21"/>
  <c r="H495" i="21"/>
  <c r="H496" i="21"/>
  <c r="H497" i="21"/>
  <c r="H498" i="21"/>
  <c r="H499" i="21"/>
  <c r="H500" i="21"/>
  <c r="H501" i="21"/>
  <c r="H502" i="21"/>
  <c r="H503" i="21"/>
  <c r="H504" i="21"/>
  <c r="H505" i="21"/>
  <c r="H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171" i="21"/>
  <c r="G172" i="21"/>
  <c r="G173" i="21"/>
  <c r="G174" i="21"/>
  <c r="G175" i="21"/>
  <c r="G176" i="21"/>
  <c r="G177" i="21"/>
  <c r="G178" i="21"/>
  <c r="G179" i="21"/>
  <c r="G180" i="21"/>
  <c r="G181" i="21"/>
  <c r="G182" i="21"/>
  <c r="G183" i="21"/>
  <c r="G184" i="21"/>
  <c r="G185" i="21"/>
  <c r="G186" i="21"/>
  <c r="G187" i="21"/>
  <c r="G188" i="21"/>
  <c r="G189" i="21"/>
  <c r="G190" i="21"/>
  <c r="G191" i="21"/>
  <c r="G192" i="21"/>
  <c r="G193" i="21"/>
  <c r="G194" i="21"/>
  <c r="G195" i="21"/>
  <c r="G196" i="21"/>
  <c r="G197" i="21"/>
  <c r="G198" i="21"/>
  <c r="G199" i="21"/>
  <c r="G200" i="21"/>
  <c r="G201" i="21"/>
  <c r="G202" i="21"/>
  <c r="G203" i="21"/>
  <c r="G204" i="21"/>
  <c r="G205" i="21"/>
  <c r="G206" i="21"/>
  <c r="G207" i="21"/>
  <c r="G208" i="21"/>
  <c r="G209" i="21"/>
  <c r="G210" i="21"/>
  <c r="G211" i="21"/>
  <c r="G212" i="21"/>
  <c r="G213" i="21"/>
  <c r="G214" i="21"/>
  <c r="G215" i="21"/>
  <c r="G216" i="21"/>
  <c r="G217" i="21"/>
  <c r="G218" i="21"/>
  <c r="G219" i="21"/>
  <c r="G220" i="21"/>
  <c r="G221" i="21"/>
  <c r="G222" i="21"/>
  <c r="G223" i="21"/>
  <c r="G224" i="21"/>
  <c r="G225" i="21"/>
  <c r="G226" i="21"/>
  <c r="G227" i="21"/>
  <c r="G228" i="21"/>
  <c r="G229" i="21"/>
  <c r="G230" i="21"/>
  <c r="G231" i="21"/>
  <c r="G232" i="21"/>
  <c r="G233" i="21"/>
  <c r="G234" i="21"/>
  <c r="G235" i="21"/>
  <c r="G236" i="21"/>
  <c r="G237" i="21"/>
  <c r="G238" i="21"/>
  <c r="G239" i="21"/>
  <c r="G240" i="21"/>
  <c r="G241" i="21"/>
  <c r="G242" i="21"/>
  <c r="G243" i="21"/>
  <c r="G244" i="21"/>
  <c r="G245" i="21"/>
  <c r="G246" i="21"/>
  <c r="G247" i="21"/>
  <c r="G248" i="21"/>
  <c r="G249" i="21"/>
  <c r="G250" i="21"/>
  <c r="G251" i="21"/>
  <c r="G252" i="21"/>
  <c r="G253" i="21"/>
  <c r="G254" i="21"/>
  <c r="G255" i="21"/>
  <c r="G256" i="21"/>
  <c r="G257" i="21"/>
  <c r="G258" i="21"/>
  <c r="G259" i="21"/>
  <c r="G260" i="21"/>
  <c r="G261" i="21"/>
  <c r="G262" i="21"/>
  <c r="G263" i="21"/>
  <c r="G264" i="21"/>
  <c r="G265" i="21"/>
  <c r="G266" i="21"/>
  <c r="G267" i="21"/>
  <c r="G268" i="21"/>
  <c r="G269" i="21"/>
  <c r="G270" i="21"/>
  <c r="G271" i="21"/>
  <c r="G272" i="21"/>
  <c r="G273" i="21"/>
  <c r="G274" i="21"/>
  <c r="G275" i="21"/>
  <c r="G276" i="21"/>
  <c r="G277" i="21"/>
  <c r="G278" i="21"/>
  <c r="G279" i="21"/>
  <c r="G280" i="21"/>
  <c r="G281" i="21"/>
  <c r="G282" i="21"/>
  <c r="G283" i="21"/>
  <c r="G284" i="21"/>
  <c r="G285" i="21"/>
  <c r="G286" i="21"/>
  <c r="G287" i="21"/>
  <c r="G288" i="21"/>
  <c r="G289" i="21"/>
  <c r="G290" i="21"/>
  <c r="G291" i="21"/>
  <c r="G292" i="21"/>
  <c r="G293" i="21"/>
  <c r="G294" i="21"/>
  <c r="G295" i="21"/>
  <c r="G296" i="21"/>
  <c r="G297" i="21"/>
  <c r="G298" i="21"/>
  <c r="G299" i="21"/>
  <c r="G300" i="21"/>
  <c r="G301" i="21"/>
  <c r="G302" i="21"/>
  <c r="G303" i="21"/>
  <c r="G304" i="21"/>
  <c r="G305" i="21"/>
  <c r="G306" i="21"/>
  <c r="G307" i="21"/>
  <c r="G308" i="21"/>
  <c r="G309" i="21"/>
  <c r="G310" i="21"/>
  <c r="G311" i="21"/>
  <c r="G312" i="21"/>
  <c r="G313" i="21"/>
  <c r="G314" i="21"/>
  <c r="G315" i="21"/>
  <c r="G316" i="21"/>
  <c r="G317" i="21"/>
  <c r="G318" i="21"/>
  <c r="G319" i="21"/>
  <c r="G320" i="21"/>
  <c r="G321" i="21"/>
  <c r="G322" i="21"/>
  <c r="G323" i="21"/>
  <c r="G324" i="21"/>
  <c r="G325" i="21"/>
  <c r="G326" i="21"/>
  <c r="G327" i="21"/>
  <c r="G328" i="21"/>
  <c r="G329" i="21"/>
  <c r="G330" i="21"/>
  <c r="G331" i="21"/>
  <c r="G332" i="21"/>
  <c r="G333" i="21"/>
  <c r="G334" i="21"/>
  <c r="G335" i="21"/>
  <c r="G336" i="21"/>
  <c r="G337" i="21"/>
  <c r="G338" i="21"/>
  <c r="G339" i="21"/>
  <c r="G340" i="21"/>
  <c r="G341" i="21"/>
  <c r="G342" i="21"/>
  <c r="G343" i="21"/>
  <c r="G344" i="21"/>
  <c r="G345" i="21"/>
  <c r="G346" i="21"/>
  <c r="G347" i="21"/>
  <c r="G348" i="21"/>
  <c r="G349" i="21"/>
  <c r="G350" i="21"/>
  <c r="G351" i="21"/>
  <c r="G352" i="21"/>
  <c r="G353" i="21"/>
  <c r="G354" i="21"/>
  <c r="G355" i="21"/>
  <c r="G356" i="21"/>
  <c r="G357" i="21"/>
  <c r="G358" i="21"/>
  <c r="G359" i="21"/>
  <c r="G360" i="21"/>
  <c r="G361" i="21"/>
  <c r="G362" i="21"/>
  <c r="G363" i="21"/>
  <c r="G364" i="21"/>
  <c r="G365" i="21"/>
  <c r="G366" i="21"/>
  <c r="G367" i="21"/>
  <c r="G368" i="21"/>
  <c r="G369" i="21"/>
  <c r="G370" i="21"/>
  <c r="G371" i="21"/>
  <c r="G372" i="21"/>
  <c r="G373" i="21"/>
  <c r="G374" i="21"/>
  <c r="G375" i="21"/>
  <c r="G376" i="21"/>
  <c r="G377" i="21"/>
  <c r="G378" i="21"/>
  <c r="G379" i="21"/>
  <c r="G380" i="21"/>
  <c r="G381" i="21"/>
  <c r="G382" i="21"/>
  <c r="G383" i="21"/>
  <c r="G384" i="21"/>
  <c r="G385" i="21"/>
  <c r="G386" i="21"/>
  <c r="G387" i="21"/>
  <c r="G388" i="21"/>
  <c r="G389" i="21"/>
  <c r="G390" i="21"/>
  <c r="G391" i="21"/>
  <c r="G392" i="21"/>
  <c r="G393" i="21"/>
  <c r="G394" i="21"/>
  <c r="G395" i="21"/>
  <c r="G396" i="21"/>
  <c r="G397" i="21"/>
  <c r="G398" i="21"/>
  <c r="G399" i="21"/>
  <c r="G400" i="21"/>
  <c r="G401" i="21"/>
  <c r="G402" i="21"/>
  <c r="G403" i="21"/>
  <c r="G404" i="21"/>
  <c r="G405" i="21"/>
  <c r="G406" i="21"/>
  <c r="G407" i="21"/>
  <c r="G408" i="21"/>
  <c r="G409" i="21"/>
  <c r="G410" i="21"/>
  <c r="G411" i="21"/>
  <c r="G412" i="21"/>
  <c r="G413" i="21"/>
  <c r="G414" i="21"/>
  <c r="G415" i="21"/>
  <c r="G416" i="21"/>
  <c r="G417" i="21"/>
  <c r="G418" i="21"/>
  <c r="G419" i="21"/>
  <c r="G420" i="21"/>
  <c r="G421" i="21"/>
  <c r="G422" i="21"/>
  <c r="G423" i="21"/>
  <c r="G424" i="21"/>
  <c r="G425" i="21"/>
  <c r="G426" i="21"/>
  <c r="G427" i="21"/>
  <c r="G428" i="21"/>
  <c r="G429" i="21"/>
  <c r="G430" i="21"/>
  <c r="G431" i="21"/>
  <c r="G432" i="21"/>
  <c r="G433" i="21"/>
  <c r="G434" i="21"/>
  <c r="G435" i="21"/>
  <c r="G436" i="21"/>
  <c r="G437" i="21"/>
  <c r="G438" i="21"/>
  <c r="G439" i="21"/>
  <c r="G440" i="21"/>
  <c r="G441" i="21"/>
  <c r="G442" i="21"/>
  <c r="G443" i="21"/>
  <c r="G444" i="21"/>
  <c r="G445" i="21"/>
  <c r="G446" i="21"/>
  <c r="G447" i="21"/>
  <c r="G448" i="21"/>
  <c r="G449" i="21"/>
  <c r="G450" i="21"/>
  <c r="G451" i="21"/>
  <c r="G452" i="21"/>
  <c r="G453" i="21"/>
  <c r="G454" i="21"/>
  <c r="G455" i="21"/>
  <c r="G456" i="21"/>
  <c r="G457" i="21"/>
  <c r="G458" i="21"/>
  <c r="G459" i="21"/>
  <c r="G460" i="21"/>
  <c r="G461" i="21"/>
  <c r="G462" i="21"/>
  <c r="G463" i="21"/>
  <c r="G464" i="21"/>
  <c r="G465" i="21"/>
  <c r="G466" i="21"/>
  <c r="G467" i="21"/>
  <c r="G468" i="21"/>
  <c r="G469" i="21"/>
  <c r="G470" i="21"/>
  <c r="G471" i="21"/>
  <c r="G472" i="21"/>
  <c r="G473" i="21"/>
  <c r="G474" i="21"/>
  <c r="G475" i="21"/>
  <c r="G476" i="21"/>
  <c r="G477" i="21"/>
  <c r="G478" i="21"/>
  <c r="G479" i="21"/>
  <c r="G480" i="21"/>
  <c r="G481" i="21"/>
  <c r="G482" i="21"/>
  <c r="G483" i="21"/>
  <c r="G484" i="21"/>
  <c r="G485" i="21"/>
  <c r="G486" i="21"/>
  <c r="G487" i="21"/>
  <c r="G488" i="21"/>
  <c r="G489" i="21"/>
  <c r="G490" i="21"/>
  <c r="G491" i="21"/>
  <c r="G492" i="21"/>
  <c r="G493" i="21"/>
  <c r="G494" i="21"/>
  <c r="G495" i="21"/>
  <c r="G496" i="21"/>
  <c r="G497" i="21"/>
  <c r="G498" i="21"/>
  <c r="G499" i="21"/>
  <c r="G500" i="21"/>
  <c r="G501" i="21"/>
  <c r="G502" i="21"/>
  <c r="G503" i="21"/>
  <c r="G504" i="21"/>
  <c r="G505" i="21"/>
  <c r="G7" i="21"/>
  <c r="K7" i="21"/>
  <c r="B145" i="20"/>
  <c r="C28" i="18"/>
  <c r="C27" i="18"/>
  <c r="C15" i="20"/>
  <c r="F15" i="20"/>
  <c r="G15" i="20"/>
  <c r="H15" i="20"/>
  <c r="I15" i="20"/>
  <c r="J15" i="20"/>
  <c r="K15" i="20"/>
  <c r="L15" i="20"/>
  <c r="M15" i="20"/>
  <c r="N15" i="20"/>
  <c r="O15" i="20"/>
  <c r="C16" i="20"/>
  <c r="F16" i="20"/>
  <c r="G16" i="20"/>
  <c r="H16" i="20"/>
  <c r="I16" i="20"/>
  <c r="J16" i="20"/>
  <c r="K16" i="20"/>
  <c r="L16" i="20"/>
  <c r="M16" i="20"/>
  <c r="N16" i="20"/>
  <c r="O16" i="20"/>
  <c r="C17" i="20"/>
  <c r="F17" i="20"/>
  <c r="G17" i="20"/>
  <c r="H17" i="20"/>
  <c r="I17" i="20"/>
  <c r="J17" i="20"/>
  <c r="K17" i="20"/>
  <c r="L17" i="20"/>
  <c r="M17" i="20"/>
  <c r="N17" i="20"/>
  <c r="O17" i="20"/>
  <c r="C18" i="20"/>
  <c r="F18" i="20"/>
  <c r="G18" i="20"/>
  <c r="H18" i="20"/>
  <c r="I18" i="20"/>
  <c r="J18" i="20"/>
  <c r="K18" i="20"/>
  <c r="L18" i="20"/>
  <c r="M18" i="20"/>
  <c r="N18" i="20"/>
  <c r="O18" i="20"/>
  <c r="C19" i="20"/>
  <c r="F19" i="20"/>
  <c r="G19" i="20"/>
  <c r="H19" i="20"/>
  <c r="I19" i="20"/>
  <c r="J19" i="20"/>
  <c r="K19" i="20"/>
  <c r="L19" i="20"/>
  <c r="M19" i="20"/>
  <c r="N19" i="20"/>
  <c r="O19" i="20"/>
  <c r="C20" i="20"/>
  <c r="F20" i="20"/>
  <c r="G20" i="20"/>
  <c r="H20" i="20"/>
  <c r="I20" i="20"/>
  <c r="J20" i="20"/>
  <c r="K20" i="20"/>
  <c r="L20" i="20"/>
  <c r="M20" i="20"/>
  <c r="N20" i="20"/>
  <c r="O20" i="20"/>
  <c r="C21" i="20"/>
  <c r="F21" i="20"/>
  <c r="G21" i="20"/>
  <c r="H21" i="20"/>
  <c r="I21" i="20"/>
  <c r="J21" i="20"/>
  <c r="K21" i="20"/>
  <c r="L21" i="20"/>
  <c r="M21" i="20"/>
  <c r="N21" i="20"/>
  <c r="O21" i="20"/>
  <c r="C22" i="20"/>
  <c r="F22" i="20"/>
  <c r="G22" i="20"/>
  <c r="H22" i="20"/>
  <c r="I22" i="20"/>
  <c r="J22" i="20"/>
  <c r="K22" i="20"/>
  <c r="L22" i="20"/>
  <c r="M22" i="20"/>
  <c r="N22" i="20"/>
  <c r="O22" i="20"/>
  <c r="C23" i="20"/>
  <c r="F23" i="20"/>
  <c r="G23" i="20"/>
  <c r="H23" i="20"/>
  <c r="I23" i="20"/>
  <c r="J23" i="20"/>
  <c r="K23" i="20"/>
  <c r="L23" i="20"/>
  <c r="M23" i="20"/>
  <c r="N23" i="20"/>
  <c r="O23" i="20"/>
  <c r="C24" i="20"/>
  <c r="F24" i="20"/>
  <c r="G24" i="20"/>
  <c r="H24" i="20"/>
  <c r="I24" i="20"/>
  <c r="J24" i="20"/>
  <c r="K24" i="20"/>
  <c r="L24" i="20"/>
  <c r="M24" i="20"/>
  <c r="N24" i="20"/>
  <c r="O24" i="20"/>
  <c r="C25" i="20"/>
  <c r="F25" i="20"/>
  <c r="G25" i="20"/>
  <c r="H25" i="20"/>
  <c r="I25" i="20"/>
  <c r="J25" i="20"/>
  <c r="K25" i="20"/>
  <c r="L25" i="20"/>
  <c r="M25" i="20"/>
  <c r="N25" i="20"/>
  <c r="O25" i="20"/>
  <c r="C26" i="20"/>
  <c r="F26" i="20"/>
  <c r="G26" i="20"/>
  <c r="H26" i="20"/>
  <c r="I26" i="20"/>
  <c r="J26" i="20"/>
  <c r="K26" i="20"/>
  <c r="L26" i="20"/>
  <c r="M26" i="20"/>
  <c r="N26" i="20"/>
  <c r="O26" i="20"/>
  <c r="C27" i="20"/>
  <c r="F27" i="20"/>
  <c r="G27" i="20"/>
  <c r="H27" i="20"/>
  <c r="I27" i="20"/>
  <c r="J27" i="20"/>
  <c r="K27" i="20"/>
  <c r="L27" i="20"/>
  <c r="M27" i="20"/>
  <c r="N27" i="20"/>
  <c r="O27" i="20"/>
  <c r="C28" i="20"/>
  <c r="F28" i="20"/>
  <c r="G28" i="20"/>
  <c r="H28" i="20"/>
  <c r="I28" i="20"/>
  <c r="J28" i="20"/>
  <c r="K28" i="20"/>
  <c r="L28" i="20"/>
  <c r="M28" i="20"/>
  <c r="N28" i="20"/>
  <c r="O28" i="20"/>
  <c r="C29" i="20"/>
  <c r="F29" i="20"/>
  <c r="G29" i="20"/>
  <c r="H29" i="20"/>
  <c r="I29" i="20"/>
  <c r="J29" i="20"/>
  <c r="K29" i="20"/>
  <c r="L29" i="20"/>
  <c r="M29" i="20"/>
  <c r="N29" i="20"/>
  <c r="O29" i="20"/>
  <c r="C30" i="20"/>
  <c r="F30" i="20"/>
  <c r="G30" i="20"/>
  <c r="H30" i="20"/>
  <c r="I30" i="20"/>
  <c r="J30" i="20"/>
  <c r="K30" i="20"/>
  <c r="L30" i="20"/>
  <c r="M30" i="20"/>
  <c r="N30" i="20"/>
  <c r="O30" i="20"/>
  <c r="C31" i="20"/>
  <c r="F31" i="20"/>
  <c r="G31" i="20"/>
  <c r="H31" i="20"/>
  <c r="I31" i="20"/>
  <c r="J31" i="20"/>
  <c r="K31" i="20"/>
  <c r="L31" i="20"/>
  <c r="M31" i="20"/>
  <c r="N31" i="20"/>
  <c r="O31" i="20"/>
  <c r="C32" i="20"/>
  <c r="F32" i="20"/>
  <c r="G32" i="20"/>
  <c r="H32" i="20"/>
  <c r="I32" i="20"/>
  <c r="J32" i="20"/>
  <c r="K32" i="20"/>
  <c r="L32" i="20"/>
  <c r="M32" i="20"/>
  <c r="N32" i="20"/>
  <c r="O32" i="20"/>
  <c r="C33" i="20"/>
  <c r="F33" i="20"/>
  <c r="G33" i="20"/>
  <c r="H33" i="20"/>
  <c r="I33" i="20"/>
  <c r="J33" i="20"/>
  <c r="K33" i="20"/>
  <c r="L33" i="20"/>
  <c r="M33" i="20"/>
  <c r="N33" i="20"/>
  <c r="O33" i="20"/>
  <c r="C34" i="20"/>
  <c r="F34" i="20"/>
  <c r="G34" i="20"/>
  <c r="H34" i="20"/>
  <c r="I34" i="20"/>
  <c r="J34" i="20"/>
  <c r="K34" i="20"/>
  <c r="L34" i="20"/>
  <c r="M34" i="20"/>
  <c r="N34" i="20"/>
  <c r="O34" i="20"/>
  <c r="C35" i="20"/>
  <c r="F35" i="20"/>
  <c r="G35" i="20"/>
  <c r="H35" i="20"/>
  <c r="I35" i="20"/>
  <c r="J35" i="20"/>
  <c r="K35" i="20"/>
  <c r="L35" i="20"/>
  <c r="M35" i="20"/>
  <c r="N35" i="20"/>
  <c r="O35" i="20"/>
  <c r="C36" i="20"/>
  <c r="F36" i="20"/>
  <c r="G36" i="20"/>
  <c r="H36" i="20"/>
  <c r="I36" i="20"/>
  <c r="J36" i="20"/>
  <c r="K36" i="20"/>
  <c r="L36" i="20"/>
  <c r="M36" i="20"/>
  <c r="N36" i="20"/>
  <c r="O36" i="20"/>
  <c r="C37" i="20"/>
  <c r="F37" i="20"/>
  <c r="G37" i="20"/>
  <c r="H37" i="20"/>
  <c r="I37" i="20"/>
  <c r="J37" i="20"/>
  <c r="K37" i="20"/>
  <c r="L37" i="20"/>
  <c r="M37" i="20"/>
  <c r="N37" i="20"/>
  <c r="O37" i="20"/>
  <c r="C38" i="20"/>
  <c r="F38" i="20"/>
  <c r="G38" i="20"/>
  <c r="H38" i="20"/>
  <c r="I38" i="20"/>
  <c r="J38" i="20"/>
  <c r="K38" i="20"/>
  <c r="L38" i="20"/>
  <c r="M38" i="20"/>
  <c r="N38" i="20"/>
  <c r="O38" i="20"/>
  <c r="C39" i="20"/>
  <c r="F39" i="20"/>
  <c r="G39" i="20"/>
  <c r="H39" i="20"/>
  <c r="I39" i="20"/>
  <c r="J39" i="20"/>
  <c r="K39" i="20"/>
  <c r="L39" i="20"/>
  <c r="M39" i="20"/>
  <c r="N39" i="20"/>
  <c r="O39" i="20"/>
  <c r="C40" i="20"/>
  <c r="F40" i="20"/>
  <c r="G40" i="20"/>
  <c r="H40" i="20"/>
  <c r="I40" i="20"/>
  <c r="J40" i="20"/>
  <c r="K40" i="20"/>
  <c r="L40" i="20"/>
  <c r="M40" i="20"/>
  <c r="N40" i="20"/>
  <c r="O40" i="20"/>
  <c r="C41" i="20"/>
  <c r="F41" i="20"/>
  <c r="G41" i="20"/>
  <c r="H41" i="20"/>
  <c r="I41" i="20"/>
  <c r="J41" i="20"/>
  <c r="K41" i="20"/>
  <c r="L41" i="20"/>
  <c r="M41" i="20"/>
  <c r="N41" i="20"/>
  <c r="O41" i="20"/>
  <c r="C42" i="20"/>
  <c r="F42" i="20"/>
  <c r="G42" i="20"/>
  <c r="H42" i="20"/>
  <c r="I42" i="20"/>
  <c r="J42" i="20"/>
  <c r="K42" i="20"/>
  <c r="L42" i="20"/>
  <c r="M42" i="20"/>
  <c r="N42" i="20"/>
  <c r="O42" i="20"/>
  <c r="C43" i="20"/>
  <c r="F43" i="20"/>
  <c r="G43" i="20"/>
  <c r="H43" i="20"/>
  <c r="I43" i="20"/>
  <c r="J43" i="20"/>
  <c r="K43" i="20"/>
  <c r="L43" i="20"/>
  <c r="M43" i="20"/>
  <c r="N43" i="20"/>
  <c r="O43" i="20"/>
  <c r="C44" i="20"/>
  <c r="F44" i="20"/>
  <c r="G44" i="20"/>
  <c r="H44" i="20"/>
  <c r="I44" i="20"/>
  <c r="J44" i="20"/>
  <c r="K44" i="20"/>
  <c r="L44" i="20"/>
  <c r="M44" i="20"/>
  <c r="N44" i="20"/>
  <c r="O44" i="20"/>
  <c r="C45" i="20"/>
  <c r="F45" i="20"/>
  <c r="G45" i="20"/>
  <c r="H45" i="20"/>
  <c r="I45" i="20"/>
  <c r="J45" i="20"/>
  <c r="K45" i="20"/>
  <c r="L45" i="20"/>
  <c r="M45" i="20"/>
  <c r="N45" i="20"/>
  <c r="O45" i="20"/>
  <c r="C46" i="20"/>
  <c r="F46" i="20"/>
  <c r="G46" i="20"/>
  <c r="H46" i="20"/>
  <c r="I46" i="20"/>
  <c r="J46" i="20"/>
  <c r="K46" i="20"/>
  <c r="L46" i="20"/>
  <c r="M46" i="20"/>
  <c r="N46" i="20"/>
  <c r="O46" i="20"/>
  <c r="C47" i="20"/>
  <c r="F47" i="20"/>
  <c r="G47" i="20"/>
  <c r="H47" i="20"/>
  <c r="I47" i="20"/>
  <c r="J47" i="20"/>
  <c r="K47" i="20"/>
  <c r="L47" i="20"/>
  <c r="M47" i="20"/>
  <c r="N47" i="20"/>
  <c r="O47" i="20"/>
  <c r="C48" i="20"/>
  <c r="F48" i="20"/>
  <c r="G48" i="20"/>
  <c r="H48" i="20"/>
  <c r="I48" i="20"/>
  <c r="J48" i="20"/>
  <c r="K48" i="20"/>
  <c r="L48" i="20"/>
  <c r="M48" i="20"/>
  <c r="N48" i="20"/>
  <c r="O48" i="20"/>
  <c r="C49" i="20"/>
  <c r="F49" i="20"/>
  <c r="G49" i="20"/>
  <c r="H49" i="20"/>
  <c r="I49" i="20"/>
  <c r="J49" i="20"/>
  <c r="K49" i="20"/>
  <c r="L49" i="20"/>
  <c r="M49" i="20"/>
  <c r="N49" i="20"/>
  <c r="O49" i="20"/>
  <c r="C50" i="20"/>
  <c r="F50" i="20"/>
  <c r="G50" i="20"/>
  <c r="H50" i="20"/>
  <c r="I50" i="20"/>
  <c r="J50" i="20"/>
  <c r="K50" i="20"/>
  <c r="L50" i="20"/>
  <c r="M50" i="20"/>
  <c r="N50" i="20"/>
  <c r="O50" i="20"/>
  <c r="C51" i="20"/>
  <c r="F51" i="20"/>
  <c r="G51" i="20"/>
  <c r="H51" i="20"/>
  <c r="I51" i="20"/>
  <c r="J51" i="20"/>
  <c r="K51" i="20"/>
  <c r="L51" i="20"/>
  <c r="M51" i="20"/>
  <c r="N51" i="20"/>
  <c r="O51" i="20"/>
  <c r="C52" i="20"/>
  <c r="F52" i="20"/>
  <c r="G52" i="20"/>
  <c r="H52" i="20"/>
  <c r="I52" i="20"/>
  <c r="J52" i="20"/>
  <c r="K52" i="20"/>
  <c r="L52" i="20"/>
  <c r="M52" i="20"/>
  <c r="N52" i="20"/>
  <c r="O52" i="20"/>
  <c r="C53" i="20"/>
  <c r="F53" i="20"/>
  <c r="G53" i="20"/>
  <c r="H53" i="20"/>
  <c r="I53" i="20"/>
  <c r="J53" i="20"/>
  <c r="K53" i="20"/>
  <c r="L53" i="20"/>
  <c r="M53" i="20"/>
  <c r="N53" i="20"/>
  <c r="O53" i="20"/>
  <c r="C54" i="20"/>
  <c r="F54" i="20"/>
  <c r="G54" i="20"/>
  <c r="H54" i="20"/>
  <c r="I54" i="20"/>
  <c r="J54" i="20"/>
  <c r="K54" i="20"/>
  <c r="L54" i="20"/>
  <c r="M54" i="20"/>
  <c r="N54" i="20"/>
  <c r="O54" i="20"/>
  <c r="C55" i="20"/>
  <c r="F55" i="20"/>
  <c r="G55" i="20"/>
  <c r="H55" i="20"/>
  <c r="I55" i="20"/>
  <c r="J55" i="20"/>
  <c r="K55" i="20"/>
  <c r="L55" i="20"/>
  <c r="M55" i="20"/>
  <c r="N55" i="20"/>
  <c r="O55" i="20"/>
  <c r="C56" i="20"/>
  <c r="F56" i="20"/>
  <c r="G56" i="20"/>
  <c r="H56" i="20"/>
  <c r="I56" i="20"/>
  <c r="J56" i="20"/>
  <c r="K56" i="20"/>
  <c r="L56" i="20"/>
  <c r="M56" i="20"/>
  <c r="N56" i="20"/>
  <c r="O56" i="20"/>
  <c r="C57" i="20"/>
  <c r="F57" i="20"/>
  <c r="G57" i="20"/>
  <c r="H57" i="20"/>
  <c r="I57" i="20"/>
  <c r="J57" i="20"/>
  <c r="K57" i="20"/>
  <c r="L57" i="20"/>
  <c r="M57" i="20"/>
  <c r="N57" i="20"/>
  <c r="O57" i="20"/>
  <c r="C58" i="20"/>
  <c r="F58" i="20"/>
  <c r="G58" i="20"/>
  <c r="H58" i="20"/>
  <c r="I58" i="20"/>
  <c r="J58" i="20"/>
  <c r="K58" i="20"/>
  <c r="L58" i="20"/>
  <c r="M58" i="20"/>
  <c r="N58" i="20"/>
  <c r="O58" i="20"/>
  <c r="C59" i="20"/>
  <c r="F59" i="20"/>
  <c r="G59" i="20"/>
  <c r="H59" i="20"/>
  <c r="I59" i="20"/>
  <c r="J59" i="20"/>
  <c r="K59" i="20"/>
  <c r="L59" i="20"/>
  <c r="M59" i="20"/>
  <c r="N59" i="20"/>
  <c r="O59" i="20"/>
  <c r="C60" i="20"/>
  <c r="F60" i="20"/>
  <c r="G60" i="20"/>
  <c r="H60" i="20"/>
  <c r="I60" i="20"/>
  <c r="J60" i="20"/>
  <c r="K60" i="20"/>
  <c r="L60" i="20"/>
  <c r="M60" i="20"/>
  <c r="N60" i="20"/>
  <c r="O60" i="20"/>
  <c r="C61" i="20"/>
  <c r="F61" i="20"/>
  <c r="G61" i="20"/>
  <c r="H61" i="20"/>
  <c r="I61" i="20"/>
  <c r="J61" i="20"/>
  <c r="K61" i="20"/>
  <c r="L61" i="20"/>
  <c r="M61" i="20"/>
  <c r="N61" i="20"/>
  <c r="O61" i="20"/>
  <c r="C62" i="20"/>
  <c r="F62" i="20"/>
  <c r="G62" i="20"/>
  <c r="H62" i="20"/>
  <c r="I62" i="20"/>
  <c r="J62" i="20"/>
  <c r="K62" i="20"/>
  <c r="L62" i="20"/>
  <c r="M62" i="20"/>
  <c r="N62" i="20"/>
  <c r="O62" i="20"/>
  <c r="C63" i="20"/>
  <c r="F63" i="20"/>
  <c r="G63" i="20"/>
  <c r="H63" i="20"/>
  <c r="I63" i="20"/>
  <c r="J63" i="20"/>
  <c r="K63" i="20"/>
  <c r="L63" i="20"/>
  <c r="M63" i="20"/>
  <c r="N63" i="20"/>
  <c r="O63" i="20"/>
  <c r="C64" i="20"/>
  <c r="F64" i="20"/>
  <c r="G64" i="20"/>
  <c r="H64" i="20"/>
  <c r="I64" i="20"/>
  <c r="J64" i="20"/>
  <c r="K64" i="20"/>
  <c r="L64" i="20"/>
  <c r="M64" i="20"/>
  <c r="N64" i="20"/>
  <c r="O64" i="20"/>
  <c r="C65" i="20"/>
  <c r="F65" i="20"/>
  <c r="G65" i="20"/>
  <c r="H65" i="20"/>
  <c r="I65" i="20"/>
  <c r="J65" i="20"/>
  <c r="K65" i="20"/>
  <c r="L65" i="20"/>
  <c r="M65" i="20"/>
  <c r="N65" i="20"/>
  <c r="O65" i="20"/>
  <c r="C66" i="20"/>
  <c r="F66" i="20"/>
  <c r="G66" i="20"/>
  <c r="H66" i="20"/>
  <c r="I66" i="20"/>
  <c r="J66" i="20"/>
  <c r="K66" i="20"/>
  <c r="L66" i="20"/>
  <c r="M66" i="20"/>
  <c r="N66" i="20"/>
  <c r="O66" i="20"/>
  <c r="C67" i="20"/>
  <c r="F67" i="20"/>
  <c r="G67" i="20"/>
  <c r="H67" i="20"/>
  <c r="I67" i="20"/>
  <c r="J67" i="20"/>
  <c r="K67" i="20"/>
  <c r="L67" i="20"/>
  <c r="M67" i="20"/>
  <c r="N67" i="20"/>
  <c r="O67" i="20"/>
  <c r="C68" i="20"/>
  <c r="F68" i="20"/>
  <c r="G68" i="20"/>
  <c r="H68" i="20"/>
  <c r="I68" i="20"/>
  <c r="J68" i="20"/>
  <c r="K68" i="20"/>
  <c r="L68" i="20"/>
  <c r="M68" i="20"/>
  <c r="N68" i="20"/>
  <c r="O68" i="20"/>
  <c r="C69" i="20"/>
  <c r="F69" i="20"/>
  <c r="G69" i="20"/>
  <c r="H69" i="20"/>
  <c r="I69" i="20"/>
  <c r="J69" i="20"/>
  <c r="K69" i="20"/>
  <c r="L69" i="20"/>
  <c r="M69" i="20"/>
  <c r="N69" i="20"/>
  <c r="O69" i="20"/>
  <c r="C70" i="20"/>
  <c r="F70" i="20"/>
  <c r="G70" i="20"/>
  <c r="H70" i="20"/>
  <c r="I70" i="20"/>
  <c r="J70" i="20"/>
  <c r="K70" i="20"/>
  <c r="L70" i="20"/>
  <c r="M70" i="20"/>
  <c r="N70" i="20"/>
  <c r="O70" i="20"/>
  <c r="C71" i="20"/>
  <c r="F71" i="20"/>
  <c r="G71" i="20"/>
  <c r="H71" i="20"/>
  <c r="I71" i="20"/>
  <c r="J71" i="20"/>
  <c r="K71" i="20"/>
  <c r="L71" i="20"/>
  <c r="M71" i="20"/>
  <c r="N71" i="20"/>
  <c r="O71" i="20"/>
  <c r="C72" i="20"/>
  <c r="D72" i="20"/>
  <c r="E72" i="20"/>
  <c r="F72" i="20"/>
  <c r="G72" i="20"/>
  <c r="H72" i="20"/>
  <c r="I72" i="20"/>
  <c r="J72" i="20"/>
  <c r="K72" i="20"/>
  <c r="L72" i="20"/>
  <c r="M72" i="20"/>
  <c r="N72" i="20"/>
  <c r="O72" i="20"/>
  <c r="C73" i="20"/>
  <c r="D73" i="20"/>
  <c r="E73" i="20"/>
  <c r="F73" i="20"/>
  <c r="G73" i="20"/>
  <c r="H73" i="20"/>
  <c r="I73" i="20"/>
  <c r="J73" i="20"/>
  <c r="K73" i="20"/>
  <c r="L73" i="20"/>
  <c r="M73" i="20"/>
  <c r="N73" i="20"/>
  <c r="O73" i="20"/>
  <c r="C74" i="20"/>
  <c r="D74" i="20"/>
  <c r="E74" i="20"/>
  <c r="F74" i="20"/>
  <c r="G74" i="20"/>
  <c r="H74" i="20"/>
  <c r="I74" i="20"/>
  <c r="J74" i="20"/>
  <c r="K74" i="20"/>
  <c r="L74" i="20"/>
  <c r="M74" i="20"/>
  <c r="N74" i="20"/>
  <c r="O74" i="20"/>
  <c r="C75" i="20"/>
  <c r="D75" i="20"/>
  <c r="E75" i="20"/>
  <c r="F75" i="20"/>
  <c r="G75" i="20"/>
  <c r="H75" i="20"/>
  <c r="I75" i="20"/>
  <c r="J75" i="20"/>
  <c r="K75" i="20"/>
  <c r="L75" i="20"/>
  <c r="M75" i="20"/>
  <c r="N75" i="20"/>
  <c r="O75" i="20"/>
  <c r="C76" i="20"/>
  <c r="D76" i="20"/>
  <c r="E76" i="20"/>
  <c r="F76" i="20"/>
  <c r="G76" i="20"/>
  <c r="H76" i="20"/>
  <c r="I76" i="20"/>
  <c r="J76" i="20"/>
  <c r="K76" i="20"/>
  <c r="L76" i="20"/>
  <c r="M76" i="20"/>
  <c r="N76" i="20"/>
  <c r="O76" i="20"/>
  <c r="C77" i="20"/>
  <c r="D77" i="20"/>
  <c r="E77" i="20"/>
  <c r="F77" i="20"/>
  <c r="G77" i="20"/>
  <c r="H77" i="20"/>
  <c r="I77" i="20"/>
  <c r="J77" i="20"/>
  <c r="K77" i="20"/>
  <c r="L77" i="20"/>
  <c r="M77" i="20"/>
  <c r="N77" i="20"/>
  <c r="O77" i="20"/>
  <c r="C78" i="20"/>
  <c r="D78" i="20"/>
  <c r="E78" i="20"/>
  <c r="F78" i="20"/>
  <c r="G78" i="20"/>
  <c r="H78" i="20"/>
  <c r="I78" i="20"/>
  <c r="J78" i="20"/>
  <c r="K78" i="20"/>
  <c r="L78" i="20"/>
  <c r="M78" i="20"/>
  <c r="N78" i="20"/>
  <c r="O78" i="20"/>
  <c r="C79" i="20"/>
  <c r="D79" i="20"/>
  <c r="E79" i="20"/>
  <c r="F79" i="20"/>
  <c r="G79" i="20"/>
  <c r="H79" i="20"/>
  <c r="I79" i="20"/>
  <c r="J79" i="20"/>
  <c r="K79" i="20"/>
  <c r="L79" i="20"/>
  <c r="M79" i="20"/>
  <c r="N79" i="20"/>
  <c r="O79" i="20"/>
  <c r="C80" i="20"/>
  <c r="D80" i="20"/>
  <c r="E80" i="20"/>
  <c r="F80" i="20"/>
  <c r="G80" i="20"/>
  <c r="H80" i="20"/>
  <c r="I80" i="20"/>
  <c r="J80" i="20"/>
  <c r="K80" i="20"/>
  <c r="L80" i="20"/>
  <c r="M80" i="20"/>
  <c r="N80" i="20"/>
  <c r="O80" i="20"/>
  <c r="C81" i="20"/>
  <c r="D81" i="20"/>
  <c r="E81" i="20"/>
  <c r="F81" i="20"/>
  <c r="G81" i="20"/>
  <c r="H81" i="20"/>
  <c r="I81" i="20"/>
  <c r="J81" i="20"/>
  <c r="K81" i="20"/>
  <c r="L81" i="20"/>
  <c r="M81" i="20"/>
  <c r="N81" i="20"/>
  <c r="O81" i="20"/>
  <c r="C82" i="20"/>
  <c r="D82" i="20"/>
  <c r="E82" i="20"/>
  <c r="F82" i="20"/>
  <c r="G82" i="20"/>
  <c r="H82" i="20"/>
  <c r="I82" i="20"/>
  <c r="J82" i="20"/>
  <c r="K82" i="20"/>
  <c r="L82" i="20"/>
  <c r="M82" i="20"/>
  <c r="N82" i="20"/>
  <c r="O82" i="20"/>
  <c r="C83" i="20"/>
  <c r="D83" i="20"/>
  <c r="E83" i="20"/>
  <c r="F83" i="20"/>
  <c r="G83" i="20"/>
  <c r="H83" i="20"/>
  <c r="I83" i="20"/>
  <c r="J83" i="20"/>
  <c r="K83" i="20"/>
  <c r="L83" i="20"/>
  <c r="M83" i="20"/>
  <c r="N83" i="20"/>
  <c r="O83" i="20"/>
  <c r="C84" i="20"/>
  <c r="D84" i="20"/>
  <c r="E84" i="20"/>
  <c r="F84" i="20"/>
  <c r="G84" i="20"/>
  <c r="H84" i="20"/>
  <c r="I84" i="20"/>
  <c r="J84" i="20"/>
  <c r="K84" i="20"/>
  <c r="L84" i="20"/>
  <c r="M84" i="20"/>
  <c r="N84" i="20"/>
  <c r="O84" i="20"/>
  <c r="C85" i="20"/>
  <c r="D85" i="20"/>
  <c r="E85" i="20"/>
  <c r="F85" i="20"/>
  <c r="G85" i="20"/>
  <c r="H85" i="20"/>
  <c r="I85" i="20"/>
  <c r="J85" i="20"/>
  <c r="K85" i="20"/>
  <c r="L85" i="20"/>
  <c r="M85" i="20"/>
  <c r="N85" i="20"/>
  <c r="O85" i="20"/>
  <c r="C86" i="20"/>
  <c r="D86" i="20"/>
  <c r="E86" i="20"/>
  <c r="F86" i="20"/>
  <c r="G86" i="20"/>
  <c r="H86" i="20"/>
  <c r="I86" i="20"/>
  <c r="J86" i="20"/>
  <c r="K86" i="20"/>
  <c r="L86" i="20"/>
  <c r="M86" i="20"/>
  <c r="N86" i="20"/>
  <c r="O86" i="20"/>
  <c r="C87" i="20"/>
  <c r="D87" i="20"/>
  <c r="E87" i="20"/>
  <c r="F87" i="20"/>
  <c r="G87" i="20"/>
  <c r="H87" i="20"/>
  <c r="I87" i="20"/>
  <c r="J87" i="20"/>
  <c r="K87" i="20"/>
  <c r="L87" i="20"/>
  <c r="M87" i="20"/>
  <c r="N87" i="20"/>
  <c r="O87" i="20"/>
  <c r="C88" i="20"/>
  <c r="D88" i="20"/>
  <c r="E88" i="20"/>
  <c r="F88" i="20"/>
  <c r="G88" i="20"/>
  <c r="H88" i="20"/>
  <c r="I88" i="20"/>
  <c r="J88" i="20"/>
  <c r="K88" i="20"/>
  <c r="L88" i="20"/>
  <c r="M88" i="20"/>
  <c r="N88" i="20"/>
  <c r="O88" i="20"/>
  <c r="C89" i="20"/>
  <c r="D89" i="20"/>
  <c r="E89" i="20"/>
  <c r="F89" i="20"/>
  <c r="G89" i="20"/>
  <c r="H89" i="20"/>
  <c r="I89" i="20"/>
  <c r="J89" i="20"/>
  <c r="K89" i="20"/>
  <c r="L89" i="20"/>
  <c r="M89" i="20"/>
  <c r="N89" i="20"/>
  <c r="O89" i="20"/>
  <c r="C90" i="20"/>
  <c r="D90" i="20"/>
  <c r="E90" i="20"/>
  <c r="F90" i="20"/>
  <c r="G90" i="20"/>
  <c r="H90" i="20"/>
  <c r="I90" i="20"/>
  <c r="J90" i="20"/>
  <c r="K90" i="20"/>
  <c r="L90" i="20"/>
  <c r="M90" i="20"/>
  <c r="N90" i="20"/>
  <c r="O90" i="20"/>
  <c r="C91" i="20"/>
  <c r="D91" i="20"/>
  <c r="E91" i="20"/>
  <c r="F91" i="20"/>
  <c r="G91" i="20"/>
  <c r="H91" i="20"/>
  <c r="I91" i="20"/>
  <c r="J91" i="20"/>
  <c r="K91" i="20"/>
  <c r="L91" i="20"/>
  <c r="M91" i="20"/>
  <c r="N91" i="20"/>
  <c r="O91" i="20"/>
  <c r="C92" i="20"/>
  <c r="D92" i="20"/>
  <c r="E92" i="20"/>
  <c r="F92" i="20"/>
  <c r="G92" i="20"/>
  <c r="H92" i="20"/>
  <c r="I92" i="20"/>
  <c r="J92" i="20"/>
  <c r="K92" i="20"/>
  <c r="L92" i="20"/>
  <c r="M92" i="20"/>
  <c r="N92" i="20"/>
  <c r="O92" i="20"/>
  <c r="C93" i="20"/>
  <c r="F93" i="20"/>
  <c r="G93" i="20"/>
  <c r="H93" i="20"/>
  <c r="I93" i="20"/>
  <c r="J93" i="20"/>
  <c r="K93" i="20"/>
  <c r="L93" i="20"/>
  <c r="M93" i="20"/>
  <c r="N93" i="20"/>
  <c r="O93" i="20"/>
  <c r="C94" i="20"/>
  <c r="F94" i="20"/>
  <c r="G94" i="20"/>
  <c r="H94" i="20"/>
  <c r="I94" i="20"/>
  <c r="J94" i="20"/>
  <c r="K94" i="20"/>
  <c r="L94" i="20"/>
  <c r="M94" i="20"/>
  <c r="N94" i="20"/>
  <c r="O94" i="20"/>
  <c r="C95" i="20"/>
  <c r="F95" i="20"/>
  <c r="G95" i="20"/>
  <c r="H95" i="20"/>
  <c r="I95" i="20"/>
  <c r="J95" i="20"/>
  <c r="K95" i="20"/>
  <c r="L95" i="20"/>
  <c r="M95" i="20"/>
  <c r="N95" i="20"/>
  <c r="O95" i="20"/>
  <c r="C96" i="20"/>
  <c r="F96" i="20"/>
  <c r="G96" i="20"/>
  <c r="H96" i="20"/>
  <c r="I96" i="20"/>
  <c r="J96" i="20"/>
  <c r="K96" i="20"/>
  <c r="L96" i="20"/>
  <c r="M96" i="20"/>
  <c r="N96" i="20"/>
  <c r="O96" i="20"/>
  <c r="C97" i="20"/>
  <c r="F97" i="20"/>
  <c r="G97" i="20"/>
  <c r="H97" i="20"/>
  <c r="I97" i="20"/>
  <c r="J97" i="20"/>
  <c r="K97" i="20"/>
  <c r="L97" i="20"/>
  <c r="M97" i="20"/>
  <c r="N97" i="20"/>
  <c r="O97" i="20"/>
  <c r="C98" i="20"/>
  <c r="F98" i="20"/>
  <c r="G98" i="20"/>
  <c r="H98" i="20"/>
  <c r="I98" i="20"/>
  <c r="J98" i="20"/>
  <c r="K98" i="20"/>
  <c r="L98" i="20"/>
  <c r="M98" i="20"/>
  <c r="N98" i="20"/>
  <c r="O98" i="20"/>
  <c r="C99" i="20"/>
  <c r="F99" i="20"/>
  <c r="G99" i="20"/>
  <c r="H99" i="20"/>
  <c r="I99" i="20"/>
  <c r="J99" i="20"/>
  <c r="K99" i="20"/>
  <c r="L99" i="20"/>
  <c r="M99" i="20"/>
  <c r="N99" i="20"/>
  <c r="O99" i="20"/>
  <c r="C100" i="20"/>
  <c r="F100" i="20"/>
  <c r="G100" i="20"/>
  <c r="H100" i="20"/>
  <c r="I100" i="20"/>
  <c r="J100" i="20"/>
  <c r="K100" i="20"/>
  <c r="L100" i="20"/>
  <c r="M100" i="20"/>
  <c r="N100" i="20"/>
  <c r="O100" i="20"/>
  <c r="C101" i="20"/>
  <c r="F101" i="20"/>
  <c r="G101" i="20"/>
  <c r="H101" i="20"/>
  <c r="I101" i="20"/>
  <c r="J101" i="20"/>
  <c r="K101" i="20"/>
  <c r="L101" i="20"/>
  <c r="M101" i="20"/>
  <c r="N101" i="20"/>
  <c r="O101" i="20"/>
  <c r="C102" i="20"/>
  <c r="F102" i="20"/>
  <c r="G102" i="20"/>
  <c r="H102" i="20"/>
  <c r="I102" i="20"/>
  <c r="J102" i="20"/>
  <c r="K102" i="20"/>
  <c r="L102" i="20"/>
  <c r="M102" i="20"/>
  <c r="N102" i="20"/>
  <c r="O102" i="20"/>
  <c r="C103" i="20"/>
  <c r="F103" i="20"/>
  <c r="G103" i="20"/>
  <c r="H103" i="20"/>
  <c r="I103" i="20"/>
  <c r="J103" i="20"/>
  <c r="K103" i="20"/>
  <c r="L103" i="20"/>
  <c r="M103" i="20"/>
  <c r="N103" i="20"/>
  <c r="O103" i="20"/>
  <c r="C104" i="20"/>
  <c r="F104" i="20"/>
  <c r="G104" i="20"/>
  <c r="H104" i="20"/>
  <c r="I104" i="20"/>
  <c r="J104" i="20"/>
  <c r="K104" i="20"/>
  <c r="L104" i="20"/>
  <c r="M104" i="20"/>
  <c r="N104" i="20"/>
  <c r="O104" i="20"/>
  <c r="C105" i="20"/>
  <c r="F105" i="20"/>
  <c r="G105" i="20"/>
  <c r="H105" i="20"/>
  <c r="I105" i="20"/>
  <c r="J105" i="20"/>
  <c r="K105" i="20"/>
  <c r="L105" i="20"/>
  <c r="M105" i="20"/>
  <c r="N105" i="20"/>
  <c r="O105" i="20"/>
  <c r="C106" i="20"/>
  <c r="F106" i="20"/>
  <c r="G106" i="20"/>
  <c r="H106" i="20"/>
  <c r="I106" i="20"/>
  <c r="J106" i="20"/>
  <c r="K106" i="20"/>
  <c r="L106" i="20"/>
  <c r="M106" i="20"/>
  <c r="N106" i="20"/>
  <c r="O106" i="20"/>
  <c r="C107" i="20"/>
  <c r="F107" i="20"/>
  <c r="G107" i="20"/>
  <c r="H107" i="20"/>
  <c r="I107" i="20"/>
  <c r="J107" i="20"/>
  <c r="K107" i="20"/>
  <c r="L107" i="20"/>
  <c r="M107" i="20"/>
  <c r="N107" i="20"/>
  <c r="O107" i="20"/>
  <c r="C108" i="20"/>
  <c r="F108" i="20"/>
  <c r="G108" i="20"/>
  <c r="H108" i="20"/>
  <c r="I108" i="20"/>
  <c r="J108" i="20"/>
  <c r="K108" i="20"/>
  <c r="L108" i="20"/>
  <c r="M108" i="20"/>
  <c r="N108" i="20"/>
  <c r="O108" i="20"/>
  <c r="C109" i="20"/>
  <c r="F109" i="20"/>
  <c r="G109" i="20"/>
  <c r="H109" i="20"/>
  <c r="I109" i="20"/>
  <c r="J109" i="20"/>
  <c r="K109" i="20"/>
  <c r="L109" i="20"/>
  <c r="M109" i="20"/>
  <c r="N109" i="20"/>
  <c r="O109" i="20"/>
  <c r="C110" i="20"/>
  <c r="F110" i="20"/>
  <c r="G110" i="20"/>
  <c r="H110" i="20"/>
  <c r="I110" i="20"/>
  <c r="J110" i="20"/>
  <c r="K110" i="20"/>
  <c r="L110" i="20"/>
  <c r="M110" i="20"/>
  <c r="N110" i="20"/>
  <c r="O110" i="20"/>
  <c r="C111" i="20"/>
  <c r="F111" i="20"/>
  <c r="G111" i="20"/>
  <c r="H111" i="20"/>
  <c r="I111" i="20"/>
  <c r="J111" i="20"/>
  <c r="K111" i="20"/>
  <c r="L111" i="20"/>
  <c r="M111" i="20"/>
  <c r="N111" i="20"/>
  <c r="O111" i="20"/>
  <c r="C112" i="20"/>
  <c r="F112" i="20"/>
  <c r="G112" i="20"/>
  <c r="H112" i="20"/>
  <c r="I112" i="20"/>
  <c r="J112" i="20"/>
  <c r="K112" i="20"/>
  <c r="L112" i="20"/>
  <c r="M112" i="20"/>
  <c r="N112" i="20"/>
  <c r="O112" i="20"/>
  <c r="C113" i="20"/>
  <c r="F113" i="20"/>
  <c r="G113" i="20"/>
  <c r="H113" i="20"/>
  <c r="I113" i="20"/>
  <c r="J113" i="20"/>
  <c r="K113" i="20"/>
  <c r="L113" i="20"/>
  <c r="M113" i="20"/>
  <c r="N113" i="20"/>
  <c r="O113" i="20"/>
  <c r="C114" i="20"/>
  <c r="F114" i="20"/>
  <c r="G114" i="20"/>
  <c r="H114" i="20"/>
  <c r="I114" i="20"/>
  <c r="J114" i="20"/>
  <c r="K114" i="20"/>
  <c r="L114" i="20"/>
  <c r="M114" i="20"/>
  <c r="N114" i="20"/>
  <c r="O114" i="20"/>
  <c r="C115" i="20"/>
  <c r="F115" i="20"/>
  <c r="G115" i="20"/>
  <c r="H115" i="20"/>
  <c r="I115" i="20"/>
  <c r="J115" i="20"/>
  <c r="K115" i="20"/>
  <c r="L115" i="20"/>
  <c r="M115" i="20"/>
  <c r="N115" i="20"/>
  <c r="O115" i="20"/>
  <c r="C116" i="20"/>
  <c r="F116" i="20"/>
  <c r="G116" i="20"/>
  <c r="H116" i="20"/>
  <c r="I116" i="20"/>
  <c r="J116" i="20"/>
  <c r="K116" i="20"/>
  <c r="L116" i="20"/>
  <c r="M116" i="20"/>
  <c r="N116" i="20"/>
  <c r="O116" i="20"/>
  <c r="C117" i="20"/>
  <c r="F117" i="20"/>
  <c r="G117" i="20"/>
  <c r="H117" i="20"/>
  <c r="I117" i="20"/>
  <c r="J117" i="20"/>
  <c r="K117" i="20"/>
  <c r="L117" i="20"/>
  <c r="M117" i="20"/>
  <c r="N117" i="20"/>
  <c r="O117" i="20"/>
  <c r="C118" i="20"/>
  <c r="F118" i="20"/>
  <c r="G118" i="20"/>
  <c r="H118" i="20"/>
  <c r="I118" i="20"/>
  <c r="J118" i="20"/>
  <c r="K118" i="20"/>
  <c r="L118" i="20"/>
  <c r="M118" i="20"/>
  <c r="N118" i="20"/>
  <c r="O118" i="20"/>
  <c r="C119" i="20"/>
  <c r="F119" i="20"/>
  <c r="G119" i="20"/>
  <c r="H119" i="20"/>
  <c r="I119" i="20"/>
  <c r="J119" i="20"/>
  <c r="K119" i="20"/>
  <c r="L119" i="20"/>
  <c r="M119" i="20"/>
  <c r="N119" i="20"/>
  <c r="O119" i="20"/>
  <c r="C120" i="20"/>
  <c r="F120" i="20"/>
  <c r="G120" i="20"/>
  <c r="H120" i="20"/>
  <c r="I120" i="20"/>
  <c r="J120" i="20"/>
  <c r="K120" i="20"/>
  <c r="L120" i="20"/>
  <c r="M120" i="20"/>
  <c r="N120" i="20"/>
  <c r="O120" i="20"/>
  <c r="C121" i="20"/>
  <c r="F121" i="20"/>
  <c r="G121" i="20"/>
  <c r="H121" i="20"/>
  <c r="I121" i="20"/>
  <c r="J121" i="20"/>
  <c r="K121" i="20"/>
  <c r="L121" i="20"/>
  <c r="M121" i="20"/>
  <c r="N121" i="20"/>
  <c r="O121" i="20"/>
  <c r="C122" i="20"/>
  <c r="F122" i="20"/>
  <c r="G122" i="20"/>
  <c r="H122" i="20"/>
  <c r="I122" i="20"/>
  <c r="J122" i="20"/>
  <c r="K122" i="20"/>
  <c r="L122" i="20"/>
  <c r="M122" i="20"/>
  <c r="N122" i="20"/>
  <c r="O122" i="20"/>
  <c r="C123" i="20"/>
  <c r="F123" i="20"/>
  <c r="G123" i="20"/>
  <c r="H123" i="20"/>
  <c r="I123" i="20"/>
  <c r="J123" i="20"/>
  <c r="K123" i="20"/>
  <c r="L123" i="20"/>
  <c r="M123" i="20"/>
  <c r="N123" i="20"/>
  <c r="O123" i="20"/>
  <c r="C124" i="20"/>
  <c r="F124" i="20"/>
  <c r="G124" i="20"/>
  <c r="H124" i="20"/>
  <c r="I124" i="20"/>
  <c r="J124" i="20"/>
  <c r="K124" i="20"/>
  <c r="L124" i="20"/>
  <c r="M124" i="20"/>
  <c r="N124" i="20"/>
  <c r="O124" i="20"/>
  <c r="C125" i="20"/>
  <c r="F125" i="20"/>
  <c r="G125" i="20"/>
  <c r="H125" i="20"/>
  <c r="I125" i="20"/>
  <c r="J125" i="20"/>
  <c r="K125" i="20"/>
  <c r="L125" i="20"/>
  <c r="M125" i="20"/>
  <c r="N125" i="20"/>
  <c r="O125" i="20"/>
  <c r="C126" i="20"/>
  <c r="F126" i="20"/>
  <c r="G126" i="20"/>
  <c r="H126" i="20"/>
  <c r="I126" i="20"/>
  <c r="J126" i="20"/>
  <c r="K126" i="20"/>
  <c r="L126" i="20"/>
  <c r="M126" i="20"/>
  <c r="N126" i="20"/>
  <c r="O126" i="20"/>
  <c r="C127" i="20"/>
  <c r="F127" i="20"/>
  <c r="G127" i="20"/>
  <c r="H127" i="20"/>
  <c r="I127" i="20"/>
  <c r="J127" i="20"/>
  <c r="K127" i="20"/>
  <c r="L127" i="20"/>
  <c r="M127" i="20"/>
  <c r="N127" i="20"/>
  <c r="O127" i="20"/>
  <c r="C128" i="20"/>
  <c r="F128" i="20"/>
  <c r="G128" i="20"/>
  <c r="H128" i="20"/>
  <c r="I128" i="20"/>
  <c r="J128" i="20"/>
  <c r="K128" i="20"/>
  <c r="L128" i="20"/>
  <c r="M128" i="20"/>
  <c r="N128" i="20"/>
  <c r="O128" i="20"/>
  <c r="C129" i="20"/>
  <c r="C130" i="20"/>
  <c r="D130" i="20"/>
  <c r="E130" i="20"/>
  <c r="F130" i="20"/>
  <c r="G130" i="20"/>
  <c r="H130" i="20"/>
  <c r="I130" i="20"/>
  <c r="J130" i="20"/>
  <c r="K130" i="20"/>
  <c r="L130" i="20"/>
  <c r="M130" i="20"/>
  <c r="N130" i="20"/>
  <c r="O130" i="20"/>
  <c r="C131" i="20"/>
  <c r="D131" i="20"/>
  <c r="E131" i="20"/>
  <c r="F131" i="20"/>
  <c r="G131" i="20"/>
  <c r="H131" i="20"/>
  <c r="I131" i="20"/>
  <c r="J131" i="20"/>
  <c r="K131" i="20"/>
  <c r="L131" i="20"/>
  <c r="M131" i="20"/>
  <c r="N131" i="20"/>
  <c r="O131" i="20"/>
  <c r="C132" i="20"/>
  <c r="D132" i="20"/>
  <c r="E132" i="20"/>
  <c r="F132" i="20"/>
  <c r="G132" i="20"/>
  <c r="H132" i="20"/>
  <c r="I132" i="20"/>
  <c r="J132" i="20"/>
  <c r="K132" i="20"/>
  <c r="L132" i="20"/>
  <c r="M132" i="20"/>
  <c r="N132" i="20"/>
  <c r="O132" i="20"/>
  <c r="C133" i="20"/>
  <c r="D133" i="20"/>
  <c r="E133" i="20"/>
  <c r="F133" i="20"/>
  <c r="G133" i="20"/>
  <c r="H133" i="20"/>
  <c r="I133" i="20"/>
  <c r="J133" i="20"/>
  <c r="K133" i="20"/>
  <c r="L133" i="20"/>
  <c r="M133" i="20"/>
  <c r="N133" i="20"/>
  <c r="O133" i="20"/>
  <c r="C134" i="20"/>
  <c r="D134" i="20"/>
  <c r="E134" i="20"/>
  <c r="F134" i="20"/>
  <c r="G134" i="20"/>
  <c r="H134" i="20"/>
  <c r="I134" i="20"/>
  <c r="J134" i="20"/>
  <c r="K134" i="20"/>
  <c r="L134" i="20"/>
  <c r="M134" i="20"/>
  <c r="N134" i="20"/>
  <c r="O134" i="20"/>
  <c r="D99" i="20"/>
  <c r="E99" i="20"/>
  <c r="D100" i="20"/>
  <c r="E100" i="20"/>
  <c r="D101" i="20"/>
  <c r="E101" i="20"/>
  <c r="D102" i="20"/>
  <c r="E102" i="20"/>
  <c r="D103" i="20"/>
  <c r="E103" i="20"/>
  <c r="D104" i="20"/>
  <c r="E104" i="20"/>
  <c r="D105" i="20"/>
  <c r="E105" i="20"/>
  <c r="D106" i="20"/>
  <c r="E106" i="20"/>
  <c r="D107" i="20"/>
  <c r="E107" i="20"/>
  <c r="D108" i="20"/>
  <c r="E108" i="20"/>
  <c r="D109" i="20"/>
  <c r="E109" i="20"/>
  <c r="D110" i="20"/>
  <c r="E110" i="20"/>
  <c r="D111" i="20"/>
  <c r="E111" i="20"/>
  <c r="D112" i="20"/>
  <c r="E112" i="20"/>
  <c r="D113" i="20"/>
  <c r="E113" i="20"/>
  <c r="H83" i="6"/>
  <c r="H82" i="6"/>
  <c r="H81" i="6"/>
  <c r="G83" i="6"/>
  <c r="G82" i="6"/>
  <c r="H7" i="20"/>
  <c r="F7" i="20"/>
  <c r="A140" i="20"/>
  <c r="A143"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93" i="20"/>
  <c r="E94" i="20"/>
  <c r="E95" i="20"/>
  <c r="E96" i="20"/>
  <c r="E97" i="20"/>
  <c r="E98" i="20"/>
  <c r="E114" i="20"/>
  <c r="E115" i="20"/>
  <c r="E116" i="20"/>
  <c r="E117" i="20"/>
  <c r="E118" i="20"/>
  <c r="E119" i="20"/>
  <c r="E120" i="20"/>
  <c r="E121" i="20"/>
  <c r="E122" i="20"/>
  <c r="E123" i="20"/>
  <c r="E124" i="20"/>
  <c r="E125" i="20"/>
  <c r="E126" i="20"/>
  <c r="E127" i="20"/>
  <c r="E128" i="20"/>
  <c r="E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93" i="20"/>
  <c r="D94" i="20"/>
  <c r="D95" i="20"/>
  <c r="D96" i="20"/>
  <c r="D97" i="20"/>
  <c r="D98" i="20"/>
  <c r="D114" i="20"/>
  <c r="D115" i="20"/>
  <c r="D116" i="20"/>
  <c r="D117" i="20"/>
  <c r="D118" i="20"/>
  <c r="D119" i="20"/>
  <c r="D120" i="20"/>
  <c r="D121" i="20"/>
  <c r="D122" i="20"/>
  <c r="D123" i="20"/>
  <c r="D124" i="20"/>
  <c r="D125" i="20"/>
  <c r="D126" i="20"/>
  <c r="D127" i="20"/>
  <c r="D128" i="20"/>
  <c r="D14" i="20"/>
  <c r="L14" i="20"/>
  <c r="J14" i="20"/>
  <c r="F11" i="20"/>
  <c r="D11" i="20"/>
  <c r="F30" i="18"/>
  <c r="E30" i="18"/>
  <c r="D30" i="18"/>
  <c r="C30" i="18"/>
  <c r="D28" i="18"/>
  <c r="E28" i="18"/>
  <c r="F28" i="18"/>
  <c r="B15" i="20"/>
  <c r="B53" i="20"/>
  <c r="B68" i="20"/>
  <c r="B86" i="20"/>
  <c r="B125" i="20"/>
  <c r="B16" i="20"/>
  <c r="B19" i="20"/>
  <c r="B21" i="20"/>
  <c r="B23" i="20"/>
  <c r="B24" i="20"/>
  <c r="B26" i="20"/>
  <c r="B28" i="20"/>
  <c r="B30" i="20"/>
  <c r="B32" i="20"/>
  <c r="B35" i="20"/>
  <c r="B36" i="20"/>
  <c r="B38" i="20"/>
  <c r="B40" i="20"/>
  <c r="B42" i="20"/>
  <c r="B44" i="20"/>
  <c r="B45" i="20"/>
  <c r="B47" i="20"/>
  <c r="B49" i="20"/>
  <c r="B51" i="20"/>
  <c r="B52" i="20"/>
  <c r="B55" i="20"/>
  <c r="B57" i="20"/>
  <c r="B59" i="20"/>
  <c r="B61" i="20"/>
  <c r="B63" i="20"/>
  <c r="B65" i="20"/>
  <c r="B67" i="20"/>
  <c r="B70" i="20"/>
  <c r="B72" i="20"/>
  <c r="B74" i="20"/>
  <c r="B76" i="20"/>
  <c r="B78" i="20"/>
  <c r="B82" i="20"/>
  <c r="B90" i="20"/>
  <c r="B132" i="20"/>
  <c r="B73" i="20"/>
  <c r="B75" i="20"/>
  <c r="B77" i="20"/>
  <c r="B79" i="20"/>
  <c r="B81" i="20"/>
  <c r="B83" i="20"/>
  <c r="B85" i="20"/>
  <c r="B87" i="20"/>
  <c r="B89" i="20"/>
  <c r="B91"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6" i="20"/>
  <c r="B127" i="20"/>
  <c r="B128" i="20"/>
  <c r="B129" i="20"/>
  <c r="B131" i="20"/>
  <c r="B133" i="20"/>
  <c r="B17" i="20"/>
  <c r="B18" i="20"/>
  <c r="B20" i="20"/>
  <c r="B22" i="20"/>
  <c r="B25" i="20"/>
  <c r="B27" i="20"/>
  <c r="B29" i="20"/>
  <c r="B31" i="20"/>
  <c r="B33" i="20"/>
  <c r="B34" i="20"/>
  <c r="B37" i="20"/>
  <c r="B39" i="20"/>
  <c r="B41" i="20"/>
  <c r="B43" i="20"/>
  <c r="B46" i="20"/>
  <c r="B48" i="20"/>
  <c r="B50" i="20"/>
  <c r="B54" i="20"/>
  <c r="B56" i="20"/>
  <c r="B58" i="20"/>
  <c r="B60" i="20"/>
  <c r="B62" i="20"/>
  <c r="B64" i="20"/>
  <c r="B66" i="20"/>
  <c r="B69" i="20"/>
  <c r="B71" i="20"/>
  <c r="B80" i="20"/>
  <c r="B84" i="20"/>
  <c r="B88" i="20"/>
  <c r="B92" i="20"/>
  <c r="B130" i="20"/>
  <c r="B134" i="20"/>
  <c r="B7" i="20"/>
  <c r="G7" i="20"/>
  <c r="E7" i="20"/>
  <c r="B14" i="20"/>
  <c r="F14" i="20"/>
  <c r="G14" i="20"/>
  <c r="H14" i="20"/>
  <c r="I14" i="20"/>
  <c r="K14" i="20"/>
  <c r="M14" i="20"/>
  <c r="N14" i="20"/>
  <c r="O14" i="20"/>
  <c r="C14" i="20"/>
  <c r="E11" i="20"/>
  <c r="C11" i="20"/>
  <c r="B11" i="20"/>
  <c r="B6" i="20"/>
  <c r="I75" i="6"/>
  <c r="I74" i="6"/>
  <c r="I73" i="6"/>
  <c r="E75" i="6"/>
  <c r="E74" i="6"/>
  <c r="E73" i="6"/>
  <c r="I67" i="6"/>
  <c r="I66" i="6"/>
  <c r="I65" i="6"/>
  <c r="E67" i="6"/>
  <c r="E66" i="6"/>
  <c r="E65" i="6"/>
  <c r="I59" i="6"/>
  <c r="I58" i="6"/>
  <c r="I57" i="6"/>
  <c r="E59" i="6"/>
  <c r="E58" i="6"/>
  <c r="E57" i="6"/>
  <c r="I51" i="6"/>
  <c r="I50" i="6"/>
  <c r="I49" i="6"/>
  <c r="E51" i="6"/>
  <c r="E50" i="6"/>
  <c r="E49" i="6"/>
  <c r="I43" i="6"/>
  <c r="I42" i="6"/>
  <c r="I41" i="6"/>
  <c r="E43" i="6"/>
  <c r="E42" i="6"/>
  <c r="E41" i="6"/>
  <c r="I35" i="6"/>
  <c r="I34" i="6"/>
  <c r="I33" i="6"/>
  <c r="E35" i="6"/>
  <c r="E34" i="6"/>
  <c r="E33" i="6"/>
  <c r="I27" i="6"/>
  <c r="I26" i="6"/>
  <c r="I25" i="6"/>
  <c r="E27" i="6"/>
  <c r="E26" i="6"/>
  <c r="E25" i="6"/>
  <c r="I19" i="6"/>
  <c r="I18" i="6"/>
  <c r="I17" i="6"/>
  <c r="E19" i="6"/>
  <c r="E18" i="6"/>
  <c r="E17" i="6"/>
  <c r="L42" i="6"/>
  <c r="L41" i="6"/>
  <c r="L35" i="6"/>
  <c r="L34" i="6"/>
  <c r="L33" i="6"/>
  <c r="L27" i="6"/>
  <c r="L26" i="6"/>
  <c r="L25" i="6"/>
  <c r="L19" i="6"/>
  <c r="L18" i="6"/>
  <c r="L17" i="6"/>
  <c r="L11" i="6"/>
  <c r="L10" i="6"/>
  <c r="L9" i="6"/>
  <c r="C5" i="18"/>
  <c r="C6" i="18"/>
  <c r="C7" i="18"/>
  <c r="C4" i="18"/>
  <c r="C17" i="18"/>
  <c r="L75" i="6"/>
  <c r="K75" i="6"/>
  <c r="L74" i="6"/>
  <c r="K74" i="6"/>
  <c r="L73" i="6"/>
  <c r="K73" i="6"/>
  <c r="H76" i="6"/>
  <c r="G76" i="6"/>
  <c r="D76" i="6"/>
  <c r="C76" i="6"/>
  <c r="H68" i="6"/>
  <c r="G68" i="6"/>
  <c r="D68" i="6"/>
  <c r="E68" i="6" s="1"/>
  <c r="C68" i="6"/>
  <c r="L67" i="6"/>
  <c r="K67" i="6"/>
  <c r="L66" i="6"/>
  <c r="K66" i="6"/>
  <c r="L65" i="6"/>
  <c r="K65" i="6"/>
  <c r="H60" i="6"/>
  <c r="G60" i="6"/>
  <c r="D60" i="6"/>
  <c r="C60" i="6"/>
  <c r="L59" i="6"/>
  <c r="K59" i="6"/>
  <c r="L58" i="6"/>
  <c r="K58" i="6"/>
  <c r="L57" i="6"/>
  <c r="K57" i="6"/>
  <c r="H52" i="6"/>
  <c r="G52" i="6"/>
  <c r="D52" i="6"/>
  <c r="C52" i="6"/>
  <c r="L51" i="6"/>
  <c r="K51" i="6"/>
  <c r="L50" i="6"/>
  <c r="K50" i="6"/>
  <c r="L49" i="6"/>
  <c r="K49" i="6"/>
  <c r="H44" i="6"/>
  <c r="G44" i="6"/>
  <c r="D44" i="6"/>
  <c r="C44" i="6"/>
  <c r="L43" i="6"/>
  <c r="K43" i="6"/>
  <c r="K42" i="6"/>
  <c r="K41" i="6"/>
  <c r="H36" i="6"/>
  <c r="I36" i="6" s="1"/>
  <c r="G36" i="6"/>
  <c r="D36" i="6"/>
  <c r="C36" i="6"/>
  <c r="K35" i="6"/>
  <c r="K34" i="6"/>
  <c r="K33" i="6"/>
  <c r="H28" i="6"/>
  <c r="G28" i="6"/>
  <c r="D28" i="6"/>
  <c r="C28" i="6"/>
  <c r="K27" i="6"/>
  <c r="K26" i="6"/>
  <c r="K25" i="6"/>
  <c r="H20" i="6"/>
  <c r="G20" i="6"/>
  <c r="D20" i="6"/>
  <c r="C20" i="6"/>
  <c r="K19" i="6"/>
  <c r="K18" i="6"/>
  <c r="K17" i="6"/>
  <c r="H12" i="6"/>
  <c r="G12" i="6"/>
  <c r="D12" i="6"/>
  <c r="C12" i="6"/>
  <c r="K11" i="6"/>
  <c r="K10" i="6"/>
  <c r="K9" i="6"/>
  <c r="O9" i="6" s="1"/>
  <c r="L7" i="21" l="1"/>
  <c r="M7" i="21"/>
  <c r="N7" i="21"/>
  <c r="F1" i="27"/>
  <c r="J1" i="19"/>
  <c r="E12" i="6"/>
  <c r="I20" i="6"/>
  <c r="E36" i="6"/>
  <c r="E60" i="6"/>
  <c r="I68" i="6"/>
  <c r="E20" i="6"/>
  <c r="H1" i="14"/>
  <c r="E1" i="22"/>
  <c r="H1" i="21"/>
  <c r="E52" i="6"/>
  <c r="M11" i="6"/>
  <c r="I60" i="6"/>
  <c r="I28" i="6"/>
  <c r="I52" i="6"/>
  <c r="I76" i="6"/>
  <c r="E84" i="6"/>
  <c r="E44" i="6"/>
  <c r="I44" i="6"/>
  <c r="E28" i="6"/>
  <c r="E76" i="6"/>
  <c r="M10" i="6"/>
  <c r="I12" i="6"/>
  <c r="M9" i="6"/>
  <c r="M58" i="6"/>
  <c r="L12" i="6"/>
  <c r="O75" i="6"/>
  <c r="O42" i="6"/>
  <c r="O74" i="6"/>
  <c r="O34" i="6"/>
  <c r="O67" i="6"/>
  <c r="M66" i="6"/>
  <c r="K12" i="6"/>
  <c r="H1" i="24"/>
  <c r="O25" i="6"/>
  <c r="O26" i="6"/>
  <c r="O65" i="6"/>
  <c r="M34" i="6"/>
  <c r="L44" i="6"/>
  <c r="M67" i="6"/>
  <c r="L68" i="6"/>
  <c r="M35" i="6"/>
  <c r="O35" i="6"/>
  <c r="M33" i="6"/>
  <c r="M49" i="6"/>
  <c r="M42" i="6"/>
  <c r="K60" i="6"/>
  <c r="O11" i="6"/>
  <c r="K28" i="6"/>
  <c r="O58" i="6"/>
  <c r="M17" i="6"/>
  <c r="O27" i="6"/>
  <c r="O59" i="6"/>
  <c r="M50" i="6"/>
  <c r="M59" i="6"/>
  <c r="L83" i="6"/>
  <c r="I83" i="6"/>
  <c r="I81" i="6"/>
  <c r="L36" i="6"/>
  <c r="M41" i="6"/>
  <c r="K52" i="6"/>
  <c r="M18" i="6"/>
  <c r="O43" i="6"/>
  <c r="G84" i="6"/>
  <c r="K20" i="6"/>
  <c r="M74" i="6"/>
  <c r="O18" i="6"/>
  <c r="I82" i="6"/>
  <c r="O49" i="6"/>
  <c r="M57" i="6"/>
  <c r="H84" i="6"/>
  <c r="O33" i="6"/>
  <c r="L60" i="6"/>
  <c r="M60" i="6" s="1"/>
  <c r="M27" i="6"/>
  <c r="O50" i="6"/>
  <c r="O57" i="6"/>
  <c r="L76" i="6"/>
  <c r="O17" i="6"/>
  <c r="K44" i="6"/>
  <c r="M51" i="6"/>
  <c r="M65" i="6"/>
  <c r="M19" i="6"/>
  <c r="M73" i="6"/>
  <c r="O19" i="6"/>
  <c r="O51" i="6"/>
  <c r="O66" i="6"/>
  <c r="M75" i="6"/>
  <c r="O41" i="6"/>
  <c r="O73" i="6"/>
  <c r="L82" i="6"/>
  <c r="L20" i="6"/>
  <c r="O10" i="6"/>
  <c r="E9" i="14"/>
  <c r="E6" i="20"/>
  <c r="H6" i="20"/>
  <c r="G6" i="20"/>
  <c r="F6" i="20"/>
  <c r="L81" i="6"/>
  <c r="K83" i="6"/>
  <c r="K36" i="6"/>
  <c r="M25" i="6"/>
  <c r="K81" i="6"/>
  <c r="K68" i="6"/>
  <c r="M43" i="6"/>
  <c r="M26" i="6"/>
  <c r="K76" i="6"/>
  <c r="K82" i="6"/>
  <c r="L28" i="6"/>
  <c r="M28" i="6" s="1"/>
  <c r="L52" i="6"/>
  <c r="M52" i="6" s="1"/>
  <c r="G1" i="18"/>
  <c r="I1" i="6"/>
  <c r="G1" i="1"/>
  <c r="Q1" i="3"/>
  <c r="F1" i="17"/>
  <c r="M76" i="6" l="1"/>
  <c r="I84" i="6"/>
  <c r="M20" i="6"/>
  <c r="M68" i="6"/>
  <c r="M44" i="6"/>
  <c r="M36" i="6"/>
  <c r="M12" i="6"/>
  <c r="O52" i="6"/>
  <c r="O44" i="6"/>
  <c r="O36" i="6"/>
  <c r="O76" i="6"/>
  <c r="O68" i="6"/>
  <c r="O28" i="6"/>
  <c r="M83" i="6"/>
  <c r="O82" i="6"/>
  <c r="O60" i="6"/>
  <c r="O83" i="6"/>
  <c r="O12" i="6"/>
  <c r="M82" i="6"/>
  <c r="O20" i="6"/>
  <c r="L84" i="6"/>
  <c r="O81" i="6"/>
  <c r="M81" i="6"/>
  <c r="K84" i="6"/>
  <c r="C11" i="18" l="1"/>
  <c r="C6" i="20" s="1"/>
  <c r="M84" i="6"/>
  <c r="O84" i="6"/>
  <c r="H1" i="19" l="1"/>
  <c r="G8" i="19" s="1"/>
  <c r="F19" i="18" s="1"/>
  <c r="C5" i="24"/>
  <c r="C12" i="18"/>
  <c r="L6" i="20"/>
  <c r="E8" i="19" l="1"/>
  <c r="E10" i="19" s="1"/>
  <c r="D26" i="18" s="1"/>
  <c r="D8" i="19"/>
  <c r="D10" i="19" s="1"/>
  <c r="C4" i="14" s="1"/>
  <c r="F8" i="19"/>
  <c r="F10" i="19" s="1"/>
  <c r="E26" i="18" s="1"/>
  <c r="G10" i="19"/>
  <c r="F26" i="18" s="1"/>
  <c r="D6" i="20"/>
  <c r="D16" i="18"/>
  <c r="E16" i="18"/>
  <c r="F16" i="18"/>
  <c r="C16" i="18"/>
  <c r="N6" i="20"/>
  <c r="V6" i="20"/>
  <c r="J6" i="20"/>
  <c r="P6" i="20"/>
  <c r="K6" i="20"/>
  <c r="O6" i="20"/>
  <c r="I6" i="20"/>
  <c r="U6" i="20"/>
  <c r="M6" i="20"/>
  <c r="E19" i="18" l="1"/>
  <c r="C19" i="18"/>
  <c r="D19" i="18"/>
  <c r="F4" i="14"/>
  <c r="F14" i="14" s="1"/>
  <c r="C14" i="14"/>
  <c r="C12" i="14"/>
  <c r="E4" i="14"/>
  <c r="E12" i="14" s="1"/>
  <c r="C26" i="18"/>
  <c r="D4" i="14"/>
  <c r="X6" i="20"/>
  <c r="W6" i="20"/>
  <c r="F12" i="14" l="1"/>
  <c r="D14" i="14"/>
  <c r="D12" i="14"/>
  <c r="E14" i="14"/>
  <c r="Y6" i="2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6DF03BC-80F1-4E14-BB23-5D7EC4EB75FA}" keepAlive="1" name="Query - Table1" description="Connection to the 'Table1' query in the workbook." type="5" refreshedVersion="6" background="1">
    <dbPr connection="Provider=Microsoft.Mashup.OleDb.1;Data Source=$Workbook$;Location=Table1;Extended Properties=&quot;&quot;" command="SELECT * FROM [Table1]"/>
  </connection>
  <connection id="2" xr16:uid="{6EAB0937-BF3B-4FB9-9E12-5C2A72961529}" keepAlive="1" name="Query - Table1 (2)" description="Connection to the 'Table1 (2)' query in the workbook." type="5" refreshedVersion="6" background="1">
    <dbPr connection="Provider=Microsoft.Mashup.OleDb.1;Data Source=$Workbook$;Location=Table1 (2);Extended Properties=&quot;&quot;" command="SELECT * FROM [Table1 (2)]"/>
  </connection>
</connections>
</file>

<file path=xl/sharedStrings.xml><?xml version="1.0" encoding="utf-8"?>
<sst xmlns="http://schemas.openxmlformats.org/spreadsheetml/2006/main" count="9441" uniqueCount="2187">
  <si>
    <t>Name</t>
  </si>
  <si>
    <t>Title</t>
  </si>
  <si>
    <t>Telephone</t>
  </si>
  <si>
    <t>Email</t>
  </si>
  <si>
    <t>Contact Name</t>
  </si>
  <si>
    <t>Street Address</t>
  </si>
  <si>
    <t>City</t>
  </si>
  <si>
    <t>State</t>
  </si>
  <si>
    <t>Zip</t>
  </si>
  <si>
    <t>Fax</t>
  </si>
  <si>
    <t>E-mail</t>
  </si>
  <si>
    <t>Yes</t>
  </si>
  <si>
    <t>No</t>
  </si>
  <si>
    <t>Customer Class</t>
  </si>
  <si>
    <t>Currently Serving</t>
  </si>
  <si>
    <t>Not Serving but plan to in next 12 months</t>
  </si>
  <si>
    <t>Licensed to serve but no immediate plans to provide service and not accepting calls or marketing to class</t>
  </si>
  <si>
    <t>Central Maine Power Company</t>
  </si>
  <si>
    <t>Eastern Maine Electric Cooperative</t>
  </si>
  <si>
    <t>Houlton Water Company</t>
  </si>
  <si>
    <t>Kennebunk Light and Power District</t>
  </si>
  <si>
    <t>Madison Department of Electric Works</t>
  </si>
  <si>
    <t>Van Buren Light &amp; Power District</t>
  </si>
  <si>
    <t>Yes/No</t>
  </si>
  <si>
    <t>Fox Island Electric Cooperative</t>
  </si>
  <si>
    <t>REGULATORY Contact Name</t>
  </si>
  <si>
    <t>Chapter 305 (2)(E)(1)(d) – ownership or control:  Report any changes in the licensee’s ownership or control.</t>
  </si>
  <si>
    <t xml:space="preserve">Chapter 305 (2) (E)(1)(i) – consumer complaints:  The number of customer complaints, by state and customer class, related to the retail sale of electricity or natural gas filed against it at regulatory bodies other than the MPUC over the last 12 months. </t>
  </si>
  <si>
    <t xml:space="preserve">Chapter 305 (2)(E)(1)(c) – enforcement actions:  List, with identifying case reference numbers,  any enforcement action initiated or concluded against the licensee or an affiliated interest by any federal, state or local agency with respect to the sale of electricity or other energy-related product or service.  </t>
  </si>
  <si>
    <t>Standard Offer Service Sales</t>
  </si>
  <si>
    <t>Non-Standard Offer Sales</t>
  </si>
  <si>
    <t>Total Sales</t>
  </si>
  <si>
    <t>Customer Class*</t>
  </si>
  <si>
    <t>MWh Sales</t>
  </si>
  <si>
    <t>Revenues</t>
  </si>
  <si>
    <t>Medium Non-Residential</t>
  </si>
  <si>
    <t>Large Non-Residential</t>
  </si>
  <si>
    <t>Total</t>
  </si>
  <si>
    <t>* As defined in Chapter 301</t>
  </si>
  <si>
    <t>Houlton Water Company (Electric Department)</t>
  </si>
  <si>
    <t>Kennebunk Light &amp; Power District</t>
  </si>
  <si>
    <t>Line Loss Factor</t>
  </si>
  <si>
    <t>(SO RFP)</t>
  </si>
  <si>
    <t>(EM - ND)</t>
  </si>
  <si>
    <t>(CMP)</t>
  </si>
  <si>
    <t>Chapter 305 (2)(E)(1)(e), Chapter 306(2)(H)(3)(a) – below please list and attach copies of disclosure labels available to customers during the reporting period.  
Please indicate which class of customers and the time period the label is applicable to.</t>
  </si>
  <si>
    <t xml:space="preserve">Chapter 305(2)(E)(1)(b and f), Chapter 306(2)(G)(3)(b and c) and Chapter 311 (6)(G)(1 to 4):  </t>
  </si>
  <si>
    <t>b. To the extent that the CEP does not use NARs for any NMISA generating facilities used to meet the RPS portfolio requirements, a description of the resources used to serve customers in the Maritimes control area and information verifying the accuracy of the resource portfolio and the emission characteristics associated with the resource portfolio.</t>
  </si>
  <si>
    <t xml:space="preserve">c. Complete Attachment C to show the actual source of energy supply used to serve customers in Maine.  </t>
  </si>
  <si>
    <t>MSS16612</t>
  </si>
  <si>
    <t>NMISA</t>
  </si>
  <si>
    <t>Biomass</t>
  </si>
  <si>
    <t>Coal</t>
  </si>
  <si>
    <t>Oil</t>
  </si>
  <si>
    <t>Natural Gas</t>
  </si>
  <si>
    <t>Wind</t>
  </si>
  <si>
    <t>Municipal Solid Waste</t>
  </si>
  <si>
    <t>Other</t>
  </si>
  <si>
    <t xml:space="preserve">Generating Unit ID# </t>
  </si>
  <si>
    <t>Name of Generating Unit</t>
  </si>
  <si>
    <t>Location by state</t>
  </si>
  <si>
    <t>Fuel Source</t>
  </si>
  <si>
    <t>Banked in Previous Year</t>
  </si>
  <si>
    <t>Banked for Future Year</t>
  </si>
  <si>
    <t>Unit ID</t>
  </si>
  <si>
    <t>Account Holder</t>
  </si>
  <si>
    <t>Fuel Type</t>
  </si>
  <si>
    <t>Solar Photovoltaic</t>
  </si>
  <si>
    <t>Fuel cell</t>
  </si>
  <si>
    <t>MSS10770</t>
  </si>
  <si>
    <t>A &amp; D Hydro, Inc.</t>
  </si>
  <si>
    <t>Hydroelectric/Hydropower</t>
  </si>
  <si>
    <t>Digester gas</t>
  </si>
  <si>
    <t>MSS914</t>
  </si>
  <si>
    <t>MSS908</t>
  </si>
  <si>
    <t>MSS901</t>
  </si>
  <si>
    <t>NON32120</t>
  </si>
  <si>
    <t>Chicopee - 1</t>
  </si>
  <si>
    <t>Ameresco Chicopee Energy, LLC</t>
  </si>
  <si>
    <t>Landfill gas</t>
  </si>
  <si>
    <t>NON32121</t>
  </si>
  <si>
    <t>Chicopee - 2</t>
  </si>
  <si>
    <t>NON32122</t>
  </si>
  <si>
    <t>Chicopee - 3</t>
  </si>
  <si>
    <t>NON32541</t>
  </si>
  <si>
    <t>Sebec Hydro - Sebec Electric</t>
  </si>
  <si>
    <t>Ampersand Energy Partners LLC</t>
  </si>
  <si>
    <t>MSS1049</t>
  </si>
  <si>
    <t>MSS737</t>
  </si>
  <si>
    <t>MSS905</t>
  </si>
  <si>
    <t>Ashuelot River Hydro, Inc.</t>
  </si>
  <si>
    <t>MSS951</t>
  </si>
  <si>
    <t>MSS895</t>
  </si>
  <si>
    <t>MSS49693</t>
  </si>
  <si>
    <t>MSS794</t>
  </si>
  <si>
    <t>MSS48960</t>
  </si>
  <si>
    <t>Athens Energy LLC</t>
  </si>
  <si>
    <t>MSS48878</t>
  </si>
  <si>
    <t>NON32780</t>
  </si>
  <si>
    <t>Avery</t>
  </si>
  <si>
    <t>MSS1059</t>
  </si>
  <si>
    <t>Barre Energy Partners,L.P.</t>
  </si>
  <si>
    <t>MSS824</t>
  </si>
  <si>
    <t>MSS2280</t>
  </si>
  <si>
    <t>MSS16653</t>
  </si>
  <si>
    <t>Berlin Station, LLC</t>
  </si>
  <si>
    <t>NON90801</t>
  </si>
  <si>
    <t>Bethel Mills Electric, 500kw Solar Project #1 - Bethel Mills Electric, Waterman Road</t>
  </si>
  <si>
    <t>BETHELMILLS</t>
  </si>
  <si>
    <t>NON49122</t>
  </si>
  <si>
    <t>Bethel Mills Hydroelectric Project - Bethel Mills Hydroelectric Unt #1</t>
  </si>
  <si>
    <t>MSS405</t>
  </si>
  <si>
    <t>Black Bear Hydro Partners, LLC</t>
  </si>
  <si>
    <t>MSS16296</t>
  </si>
  <si>
    <t>MSS532</t>
  </si>
  <si>
    <t>MSS16525</t>
  </si>
  <si>
    <t>MSS14695</t>
  </si>
  <si>
    <t>MSS16523</t>
  </si>
  <si>
    <t>MSS2278</t>
  </si>
  <si>
    <t>Blackstone Hydro, Inc.</t>
  </si>
  <si>
    <t>MSS2279</t>
  </si>
  <si>
    <t>MSS1057</t>
  </si>
  <si>
    <t>MSS2281</t>
  </si>
  <si>
    <t>MSS2282</t>
  </si>
  <si>
    <t>MSS2283</t>
  </si>
  <si>
    <t>MSS2284</t>
  </si>
  <si>
    <t>MSS1117</t>
  </si>
  <si>
    <t>MSS2285</t>
  </si>
  <si>
    <t>MSS2287</t>
  </si>
  <si>
    <t>MSS2288</t>
  </si>
  <si>
    <t>MSS2290</t>
  </si>
  <si>
    <t>MSS2292</t>
  </si>
  <si>
    <t>MSS37105</t>
  </si>
  <si>
    <t>Blue Sky West, LLC</t>
  </si>
  <si>
    <t>NON32520</t>
  </si>
  <si>
    <t>Wells River - Wells River</t>
  </si>
  <si>
    <t>MSS860</t>
  </si>
  <si>
    <t>MSS872</t>
  </si>
  <si>
    <t>Pumped Storage</t>
  </si>
  <si>
    <t>MSS11424</t>
  </si>
  <si>
    <t>MSS413</t>
  </si>
  <si>
    <t>MSS2426</t>
  </si>
  <si>
    <t>MSS539</t>
  </si>
  <si>
    <t>MSS424</t>
  </si>
  <si>
    <t>MSS331</t>
  </si>
  <si>
    <t>MSS1113</t>
  </si>
  <si>
    <t>MSS865</t>
  </si>
  <si>
    <t>MSS460</t>
  </si>
  <si>
    <t>MSS328</t>
  </si>
  <si>
    <t>Brookfield White Pine Hydro LL</t>
  </si>
  <si>
    <t>MSS432</t>
  </si>
  <si>
    <t>MSS433</t>
  </si>
  <si>
    <t>MSS434</t>
  </si>
  <si>
    <t>MSS757</t>
  </si>
  <si>
    <t>MSS617</t>
  </si>
  <si>
    <t>MSS495</t>
  </si>
  <si>
    <t>MSS754</t>
  </si>
  <si>
    <t>MSS369</t>
  </si>
  <si>
    <t>MSS760</t>
  </si>
  <si>
    <t>MSS569</t>
  </si>
  <si>
    <t>MSS358</t>
  </si>
  <si>
    <t>MSS787</t>
  </si>
  <si>
    <t>MSS755</t>
  </si>
  <si>
    <t>MSS440</t>
  </si>
  <si>
    <t>MSS621</t>
  </si>
  <si>
    <t>MSS761</t>
  </si>
  <si>
    <t>MSS636</t>
  </si>
  <si>
    <t>MSS637</t>
  </si>
  <si>
    <t>MSS638</t>
  </si>
  <si>
    <t>MSS487</t>
  </si>
  <si>
    <t>Brown Bear II Hydro, Inc</t>
  </si>
  <si>
    <t>NON33275</t>
  </si>
  <si>
    <t>Bucksport - Bucksport G2</t>
  </si>
  <si>
    <t>Bucksport Generation LLC</t>
  </si>
  <si>
    <t>NON33274</t>
  </si>
  <si>
    <t>Bucksport - Bucksport G3</t>
  </si>
  <si>
    <t>MSS46976</t>
  </si>
  <si>
    <t>MSS40342</t>
  </si>
  <si>
    <t>Wood</t>
  </si>
  <si>
    <t>Burlington Electric Department</t>
  </si>
  <si>
    <t>MSS474</t>
  </si>
  <si>
    <t>MSS42344</t>
  </si>
  <si>
    <t>Camelot Wind, LLC</t>
  </si>
  <si>
    <t>NON38906</t>
  </si>
  <si>
    <t>Rumford Paper Company - No4</t>
  </si>
  <si>
    <t>Trash-to-energy</t>
  </si>
  <si>
    <t>MSS1119</t>
  </si>
  <si>
    <t>MSS800</t>
  </si>
  <si>
    <t>MSS10409</t>
  </si>
  <si>
    <t>MSS1266</t>
  </si>
  <si>
    <t>Christopher M. Anthony</t>
  </si>
  <si>
    <t>MSS2289</t>
  </si>
  <si>
    <t>MSS2291</t>
  </si>
  <si>
    <t>MSS49324</t>
  </si>
  <si>
    <t>Cianbro Energy, LLC</t>
  </si>
  <si>
    <t>NON94660</t>
  </si>
  <si>
    <t>Cobb Road Jarvis Solar - Cobb Road Jarvis Solar #1</t>
  </si>
  <si>
    <t>Cobb Road, LLC</t>
  </si>
  <si>
    <t>MSS886</t>
  </si>
  <si>
    <t>Cocheco Falls Associates</t>
  </si>
  <si>
    <t>MSS932</t>
  </si>
  <si>
    <t>CommonWealth New Bedford Energy LLC</t>
  </si>
  <si>
    <t>MSS11052</t>
  </si>
  <si>
    <t>NON32800</t>
  </si>
  <si>
    <t>Expera - Biomass Boiler - Turbine #6</t>
  </si>
  <si>
    <t>NON32925</t>
  </si>
  <si>
    <t>Expera -- Biomass Boiler - Turbine #4</t>
  </si>
  <si>
    <t>NON32928</t>
  </si>
  <si>
    <t>Expera -- Recovery Boiler - Turbine #4</t>
  </si>
  <si>
    <t>MSS345</t>
  </si>
  <si>
    <t>Competitive Energy Services, LLC</t>
  </si>
  <si>
    <t>Connecticut Light and Power Co</t>
  </si>
  <si>
    <t>MSS389</t>
  </si>
  <si>
    <t>MSS462</t>
  </si>
  <si>
    <t>MSS798</t>
  </si>
  <si>
    <t>MSS799</t>
  </si>
  <si>
    <t>MSS809</t>
  </si>
  <si>
    <t>MSS810</t>
  </si>
  <si>
    <t>MSS803</t>
  </si>
  <si>
    <t>MSS801</t>
  </si>
  <si>
    <t>MSS802</t>
  </si>
  <si>
    <t>Connecticut Municipal Electric</t>
  </si>
  <si>
    <t>MSS796</t>
  </si>
  <si>
    <t>Consolidated Edison Energy, In</t>
  </si>
  <si>
    <t>MSS47741</t>
  </si>
  <si>
    <t>Contoocook Hydro, LLC</t>
  </si>
  <si>
    <t>MSS919</t>
  </si>
  <si>
    <t>Covanta Energy Corporation</t>
  </si>
  <si>
    <t>Municipal solid waste</t>
  </si>
  <si>
    <t>MSS356</t>
  </si>
  <si>
    <t>MSS562</t>
  </si>
  <si>
    <t>MSS623</t>
  </si>
  <si>
    <t>MSS527</t>
  </si>
  <si>
    <t>Biogas</t>
  </si>
  <si>
    <t>MSS2286</t>
  </si>
  <si>
    <t>Eagle Creek Development Holdings, LLC</t>
  </si>
  <si>
    <t>MSS40208</t>
  </si>
  <si>
    <t>MSS42123</t>
  </si>
  <si>
    <t>MSS40207</t>
  </si>
  <si>
    <t>MSS40209</t>
  </si>
  <si>
    <t>MSS1114</t>
  </si>
  <si>
    <t>Eagle Creek Hydro Holdings, LLC</t>
  </si>
  <si>
    <t>NON32997</t>
  </si>
  <si>
    <t>Jay - Jay No. 1</t>
  </si>
  <si>
    <t>Eagle Creek Renewable Energy Holdings, LLC</t>
  </si>
  <si>
    <t>NON32998</t>
  </si>
  <si>
    <t>Jay - Jay No. 2</t>
  </si>
  <si>
    <t>NON32999</t>
  </si>
  <si>
    <t>Jay - Jay No. 3</t>
  </si>
  <si>
    <t>NON33000</t>
  </si>
  <si>
    <t>Jay - Jay No. 4</t>
  </si>
  <si>
    <t>NON33001</t>
  </si>
  <si>
    <t>Jay - Jay No. 5</t>
  </si>
  <si>
    <t>NON33002</t>
  </si>
  <si>
    <t>Jay - Jay No. 6</t>
  </si>
  <si>
    <t>NON33003</t>
  </si>
  <si>
    <t>Livermore Falls - Livermore No. 1</t>
  </si>
  <si>
    <t>NON33004</t>
  </si>
  <si>
    <t>Livermore Falls - Livermore No. 2</t>
  </si>
  <si>
    <t>NON33005</t>
  </si>
  <si>
    <t>Livermore Falls - Livermore No. 3</t>
  </si>
  <si>
    <t>NON33006</t>
  </si>
  <si>
    <t>Livermore Falls - Livermore No. 4</t>
  </si>
  <si>
    <t>NON33007</t>
  </si>
  <si>
    <t>Livermore Falls - Livermore No. 5</t>
  </si>
  <si>
    <t>NON33008</t>
  </si>
  <si>
    <t>Livermore Falls - Livermore No. 6</t>
  </si>
  <si>
    <t>NON33009</t>
  </si>
  <si>
    <t>Livermore Falls - Livermore No. 7</t>
  </si>
  <si>
    <t>NON33010</t>
  </si>
  <si>
    <t>Livermore Falls - Livermore No. 8</t>
  </si>
  <si>
    <t>NON32846</t>
  </si>
  <si>
    <t>Livermore Falls - Livermore No. 9</t>
  </si>
  <si>
    <t>NON33595</t>
  </si>
  <si>
    <t>Otis - Otis No. 1</t>
  </si>
  <si>
    <t>NON33596</t>
  </si>
  <si>
    <t>Otis - Otis No. 2</t>
  </si>
  <si>
    <t>NON32991</t>
  </si>
  <si>
    <t>Riley - Riley No. 1</t>
  </si>
  <si>
    <t>NON32992</t>
  </si>
  <si>
    <t>Riley - Riley No. 2</t>
  </si>
  <si>
    <t>NON32993</t>
  </si>
  <si>
    <t>Riley - Riley No. 3</t>
  </si>
  <si>
    <t>NON32994</t>
  </si>
  <si>
    <t>Riley - Riley No. 4</t>
  </si>
  <si>
    <t>NON32995</t>
  </si>
  <si>
    <t>Riley - Riley No. 5</t>
  </si>
  <si>
    <t>NON32996</t>
  </si>
  <si>
    <t>Riley - Riley No. 6</t>
  </si>
  <si>
    <t>Early Bird Power LLC</t>
  </si>
  <si>
    <t>NON35850</t>
  </si>
  <si>
    <t>Gloucester Engineering - Wind 1 and 2</t>
  </si>
  <si>
    <t>MSS536</t>
  </si>
  <si>
    <t>MSS616</t>
  </si>
  <si>
    <t>MSS1258</t>
  </si>
  <si>
    <t>MSS411</t>
  </si>
  <si>
    <t>EmpireCo Limited Partnership</t>
  </si>
  <si>
    <t>NON32427</t>
  </si>
  <si>
    <t>Allen's Blueberry - AOC15-50</t>
  </si>
  <si>
    <t>Endless Energy Corporation</t>
  </si>
  <si>
    <t>NON32517</t>
  </si>
  <si>
    <t>Mass Energy Aggregate Small Wind (RI)</t>
  </si>
  <si>
    <t>NON32594</t>
  </si>
  <si>
    <t>Mass Energy - Mass Energy Aggregate PV (Cape &amp; Islands)</t>
  </si>
  <si>
    <t>NON32509</t>
  </si>
  <si>
    <t>Mass Energy - Mass Energy Aggregate PV (MA)</t>
  </si>
  <si>
    <t>NON32510</t>
  </si>
  <si>
    <t>Mass Energy - Mass Energy Aggregate PV (RI)</t>
  </si>
  <si>
    <t>NON32545</t>
  </si>
  <si>
    <t>Mass Energy - Mass Energy Aggregate Small Wind (MA)</t>
  </si>
  <si>
    <t>MSS46206</t>
  </si>
  <si>
    <t>Energy Stream, LLC</t>
  </si>
  <si>
    <t>MSS46951</t>
  </si>
  <si>
    <t>Evergreen Wind Power II, LLC</t>
  </si>
  <si>
    <t>MSS37175</t>
  </si>
  <si>
    <t>MSS15464</t>
  </si>
  <si>
    <t>MSS542</t>
  </si>
  <si>
    <t>MSS40050</t>
  </si>
  <si>
    <t>Exeter Agri-Energy, LLC</t>
  </si>
  <si>
    <t>MSS362</t>
  </si>
  <si>
    <t>MSS412</t>
  </si>
  <si>
    <t>MSS14801</t>
  </si>
  <si>
    <t>MSS14808</t>
  </si>
  <si>
    <t>MSS739</t>
  </si>
  <si>
    <t>MSS566</t>
  </si>
  <si>
    <t>MSS587</t>
  </si>
  <si>
    <t>MSS811</t>
  </si>
  <si>
    <t>MSS876</t>
  </si>
  <si>
    <t>MSS877</t>
  </si>
  <si>
    <t>MSS879</t>
  </si>
  <si>
    <t>MSS813</t>
  </si>
  <si>
    <t>MSS15201</t>
  </si>
  <si>
    <t>Fiske Mill Hydro</t>
  </si>
  <si>
    <t>MSS429</t>
  </si>
  <si>
    <t>Gallop Power Greenville, LLC</t>
  </si>
  <si>
    <t>MSS913</t>
  </si>
  <si>
    <t>MSS46636</t>
  </si>
  <si>
    <t>Goose River Hydro, Inc.</t>
  </si>
  <si>
    <t>MSS14595</t>
  </si>
  <si>
    <t>Granite Reliable Power, LLC</t>
  </si>
  <si>
    <t>MSS335</t>
  </si>
  <si>
    <t>Great River Hydro, LLC</t>
  </si>
  <si>
    <t>MSS473</t>
  </si>
  <si>
    <t>MSS393</t>
  </si>
  <si>
    <t>MSS435</t>
  </si>
  <si>
    <t>MSS465</t>
  </si>
  <si>
    <t>MSS561</t>
  </si>
  <si>
    <t>MSS567</t>
  </si>
  <si>
    <t>MSS599</t>
  </si>
  <si>
    <t>MSS620</t>
  </si>
  <si>
    <t>Green Harbor Energy</t>
  </si>
  <si>
    <t>MSS17259</t>
  </si>
  <si>
    <t>NON89972</t>
  </si>
  <si>
    <t>Village Green Brunswick Landing ADS - ADS #1</t>
  </si>
  <si>
    <t>Green Mountain Power Corporati</t>
  </si>
  <si>
    <t>MSS775</t>
  </si>
  <si>
    <t>MSS776</t>
  </si>
  <si>
    <t>MSS819</t>
  </si>
  <si>
    <t>MSS12180</t>
  </si>
  <si>
    <t>MSS10615</t>
  </si>
  <si>
    <t>MSS11154</t>
  </si>
  <si>
    <t>MSS815</t>
  </si>
  <si>
    <t>MSS816</t>
  </si>
  <si>
    <t>MSS1047</t>
  </si>
  <si>
    <t>MSS821</t>
  </si>
  <si>
    <t>MSS900</t>
  </si>
  <si>
    <t>MSS911</t>
  </si>
  <si>
    <t>MSS10406</t>
  </si>
  <si>
    <t>MSS1061</t>
  </si>
  <si>
    <t>MSS1720</t>
  </si>
  <si>
    <t>MSS820</t>
  </si>
  <si>
    <t>MSS814</t>
  </si>
  <si>
    <t>MSS818</t>
  </si>
  <si>
    <t>MSS906</t>
  </si>
  <si>
    <t>MSS883</t>
  </si>
  <si>
    <t>MSS822</t>
  </si>
  <si>
    <t>MSS817</t>
  </si>
  <si>
    <t>MSS893</t>
  </si>
  <si>
    <t>MSS13975</t>
  </si>
  <si>
    <t>Green Power USA LLC</t>
  </si>
  <si>
    <t>NON32571</t>
  </si>
  <si>
    <t>Crocker AB</t>
  </si>
  <si>
    <t>Holyoke Gas &amp; Electric Departm</t>
  </si>
  <si>
    <t>NON32572</t>
  </si>
  <si>
    <t>Crocker C</t>
  </si>
  <si>
    <t>MSS379</t>
  </si>
  <si>
    <t>NON41299</t>
  </si>
  <si>
    <t>Holyoke No. 3 - City 3</t>
  </si>
  <si>
    <t>NON44648</t>
  </si>
  <si>
    <t>Holyoke No. 4 - City 4J</t>
  </si>
  <si>
    <t>NON45437</t>
  </si>
  <si>
    <t>Holyoke No. 4 - City 4K</t>
  </si>
  <si>
    <t>NON32455</t>
  </si>
  <si>
    <t>Holyoke Station No. 5 - Holyoke Station No. 5/ Valley Hydro</t>
  </si>
  <si>
    <t>MSS769</t>
  </si>
  <si>
    <t>MSS812</t>
  </si>
  <si>
    <t>MSS859</t>
  </si>
  <si>
    <t>MSS862</t>
  </si>
  <si>
    <t>MSS12168</t>
  </si>
  <si>
    <t>MSS957</t>
  </si>
  <si>
    <t>MSS1034</t>
  </si>
  <si>
    <t>MSS1035</t>
  </si>
  <si>
    <t>MSS878</t>
  </si>
  <si>
    <t>MSS14623</t>
  </si>
  <si>
    <t>NON117304</t>
  </si>
  <si>
    <t>Hoosic River Hydro - Pownal Tannery</t>
  </si>
  <si>
    <t>Hoosic River Hydro, LLC</t>
  </si>
  <si>
    <t>MSS882</t>
  </si>
  <si>
    <t>MSS14925</t>
  </si>
  <si>
    <t>Ice House Partners, Inc.</t>
  </si>
  <si>
    <t>MSS14211</t>
  </si>
  <si>
    <t>Indeck Energy-Alexandria, L.L.</t>
  </si>
  <si>
    <t>NON32106</t>
  </si>
  <si>
    <t>Granby LFG OFF GRID - Granby LFG  OFF GRID</t>
  </si>
  <si>
    <t>Industrial Power Services Corp.</t>
  </si>
  <si>
    <t>MSS1572</t>
  </si>
  <si>
    <t>NON34228</t>
  </si>
  <si>
    <t>Irving Forest Products - Unit #1</t>
  </si>
  <si>
    <t>Irving Forest Products, Inc</t>
  </si>
  <si>
    <t>MSS1259</t>
  </si>
  <si>
    <t>J &amp; L Electric</t>
  </si>
  <si>
    <t>MSS43580</t>
  </si>
  <si>
    <t>Jericho Power LLC</t>
  </si>
  <si>
    <t>Liquid biofuels</t>
  </si>
  <si>
    <t>MSS1273</t>
  </si>
  <si>
    <t>kingsbury Hydro Electric</t>
  </si>
  <si>
    <t>NON47588</t>
  </si>
  <si>
    <t>kingsbury hydro electric - hydro</t>
  </si>
  <si>
    <t>MSS950</t>
  </si>
  <si>
    <t>L.P. Athol Corporation</t>
  </si>
  <si>
    <t>NON34338</t>
  </si>
  <si>
    <t>UNDER5MY-LP ATHOL-BTM - UNDER5MY-LP ATHOL-BTM</t>
  </si>
  <si>
    <t>NON36692</t>
  </si>
  <si>
    <t>Lewiston-Auburn WPCA Anaerobic Digestor - Lewiston-Auburn WPCA Anaerobic Digestor Unit #1</t>
  </si>
  <si>
    <t>Lewiston Auburn Water Pollution Control Authority</t>
  </si>
  <si>
    <t>NON32771</t>
  </si>
  <si>
    <t>Lincoln Paper and Tissue - TG-3</t>
  </si>
  <si>
    <t>Lincoln Paper and Tissue, Inc.</t>
  </si>
  <si>
    <t>NON32585</t>
  </si>
  <si>
    <t>Jericho Mountain 1 - Jericho Mountain 1</t>
  </si>
  <si>
    <t>Loranger Power Generation Corp.</t>
  </si>
  <si>
    <t>NON32590</t>
  </si>
  <si>
    <t>Bark Mulch generator - Bark Mulch generator</t>
  </si>
  <si>
    <t>LP&amp;T Energy LLC</t>
  </si>
  <si>
    <t>MSS910</t>
  </si>
  <si>
    <t>MSS476</t>
  </si>
  <si>
    <t>Maine Energy Recovery Company,</t>
  </si>
  <si>
    <t>NON108472</t>
  </si>
  <si>
    <t>Birch Haven - Birch Haven</t>
  </si>
  <si>
    <t>Maine Solar and Wind LLC</t>
  </si>
  <si>
    <t>NON102329</t>
  </si>
  <si>
    <t>Caribou F-M system # C - Neal Griffeth System C</t>
  </si>
  <si>
    <t>NON102327</t>
  </si>
  <si>
    <t>Caribou F-M system #A - Neal Griffeth System A</t>
  </si>
  <si>
    <t>NON102328</t>
  </si>
  <si>
    <t>Caribou F-M system #B - Neal Griffeth System B</t>
  </si>
  <si>
    <t>NON88623</t>
  </si>
  <si>
    <t>Labrie Farms - System #1</t>
  </si>
  <si>
    <t>NON105384</t>
  </si>
  <si>
    <t>SP Real Estate - SP Real Estate</t>
  </si>
  <si>
    <t>MSS897</t>
  </si>
  <si>
    <t>Marlow Hydro, LLC</t>
  </si>
  <si>
    <t>MSS1062</t>
  </si>
  <si>
    <t>Massachusetts Water Resources Authority</t>
  </si>
  <si>
    <t>MSS759</t>
  </si>
  <si>
    <t>MSS14937</t>
  </si>
  <si>
    <t>NON39968</t>
  </si>
  <si>
    <t>UNDER 1MW - MONADNOCK POWER STATION DAM</t>
  </si>
  <si>
    <t>NON39969</t>
  </si>
  <si>
    <t>UNDER 1MW - PAPER MILL DAM</t>
  </si>
  <si>
    <t>NON39971</t>
  </si>
  <si>
    <t>UNDER 1MW - PIERCE DAM</t>
  </si>
  <si>
    <t>NON33938</t>
  </si>
  <si>
    <t>Moose River Lumber - Moose River Unit #1</t>
  </si>
  <si>
    <t>MRL Energy LLC</t>
  </si>
  <si>
    <t>MSS864</t>
  </si>
  <si>
    <t>MSS851</t>
  </si>
  <si>
    <t>MSS867</t>
  </si>
  <si>
    <t>MSS873</t>
  </si>
  <si>
    <t>MSS874</t>
  </si>
  <si>
    <t>New Hampshire Electric Coopera</t>
  </si>
  <si>
    <t>NON32831</t>
  </si>
  <si>
    <t>PPL Colebrook LFGTE - PPL Colebrook LFGTE</t>
  </si>
  <si>
    <t>MSS15706</t>
  </si>
  <si>
    <t>MSS887</t>
  </si>
  <si>
    <t>NextEra Energy Marketing</t>
  </si>
  <si>
    <t>MSS580</t>
  </si>
  <si>
    <t>MSS581</t>
  </si>
  <si>
    <t>MSS1109</t>
  </si>
  <si>
    <t>MSS14767</t>
  </si>
  <si>
    <t>MSS11126</t>
  </si>
  <si>
    <t>NON32735</t>
  </si>
  <si>
    <t>Golden Pond - Golden Pond</t>
  </si>
  <si>
    <t>Northwoods Renewables LLC</t>
  </si>
  <si>
    <t>NON39368</t>
  </si>
  <si>
    <t>Mansfield Hollow Hydro</t>
  </si>
  <si>
    <t>MSS1050</t>
  </si>
  <si>
    <t>MSS856</t>
  </si>
  <si>
    <t>MSS854</t>
  </si>
  <si>
    <t>MSS855</t>
  </si>
  <si>
    <t>MSS12163</t>
  </si>
  <si>
    <t>Old Town Fuel &amp; Fiber</t>
  </si>
  <si>
    <t>NON32802</t>
  </si>
  <si>
    <t>Graham - PPL Great Work - Great Works</t>
  </si>
  <si>
    <t>MSS42113</t>
  </si>
  <si>
    <t>ORPC Maine LLC</t>
  </si>
  <si>
    <t>Ocean Tidal</t>
  </si>
  <si>
    <t>NON98430</t>
  </si>
  <si>
    <t>Fog Hill - Fog Hill</t>
  </si>
  <si>
    <t>Paul Buckley</t>
  </si>
  <si>
    <t>MSS789</t>
  </si>
  <si>
    <t>MSS849</t>
  </si>
  <si>
    <t>MSS850</t>
  </si>
  <si>
    <t>MSS797</t>
  </si>
  <si>
    <t>MSS10401</t>
  </si>
  <si>
    <t>MSS10403</t>
  </si>
  <si>
    <t>MSS538</t>
  </si>
  <si>
    <t>MSS1048</t>
  </si>
  <si>
    <t>Pioneer Hydro Electric Co, Inc.</t>
  </si>
  <si>
    <t>NON32592</t>
  </si>
  <si>
    <t>Portsmouth Abbey School - Portsmouth Abbey Wind Turbine</t>
  </si>
  <si>
    <t>Portsmouth Abbey School</t>
  </si>
  <si>
    <t>MSS11827</t>
  </si>
  <si>
    <t>MSS933</t>
  </si>
  <si>
    <t>Public Service Company of New</t>
  </si>
  <si>
    <t>MSS427</t>
  </si>
  <si>
    <t>MSS327</t>
  </si>
  <si>
    <t>MSS768</t>
  </si>
  <si>
    <t>MSS449</t>
  </si>
  <si>
    <t>MSS15115</t>
  </si>
  <si>
    <t>MSS330</t>
  </si>
  <si>
    <t>MSS570</t>
  </si>
  <si>
    <t>MSS861</t>
  </si>
  <si>
    <t>MSS401</t>
  </si>
  <si>
    <t>MSS804</t>
  </si>
  <si>
    <t>Putnam Hydropower, Inc.</t>
  </si>
  <si>
    <t>MSS14665</t>
  </si>
  <si>
    <t>Record Hill Wind LLC</t>
  </si>
  <si>
    <t>NON32547</t>
  </si>
  <si>
    <t>Bigelow - Boralex Stratton</t>
  </si>
  <si>
    <t>ReEnergy Stratton LLC</t>
  </si>
  <si>
    <t>MSS590</t>
  </si>
  <si>
    <t>MSS463</t>
  </si>
  <si>
    <t>MSS10959</t>
  </si>
  <si>
    <t>Rhode Island Engine Genco, LLC</t>
  </si>
  <si>
    <t>MSS10366</t>
  </si>
  <si>
    <t>MSS451</t>
  </si>
  <si>
    <t>Ridgewood Providence Power Partners, L.P.</t>
  </si>
  <si>
    <t>MSS795</t>
  </si>
  <si>
    <t>MSS1368</t>
  </si>
  <si>
    <t>Rocky Gorge Corporation</t>
  </si>
  <si>
    <t>MSS591</t>
  </si>
  <si>
    <t>NON32873</t>
  </si>
  <si>
    <t>Westbrook - Unit 21</t>
  </si>
  <si>
    <t>NON38327</t>
  </si>
  <si>
    <t>Sappi Somerset Operations - TG#1 &amp; TG#2</t>
  </si>
  <si>
    <t>Efficient Resource (Maine)</t>
  </si>
  <si>
    <t>MSS1107</t>
  </si>
  <si>
    <t>MSS928</t>
  </si>
  <si>
    <t>NON40572</t>
  </si>
  <si>
    <t>Mechanicsville Hydro - Unit #1</t>
  </si>
  <si>
    <t>Saywatt Hydroelectric, LLC</t>
  </si>
  <si>
    <t>NON40573</t>
  </si>
  <si>
    <t>Mechanicsville Hydro - Unit #2</t>
  </si>
  <si>
    <t>MSS868</t>
  </si>
  <si>
    <t>SFR HYDRO</t>
  </si>
  <si>
    <t>MSS42598</t>
  </si>
  <si>
    <t>South Barre Hydro Electric Company, Inc.</t>
  </si>
  <si>
    <t>MSS969</t>
  </si>
  <si>
    <t>MSS852</t>
  </si>
  <si>
    <t>NON34106</t>
  </si>
  <si>
    <t>Southworth Hydro Unit #1</t>
  </si>
  <si>
    <t>Southworth Company</t>
  </si>
  <si>
    <t>MSS35379</t>
  </si>
  <si>
    <t>MSS618</t>
  </si>
  <si>
    <t>MSS17233</t>
  </si>
  <si>
    <t>Stanley Black &amp; Decker, Inc.</t>
  </si>
  <si>
    <t>MSS17234</t>
  </si>
  <si>
    <t>MSS909</t>
  </si>
  <si>
    <t>Steels Pond Hydro, Inc.</t>
  </si>
  <si>
    <t>MSS445</t>
  </si>
  <si>
    <t>MSS446</t>
  </si>
  <si>
    <t>MSS17223</t>
  </si>
  <si>
    <t>MSS898</t>
  </si>
  <si>
    <t>MSS807</t>
  </si>
  <si>
    <t>Summit Hydro</t>
  </si>
  <si>
    <t>MSS194</t>
  </si>
  <si>
    <t>Suncook Energy LLC</t>
  </si>
  <si>
    <t>NON117733</t>
  </si>
  <si>
    <t>Mancinelli, Isabel - Mancinelli, Isabel</t>
  </si>
  <si>
    <t>Sundog Solar</t>
  </si>
  <si>
    <t>NON117735</t>
  </si>
  <si>
    <t>Ward, Ryan - Ward, Ryan</t>
  </si>
  <si>
    <t>MSS48645</t>
  </si>
  <si>
    <t>SWEB Development USA, LLC</t>
  </si>
  <si>
    <t>Talen Energy Marketing, LLC</t>
  </si>
  <si>
    <t>MSS1283</t>
  </si>
  <si>
    <t>MSS1678</t>
  </si>
  <si>
    <t>Talmage Solar Engineering, Inc.</t>
  </si>
  <si>
    <t>NON32934</t>
  </si>
  <si>
    <t>SunGen StepGuys - SunGen StepGuys</t>
  </si>
  <si>
    <t>MSS922</t>
  </si>
  <si>
    <t>NON36072</t>
  </si>
  <si>
    <t>The Jackson Laboratory - JAX Biomass</t>
  </si>
  <si>
    <t>The Jackson Laboratory</t>
  </si>
  <si>
    <t>MSS16926</t>
  </si>
  <si>
    <t>Thundermist Hydropower</t>
  </si>
  <si>
    <t>NON32538</t>
  </si>
  <si>
    <t>Tillotson Biomass - Biomass One</t>
  </si>
  <si>
    <t>Tillotson Rubber Co., Inc.</t>
  </si>
  <si>
    <t>NON33408</t>
  </si>
  <si>
    <t>Toray Solar - # 1</t>
  </si>
  <si>
    <t>Toray Plastics (America), Inc.</t>
  </si>
  <si>
    <t>NON32770</t>
  </si>
  <si>
    <t>Town of Kittery - Town of Kittery</t>
  </si>
  <si>
    <t>Town of Kittery</t>
  </si>
  <si>
    <t>MSS1267</t>
  </si>
  <si>
    <t>Union Atlantic Electricity</t>
  </si>
  <si>
    <t>MSS1270</t>
  </si>
  <si>
    <t>MSS1271</t>
  </si>
  <si>
    <t>NON32754</t>
  </si>
  <si>
    <t>UNH CHP Plant</t>
  </si>
  <si>
    <t>University System of New Hampshire</t>
  </si>
  <si>
    <t>MSS12509</t>
  </si>
  <si>
    <t>Vale Energy Services LLC</t>
  </si>
  <si>
    <t>MSS902</t>
  </si>
  <si>
    <t>BARTON HYDRO</t>
  </si>
  <si>
    <t>Vermont Public Power Supply Au</t>
  </si>
  <si>
    <t>CADYS FALLS</t>
  </si>
  <si>
    <t>ENOSBURG HYDRO</t>
  </si>
  <si>
    <t>NON85329</t>
  </si>
  <si>
    <t>HK SANDERS</t>
  </si>
  <si>
    <t>VAIL &amp; GREAT FALLS</t>
  </si>
  <si>
    <t>NON85332</t>
  </si>
  <si>
    <t>WOLCOTT HYDRO</t>
  </si>
  <si>
    <t>WRIGHTSVILLE</t>
  </si>
  <si>
    <t>MSS783</t>
  </si>
  <si>
    <t>NON35237</t>
  </si>
  <si>
    <t>HIGHGATE - HIGHGATE FALLS UNIT #5</t>
  </si>
  <si>
    <t>MSS828</t>
  </si>
  <si>
    <t>MSS1165</t>
  </si>
  <si>
    <t>MSS830</t>
  </si>
  <si>
    <t>MSS16675</t>
  </si>
  <si>
    <t>NON32855</t>
  </si>
  <si>
    <t>UNDER5MW - FOX ISLAND WIND2</t>
  </si>
  <si>
    <t>MSS1168</t>
  </si>
  <si>
    <t>MSS1166</t>
  </si>
  <si>
    <t>MSS831</t>
  </si>
  <si>
    <t>MSS1167</t>
  </si>
  <si>
    <t>MSS848</t>
  </si>
  <si>
    <t>MSS12530</t>
  </si>
  <si>
    <t>NON34058</t>
  </si>
  <si>
    <t>Androscoggin - Androscoggin G-1</t>
  </si>
  <si>
    <t>NON34059</t>
  </si>
  <si>
    <t>Androscoggin - Androscoggin G-2</t>
  </si>
  <si>
    <t>NON34060</t>
  </si>
  <si>
    <t>Androscoggin - Androscoggin G-3</t>
  </si>
  <si>
    <t>MSS853</t>
  </si>
  <si>
    <t>Webster Hydro Electric Company, Inc.</t>
  </si>
  <si>
    <t>MSS10451</t>
  </si>
  <si>
    <t>Westfield Gas and Electric Dep</t>
  </si>
  <si>
    <t>MSS349</t>
  </si>
  <si>
    <t>Wheelabrator Technologies, Inc</t>
  </si>
  <si>
    <t>MSS624</t>
  </si>
  <si>
    <t>MSS767</t>
  </si>
  <si>
    <t>MSS546</t>
  </si>
  <si>
    <t>MSS10404</t>
  </si>
  <si>
    <t>MSS547</t>
  </si>
  <si>
    <t>WM Renewable Energy, L.L.C.</t>
  </si>
  <si>
    <t>MSS15998</t>
  </si>
  <si>
    <t>MSS14098</t>
  </si>
  <si>
    <t>MSS715</t>
  </si>
  <si>
    <t>MSS253</t>
  </si>
  <si>
    <t>MSS903</t>
  </si>
  <si>
    <t xml:space="preserve">Class I </t>
  </si>
  <si>
    <t>Class II</t>
  </si>
  <si>
    <t>FuelSource</t>
  </si>
  <si>
    <t>Class I</t>
  </si>
  <si>
    <t>Class I Portfolio Requirements per Chapter 311 §3(A)</t>
  </si>
  <si>
    <t>TOTAL</t>
  </si>
  <si>
    <t>Name:</t>
  </si>
  <si>
    <t>Title:</t>
  </si>
  <si>
    <t>CMP</t>
  </si>
  <si>
    <t>Residential</t>
  </si>
  <si>
    <t>Small Non-Residential</t>
  </si>
  <si>
    <t>Average # of Customers during Year</t>
  </si>
  <si>
    <t>Number of Customers at Year End</t>
  </si>
  <si>
    <t>COUs - Combined</t>
  </si>
  <si>
    <t>Complete the following chart providing information on the territories and customer classes served:</t>
  </si>
  <si>
    <t>ISO-NE or NMISA</t>
  </si>
  <si>
    <t>ISO-NE</t>
  </si>
  <si>
    <t>REC Source</t>
  </si>
  <si>
    <t>CEP Name</t>
  </si>
  <si>
    <t>Excess (+) or Deficiency (-)</t>
  </si>
  <si>
    <t>NON127766</t>
  </si>
  <si>
    <t>Lessard, Wendy - Lessard, Wendy</t>
  </si>
  <si>
    <t>NON128236</t>
  </si>
  <si>
    <t>Waldoboro - Waldoboro</t>
  </si>
  <si>
    <t>applicable statute</t>
  </si>
  <si>
    <t>RECs to Meet RPS Requirement for Year</t>
  </si>
  <si>
    <t xml:space="preserve">Chapter 305(4)(C) Did you use anyone other than Company employees to market your product?  If so, please provide detail of the entities marketing your product and a listing of such entities. </t>
  </si>
  <si>
    <t xml:space="preserve">Any Explanatory Notes can be entered in the cell below:  </t>
  </si>
  <si>
    <t>Fulfill Previous Deficiency</t>
  </si>
  <si>
    <t>This sheet is for Data collection.  It takes data which is used to compile annual reporting and puts it in one place to be copied and pasted into the "Combined Cleaned Up Reporting" document</t>
  </si>
  <si>
    <t>Destination</t>
  </si>
  <si>
    <t>Obligations</t>
  </si>
  <si>
    <t>Company Name</t>
  </si>
  <si>
    <t>Total Retail Mwh</t>
  </si>
  <si>
    <t>Inc linelosses</t>
  </si>
  <si>
    <t>Exempt class I</t>
  </si>
  <si>
    <t>Exempt Class II</t>
  </si>
  <si>
    <t>Class I Excess</t>
  </si>
  <si>
    <t>Class II Excess</t>
  </si>
  <si>
    <t>Class I RPS Req</t>
  </si>
  <si>
    <t>Class II RPS Req</t>
  </si>
  <si>
    <t>AvgCost</t>
  </si>
  <si>
    <t>Rec Source</t>
  </si>
  <si>
    <t>Manual Fill-in of Generation in section below</t>
  </si>
  <si>
    <t>Obligations - TOTAL</t>
  </si>
  <si>
    <t>Obligations - PineTree</t>
  </si>
  <si>
    <t>Prior Year Deficiency - Class I</t>
  </si>
  <si>
    <t>Prior Year Deficiency - Class II</t>
  </si>
  <si>
    <t xml:space="preserve">Class I Compliance? </t>
  </si>
  <si>
    <t>Class II Compliance?</t>
  </si>
  <si>
    <t>Unit Name</t>
  </si>
  <si>
    <t>NON129128</t>
  </si>
  <si>
    <t>CMP_NEB_Solar</t>
  </si>
  <si>
    <t>Central Rivers Power MA, LLC - Dwight</t>
  </si>
  <si>
    <t>Central Rivers Power MA, LLC - Gardners Fall</t>
  </si>
  <si>
    <t>Central Rivers Power MA, LLC - Indian Orchard</t>
  </si>
  <si>
    <t>Central Rivers Power MA, LLC - Putts Bridges</t>
  </si>
  <si>
    <t>Central Rivers Power MA, LLC - Red Bridge</t>
  </si>
  <si>
    <t>NON128427</t>
  </si>
  <si>
    <t>Colby College Solar Field</t>
  </si>
  <si>
    <t>Colby College</t>
  </si>
  <si>
    <t>NON134176</t>
  </si>
  <si>
    <t>Roux Center Solar</t>
  </si>
  <si>
    <t>Competitive Energy Services for Bowdoin College</t>
  </si>
  <si>
    <t>MSS50636</t>
  </si>
  <si>
    <t>MSS50121</t>
  </si>
  <si>
    <t>Georges River Energy, LLC</t>
  </si>
  <si>
    <t>Green Energy Consumers Alliance, Inc.</t>
  </si>
  <si>
    <t>HSE Hydro NH Amoskeag, LLC</t>
  </si>
  <si>
    <t>HSE Hydro NH Ayers Island, LLC</t>
  </si>
  <si>
    <t>HSE Hydro NH Canaan, LLC</t>
  </si>
  <si>
    <t>HSE Hydro NH Eastman Falls, LLC</t>
  </si>
  <si>
    <t>HSE Hydro NH Garvin Falls, LLC</t>
  </si>
  <si>
    <t>HSE Hydro NH Gorham, LLC</t>
  </si>
  <si>
    <t>HSE Hydro NH Jackman, LLC</t>
  </si>
  <si>
    <t>HSE Hydro NH Smith, LLC</t>
  </si>
  <si>
    <t>Hydro Management Group, LLC</t>
  </si>
  <si>
    <t>KC Pittsfield LLC - KC Hydro Family of Companies</t>
  </si>
  <si>
    <t>ND Paper Inc.</t>
  </si>
  <si>
    <t>Penobscot Energy Recovery Company</t>
  </si>
  <si>
    <t>Sappi North America, Inc.</t>
  </si>
  <si>
    <t>NON133461</t>
  </si>
  <si>
    <t>SFSFG - SFSFG - 336 Fowler</t>
  </si>
  <si>
    <t>NON135118</t>
  </si>
  <si>
    <t>Bendheim, Catherine - SE 3800</t>
  </si>
  <si>
    <t>NON117736</t>
  </si>
  <si>
    <t>Bridgeo, John - Bridgeo, John</t>
  </si>
  <si>
    <t>NON133274</t>
  </si>
  <si>
    <t>Chatfield, Chris - Chatfield, Chris</t>
  </si>
  <si>
    <t>NON117734</t>
  </si>
  <si>
    <t>Pratt Chevrolet - Pratt Chevrolet</t>
  </si>
  <si>
    <t>NON128985</t>
  </si>
  <si>
    <t>Stockton Springs Solar - Stockton Springs</t>
  </si>
  <si>
    <t>NON129629</t>
  </si>
  <si>
    <t>Sundog Solar LLC - Sundog Solar LLC</t>
  </si>
  <si>
    <t>NON135378</t>
  </si>
  <si>
    <t>Town of Bristol - Town of Bristol</t>
  </si>
  <si>
    <t>MSS49370</t>
  </si>
  <si>
    <t>_System_mix</t>
  </si>
  <si>
    <t>COMMENTS from B - Sales Grossed up Changeable</t>
  </si>
  <si>
    <t>COMMENTS from D -  Source of Recs</t>
  </si>
  <si>
    <t>WEST SPRINGFIELD HYDRO U5</t>
  </si>
  <si>
    <t>Alanes RECs</t>
  </si>
  <si>
    <t>Aligned Solar Partners 1 LLC</t>
  </si>
  <si>
    <t>NON140978</t>
  </si>
  <si>
    <t>Limestone Water and Sewer District</t>
  </si>
  <si>
    <t>COLLINS HYDRO</t>
  </si>
  <si>
    <t>SIMPSON G LOAD REDUCER</t>
  </si>
  <si>
    <t>ASHUELOT HYDRO</t>
  </si>
  <si>
    <t>BALTIC MILLS - QF</t>
  </si>
  <si>
    <t>LOWER ROBERTSON DAM</t>
  </si>
  <si>
    <t>LOWER VALLEY HYDRO U5</t>
  </si>
  <si>
    <t>LOWER VILLAGE</t>
  </si>
  <si>
    <t>MINIWAWA</t>
  </si>
  <si>
    <t>ATHENS ENERGY LLC</t>
  </si>
  <si>
    <t>ATHENS ENERGY LLC_1</t>
  </si>
  <si>
    <t>BARRE LANDFILL</t>
  </si>
  <si>
    <t>BURGESS BIOPOWER</t>
  </si>
  <si>
    <t>ELLSWORTH HYDRO</t>
  </si>
  <si>
    <t>MEDWAY</t>
  </si>
  <si>
    <t>MILFORD HYDRO</t>
  </si>
  <si>
    <t>ORONO</t>
  </si>
  <si>
    <t>PEJEPSCOT</t>
  </si>
  <si>
    <t>STILLWATER</t>
  </si>
  <si>
    <t>BARKER LOWER HYDRO</t>
  </si>
  <si>
    <t>BARKER UPPER HYDRO</t>
  </si>
  <si>
    <t>BLACKSTONE HYDRO LOAD REDUCER</t>
  </si>
  <si>
    <t>BROWNS MILL HYDRO</t>
  </si>
  <si>
    <t>DAMARISCOTTA HYDRO</t>
  </si>
  <si>
    <t>EUSTIS HYDRO</t>
  </si>
  <si>
    <t>GARDINER HYDRO</t>
  </si>
  <si>
    <t>GREAT WORKS COMPOSITE</t>
  </si>
  <si>
    <t>GREENVILLE HYDRO</t>
  </si>
  <si>
    <t>MECHANIC FALLS HYDRO</t>
  </si>
  <si>
    <t>NORWAY HYDRO</t>
  </si>
  <si>
    <t>PITTSFIELD HYDRO</t>
  </si>
  <si>
    <t>YORK HYDRO</t>
  </si>
  <si>
    <t>BINGHAM WIND</t>
  </si>
  <si>
    <t>AZISCOHOS HYDRO</t>
  </si>
  <si>
    <t>Brookfield Renewable Trading A</t>
  </si>
  <si>
    <t>BRASSUA HYDRO</t>
  </si>
  <si>
    <t>ERROL</t>
  </si>
  <si>
    <t>FIFE BROOK</t>
  </si>
  <si>
    <t>GREAT LAKES - MILLINOCKET</t>
  </si>
  <si>
    <t>HYDRO KENNEBEC</t>
  </si>
  <si>
    <t>LOCKWOOD</t>
  </si>
  <si>
    <t>PONTOOK HYDRO</t>
  </si>
  <si>
    <t>RUMFORD FALLS</t>
  </si>
  <si>
    <t>BAR MILLS</t>
  </si>
  <si>
    <t>BONNY EAGLE/W. BUXTON</t>
  </si>
  <si>
    <t>BRUNSWICK</t>
  </si>
  <si>
    <t>CATARACT EAST</t>
  </si>
  <si>
    <t>GULF ISLAND COMPOSITE</t>
  </si>
  <si>
    <t>HARRIS 1</t>
  </si>
  <si>
    <t>HARRIS 2</t>
  </si>
  <si>
    <t>HARRIS 3</t>
  </si>
  <si>
    <t>HARRIS 4</t>
  </si>
  <si>
    <t>HIRAM</t>
  </si>
  <si>
    <t>LEWISTON CANAL COMPOSITE</t>
  </si>
  <si>
    <t>MONTY</t>
  </si>
  <si>
    <t>NORTH GORHAM</t>
  </si>
  <si>
    <t>SHAWMUT</t>
  </si>
  <si>
    <t>SKELTON</t>
  </si>
  <si>
    <t>WESTON</t>
  </si>
  <si>
    <t>WILLIAMS</t>
  </si>
  <si>
    <t>WYMAN HYDRO 1</t>
  </si>
  <si>
    <t>WYMAN HYDRO 2</t>
  </si>
  <si>
    <t>WYMAN HYDRO 3</t>
  </si>
  <si>
    <t>WORUMBO HYDRO</t>
  </si>
  <si>
    <t>BUCKSPORT G3</t>
  </si>
  <si>
    <t>VERSO BUCKSPORT G5</t>
  </si>
  <si>
    <t>J C MCNEIL</t>
  </si>
  <si>
    <t>CAMELOT_WIND_ID1240</t>
  </si>
  <si>
    <t>KENNEBAGO HYDRO</t>
  </si>
  <si>
    <t>DWIGHT</t>
  </si>
  <si>
    <t>GARDNER FALLS</t>
  </si>
  <si>
    <t>INDIAN ORCHARD</t>
  </si>
  <si>
    <t>PUTTS BRIDGE</t>
  </si>
  <si>
    <t>RED BRIDGE</t>
  </si>
  <si>
    <t>KINNEYTOWN B</t>
  </si>
  <si>
    <t>MARSH POWER</t>
  </si>
  <si>
    <t>PIONEER DAM HYDRO</t>
  </si>
  <si>
    <t>WAVERLY AVENUE HYDRO</t>
  </si>
  <si>
    <t>PITTSFIELD SOLAR</t>
  </si>
  <si>
    <t>COCHECO FALLS</t>
  </si>
  <si>
    <t>WATSON DAM</t>
  </si>
  <si>
    <t>GRTR NEW BEDFORD LFG UTIL PROJ</t>
  </si>
  <si>
    <t>CATALYST CO-GEN</t>
  </si>
  <si>
    <t>DERBY DAM</t>
  </si>
  <si>
    <t>KINNEYTOWN A</t>
  </si>
  <si>
    <t>LISBON RESOURCE RECOVERY</t>
  </si>
  <si>
    <t>PINCHBECK</t>
  </si>
  <si>
    <t>QUINEBAUG</t>
  </si>
  <si>
    <t>TOUTANT</t>
  </si>
  <si>
    <t>WILLIMANTIC 1</t>
  </si>
  <si>
    <t>WILLIMANTIC 2</t>
  </si>
  <si>
    <t>COLEBROOK</t>
  </si>
  <si>
    <t>GOODWIN DAM</t>
  </si>
  <si>
    <t>FUTURE GEN WIND</t>
  </si>
  <si>
    <t>HOPKINTON HYDRO</t>
  </si>
  <si>
    <t>BRISTOL REFUSE</t>
  </si>
  <si>
    <t>COVANTA PROJECTS WALLINGFORD</t>
  </si>
  <si>
    <t>OGDEN-MARTIN 1</t>
  </si>
  <si>
    <t>SECREC-PRESTON</t>
  </si>
  <si>
    <t>HACKETT MILLS HYDRO</t>
  </si>
  <si>
    <t>KEZAR LOWER FALLS</t>
  </si>
  <si>
    <t xml:space="preserve">KEZAR MIDDLE FALLS </t>
  </si>
  <si>
    <t>KEZAR UPPER FALLS</t>
  </si>
  <si>
    <t>LEDGEMERE</t>
  </si>
  <si>
    <t>MADISON COMPOSITE</t>
  </si>
  <si>
    <t>MADISON HYDRO</t>
  </si>
  <si>
    <t>BHE SMALL HYDRO COMPOSITE</t>
  </si>
  <si>
    <t>WEST ENFIELD</t>
  </si>
  <si>
    <t>EXETER</t>
  </si>
  <si>
    <t xml:space="preserve">ENERGY STREAM HYDRO </t>
  </si>
  <si>
    <t>BENTON FALLS HYDRO</t>
  </si>
  <si>
    <t>Essex Hydro Associates, LLC</t>
  </si>
  <si>
    <t>BRIAR HYDRO</t>
  </si>
  <si>
    <t>CHINA MILLS DAM</t>
  </si>
  <si>
    <t>NORTH HARTLAND HYDRO</t>
  </si>
  <si>
    <t>PENNACOOK FALLS UPPER</t>
  </si>
  <si>
    <t>UNION GAS STATION</t>
  </si>
  <si>
    <t>OAKFIELD WIND</t>
  </si>
  <si>
    <t>ECO MAINE</t>
  </si>
  <si>
    <t>EXETER AGRI ENERGY</t>
  </si>
  <si>
    <t>BANTAM</t>
  </si>
  <si>
    <t>Firstlight Power Management LL</t>
  </si>
  <si>
    <t>BULLS BRIDGE</t>
  </si>
  <si>
    <t>CABOT</t>
  </si>
  <si>
    <t>FALLS VILLAGE</t>
  </si>
  <si>
    <t>ROBERTSVILLE</t>
  </si>
  <si>
    <t>ROCKY RIVER</t>
  </si>
  <si>
    <t>SCOTLAND</t>
  </si>
  <si>
    <t>SHEPAUG</t>
  </si>
  <si>
    <t>STEVENSON</t>
  </si>
  <si>
    <t>TAFTVILLE  CT</t>
  </si>
  <si>
    <t>TUNNEL</t>
  </si>
  <si>
    <t>TURNERSFALLS</t>
  </si>
  <si>
    <t>FISKE HYDRO</t>
  </si>
  <si>
    <t>GALLOP POWER GREENVILLE</t>
  </si>
  <si>
    <t>GEORGES RIVER ENERGY</t>
  </si>
  <si>
    <t>GOOSE RIVER HYDRO, INC.</t>
  </si>
  <si>
    <t>GRANITE RELIABLE POWER, LLC</t>
  </si>
  <si>
    <t>CEC 002 PAWTUCKET U5</t>
  </si>
  <si>
    <t>Gravity Renewables, Inc</t>
  </si>
  <si>
    <t>CRESCENT DAM</t>
  </si>
  <si>
    <t>GLENDALE HYDRO</t>
  </si>
  <si>
    <t>WYRE WYND HYDRO</t>
  </si>
  <si>
    <t>BELLOWS FALLS</t>
  </si>
  <si>
    <t>DEERFIELD 2/LWR DRFIELD</t>
  </si>
  <si>
    <t>DEERFIELD 5</t>
  </si>
  <si>
    <t>HARRIMAN</t>
  </si>
  <si>
    <t>MCINDOES</t>
  </si>
  <si>
    <t>SEARSBURG</t>
  </si>
  <si>
    <t>SHERMAN</t>
  </si>
  <si>
    <t>VERNON</t>
  </si>
  <si>
    <t>WILDER</t>
  </si>
  <si>
    <t>SEAMAN ENERGY LLC</t>
  </si>
  <si>
    <t>ARNOLD FALLS</t>
  </si>
  <si>
    <t>BERKSHIRE COW POWER</t>
  </si>
  <si>
    <t xml:space="preserve">BLUE SPRUCE FARM </t>
  </si>
  <si>
    <t>BRATTLEBORO LANDFILL</t>
  </si>
  <si>
    <t>CARVER FALLS</t>
  </si>
  <si>
    <t>CAVENDISH</t>
  </si>
  <si>
    <t>FAIRFAX</t>
  </si>
  <si>
    <t>GAGE</t>
  </si>
  <si>
    <t>GREAT FALLS LOWER</t>
  </si>
  <si>
    <t>KELLEYS FALLS</t>
  </si>
  <si>
    <t>MASCOMA HYDRO</t>
  </si>
  <si>
    <t>MIDDLEBURY COMPOSITE</t>
  </si>
  <si>
    <t xml:space="preserve">MIDDLEBURY LOWER </t>
  </si>
  <si>
    <t>N. RUTLAND COMPOSITE</t>
  </si>
  <si>
    <t>PASSUMPSIC</t>
  </si>
  <si>
    <t>PATCH</t>
  </si>
  <si>
    <t>PIERCE MILLS</t>
  </si>
  <si>
    <t>ROLLINSFORD HYDRO</t>
  </si>
  <si>
    <t>SALMON FALLS HYDRO</t>
  </si>
  <si>
    <t>SMITH (CVPS)</t>
  </si>
  <si>
    <t>TAFTSVILLE  VT</t>
  </si>
  <si>
    <t>WEST HOPKINTON HYDRO</t>
  </si>
  <si>
    <t>CORRIVEAU HYDROELECTRIC LLC</t>
  </si>
  <si>
    <t>BEEBE HOLBROOK</t>
  </si>
  <si>
    <t>BOATLOCK</t>
  </si>
  <si>
    <t>CHEMICAL</t>
  </si>
  <si>
    <t>COBBLE MOUNTAIN</t>
  </si>
  <si>
    <t>HADLEY FALLS 1&amp;2</t>
  </si>
  <si>
    <t>HARRIS ENERGY</t>
  </si>
  <si>
    <t>HG&amp;E HYDRO/CABOT 1-4</t>
  </si>
  <si>
    <t>RIVERSIDE 4-7</t>
  </si>
  <si>
    <t>RIVERSIDE 8</t>
  </si>
  <si>
    <t>SKINNER</t>
  </si>
  <si>
    <t>VALLEY HYDRO (STATION NO. 5)</t>
  </si>
  <si>
    <t>AMOSKEAG</t>
  </si>
  <si>
    <t>AYERS ISLAND</t>
  </si>
  <si>
    <t>CANAAN</t>
  </si>
  <si>
    <t>EASTMAN FALLS</t>
  </si>
  <si>
    <t>GARVINS/HOOKSETT</t>
  </si>
  <si>
    <t>GORHAM</t>
  </si>
  <si>
    <t>JACKMAN</t>
  </si>
  <si>
    <t>SMITH</t>
  </si>
  <si>
    <t>BATH ELECTRIC HYDRO</t>
  </si>
  <si>
    <t>CAMPTON DAM</t>
  </si>
  <si>
    <t>CHAMBERLAIN FALLS</t>
  </si>
  <si>
    <t>EASTMAN BROOK U5</t>
  </si>
  <si>
    <t>FRANKLIN FALLS</t>
  </si>
  <si>
    <t>GOODRICH FALLS</t>
  </si>
  <si>
    <t>OTIS MILL HYDRO</t>
  </si>
  <si>
    <t>RIVER MILL HYDRO</t>
  </si>
  <si>
    <t>SALMON BROOK STATION 3</t>
  </si>
  <si>
    <t>SUGAR RIVER 2</t>
  </si>
  <si>
    <t>SUGAR RIVER HYDRO</t>
  </si>
  <si>
    <t>SWEETWATER HYDRO U5</t>
  </si>
  <si>
    <t>WATERLOOM FALLS</t>
  </si>
  <si>
    <t>WESTON DAM</t>
  </si>
  <si>
    <t>WYANDOTTE HYDRO</t>
  </si>
  <si>
    <t>ICE HOUSE PARTNERS INC.</t>
  </si>
  <si>
    <t>INDECK ALEXANDRIA</t>
  </si>
  <si>
    <t>J &amp; L ELECTRIC - BIOMASS I</t>
  </si>
  <si>
    <t>JERICHO WIND</t>
  </si>
  <si>
    <t>CELLEY MILL U5</t>
  </si>
  <si>
    <t>LP ATHOL - QF</t>
  </si>
  <si>
    <t>MERC</t>
  </si>
  <si>
    <t>NON150496</t>
  </si>
  <si>
    <t>Dale Roy - Dale Roy #1</t>
  </si>
  <si>
    <t>NON150497</t>
  </si>
  <si>
    <t>Labrie Farms #2 - Labrie Farms #2</t>
  </si>
  <si>
    <t>OLD NASH DAM</t>
  </si>
  <si>
    <t>Massachusetts Municipal Whol</t>
  </si>
  <si>
    <t>CHICOPEE HYDRO</t>
  </si>
  <si>
    <t>MWRA COSGROVE</t>
  </si>
  <si>
    <t>BEAVER RIDGE WIND</t>
  </si>
  <si>
    <t>MMWAC</t>
  </si>
  <si>
    <t>PINE TREE LFGTE</t>
  </si>
  <si>
    <t>SO. MEADOW 5</t>
  </si>
  <si>
    <t>SO. MEADOW 6</t>
  </si>
  <si>
    <t>HUNT'S POND</t>
  </si>
  <si>
    <t>ORANGE HYDRO 1</t>
  </si>
  <si>
    <t>ORANGE HYDRO 2</t>
  </si>
  <si>
    <t>PPL GREAT WORKS - RED SHIELD</t>
  </si>
  <si>
    <t xml:space="preserve">COBSCOOK BAY TEP TGU 1 </t>
  </si>
  <si>
    <t>PERC-ORRINGTON 1</t>
  </si>
  <si>
    <t>PINETREE POWER</t>
  </si>
  <si>
    <t>WARE HYDRO</t>
  </si>
  <si>
    <t>PORTSMOUTH ABBEY WIND QF</t>
  </si>
  <si>
    <t>LEMPSTER WIND</t>
  </si>
  <si>
    <t>PUTNAM</t>
  </si>
  <si>
    <t>RECORD HILL WIND</t>
  </si>
  <si>
    <t>REENERGY LIVERMORE FALLS</t>
  </si>
  <si>
    <t>MSS40054</t>
  </si>
  <si>
    <t>JOHNSTON LFG TURBINE PLANT</t>
  </si>
  <si>
    <t>RRIG EXPANSION PHASE 1</t>
  </si>
  <si>
    <t>RRIG EXPANSION PHASE 2</t>
  </si>
  <si>
    <t>JOHNSTON LANDFILL</t>
  </si>
  <si>
    <t>ROCKY GORGE CORPORATION</t>
  </si>
  <si>
    <t>NOONE FALLS</t>
  </si>
  <si>
    <t>SAPPI SOMERSET/HINCKLEY</t>
  </si>
  <si>
    <t>Sappi North America Somerset</t>
  </si>
  <si>
    <t>MSS66234</t>
  </si>
  <si>
    <t>SAPPI SOMERSET/HINCKLEY 2</t>
  </si>
  <si>
    <t>SAPPI NORTH AMERICA, INC</t>
  </si>
  <si>
    <t>MILTON MILLS HYDRO</t>
  </si>
  <si>
    <t>NEW BARRE HYDRO</t>
  </si>
  <si>
    <t>POWDER MILL HYDRO</t>
  </si>
  <si>
    <t>SOUTH BARRE HYDRO</t>
  </si>
  <si>
    <t>SPAULDING POND HYDRO</t>
  </si>
  <si>
    <t>DG WHITEFIELD, LLC</t>
  </si>
  <si>
    <t>RAINBOW UNIT 1</t>
  </si>
  <si>
    <t>RAINBOW UNIT 2</t>
  </si>
  <si>
    <t>STEELS POND HYDRO</t>
  </si>
  <si>
    <t>COVANTA JONESBORO</t>
  </si>
  <si>
    <t>COVANTA WEST ENFIELD</t>
  </si>
  <si>
    <t>CEC 004 DAYVILLE POND U5</t>
  </si>
  <si>
    <t>FOUR HILLS LOAD REDUCER</t>
  </si>
  <si>
    <t>NON145481</t>
  </si>
  <si>
    <t>Brian &amp; Luana Smith - Brian &amp; Luana Smith</t>
  </si>
  <si>
    <t>NON145115</t>
  </si>
  <si>
    <t>Bricknell, Ian - Bricknell, Ian</t>
  </si>
  <si>
    <t>NON145476</t>
  </si>
  <si>
    <t>Camacho - Camacho</t>
  </si>
  <si>
    <t>NON135247</t>
  </si>
  <si>
    <t>Chris Noyes - Chris Noyes</t>
  </si>
  <si>
    <t>NON144961</t>
  </si>
  <si>
    <t>Cranberry Isle Fishermans Co-op - Cranberry Isle Fishermans Co-op</t>
  </si>
  <si>
    <t>NON145478</t>
  </si>
  <si>
    <t>David Berry - David Berry</t>
  </si>
  <si>
    <t>NON145487</t>
  </si>
  <si>
    <t>Decourcey - Decourcey</t>
  </si>
  <si>
    <t>NON144969</t>
  </si>
  <si>
    <t>Fogtown Brewery - Fogtown Brewery</t>
  </si>
  <si>
    <t>NON145114</t>
  </si>
  <si>
    <t>North Branch Farm - North Branch Farm</t>
  </si>
  <si>
    <t>NON141459</t>
  </si>
  <si>
    <t>Town of Tremont - Town of Tremont</t>
  </si>
  <si>
    <t>NON144971</t>
  </si>
  <si>
    <t>Wiscassett Water District - Wiscassett Water District</t>
  </si>
  <si>
    <t>PISGAH MOUNTAIN WIND</t>
  </si>
  <si>
    <t>LEWISTON U5</t>
  </si>
  <si>
    <t>SYSKO GARDNER BROOK U5</t>
  </si>
  <si>
    <t>ROLLINS WIND PLANT</t>
  </si>
  <si>
    <t>SHEFFIELD WIND PLANT</t>
  </si>
  <si>
    <t>STETSON II WIND FARM</t>
  </si>
  <si>
    <t>STETSON WIND FARM</t>
  </si>
  <si>
    <t>THUNDERMIST HYDRO QF</t>
  </si>
  <si>
    <t>SPARHAWK</t>
  </si>
  <si>
    <t>SYSKO STONY BROOK</t>
  </si>
  <si>
    <t>SYSKO WIGHT BROOK</t>
  </si>
  <si>
    <t>UNH POWER PLANT</t>
  </si>
  <si>
    <t>HOSIERY MILL DAM</t>
  </si>
  <si>
    <t>FOX ISLAND WIND</t>
  </si>
  <si>
    <t>H.K. SANDERS</t>
  </si>
  <si>
    <t>HIGHGATE FALLS</t>
  </si>
  <si>
    <t>MORRISVILLE PLANT #2</t>
  </si>
  <si>
    <t>WOLCOTT HYDRO #1</t>
  </si>
  <si>
    <t>WEBSTER HYDRO</t>
  </si>
  <si>
    <t>WESTFIELD #1 U5</t>
  </si>
  <si>
    <t>RESCO SAUGUS</t>
  </si>
  <si>
    <t>SES CONCORD</t>
  </si>
  <si>
    <t>WHEELABRATOR BRIDGEPORT, L.P.</t>
  </si>
  <si>
    <t>WHEELABRATOR CLAREMONT U5</t>
  </si>
  <si>
    <t>WHEELABRATOR NORTH ANDOVER</t>
  </si>
  <si>
    <t>WMI MILLBURY 1</t>
  </si>
  <si>
    <t>CROSSROADS LANDFILL</t>
  </si>
  <si>
    <t>FITCHBURG LANDFILL</t>
  </si>
  <si>
    <t>ROCHESTER LANDFILL</t>
  </si>
  <si>
    <t>TURNKEY LANDFILL</t>
  </si>
  <si>
    <t>90 WOODS HILL RD. POMFRET CT</t>
  </si>
  <si>
    <t>Company Website</t>
  </si>
  <si>
    <t>Versant - BHD</t>
  </si>
  <si>
    <t>Versant - MPD</t>
  </si>
  <si>
    <t>Class IA</t>
  </si>
  <si>
    <t>Contact for CURRENT report</t>
  </si>
  <si>
    <t xml:space="preserve">This listing includes a customer contact person with name, address and telephone number and is also separated by T&amp;D territory and customer class.   
Please verify that the correct information is provided for your company.  </t>
  </si>
  <si>
    <t>Version</t>
  </si>
  <si>
    <t>Year</t>
  </si>
  <si>
    <t>Class IA Requirement per 311 §3(B)</t>
  </si>
  <si>
    <t>Class II Requirement per 311 §3(C)</t>
  </si>
  <si>
    <t>all years</t>
  </si>
  <si>
    <t>Thermal Energy Requirement</t>
  </si>
  <si>
    <t>Versant Maine - BHD</t>
  </si>
  <si>
    <t>Versant Maine - MPD</t>
  </si>
  <si>
    <t>Thermal</t>
  </si>
  <si>
    <t>Residential (§1(B)(21)</t>
  </si>
  <si>
    <t>Small Non-Residential (§1(B)(22)</t>
  </si>
  <si>
    <t>Medium Non-Residential (§1(B)(18)</t>
  </si>
  <si>
    <t>Large Non-Residential (§1(B)(15)</t>
  </si>
  <si>
    <t>Please select yes or no</t>
  </si>
  <si>
    <t xml:space="preserve">Do you offer or plan to offer a “green” (either green energy or RECs) product? </t>
  </si>
  <si>
    <t xml:space="preserve"> If so, please provide a description of the product offered below, attach copies of any materials promoting this product, and complete the tab "G - Voluntary Green Programs"</t>
  </si>
  <si>
    <t>Recs Purchased to comply with program</t>
  </si>
  <si>
    <t>a. Please provide reports from GIS and NAR Administrator(s) for service in the ISO-NE and NMISA control area that demonstrate compliance with Maine Class I, IA, Class II, and Thermal RECs RPS.  
Entities that have contractual rights to the output of transmission and distribution utility qualifying facility entitlements that have not been provided associated GIS certificates may use the contractual rights to the output of the entitlements to demonstrate compliance with the portfolio requirement.</t>
  </si>
  <si>
    <t xml:space="preserve">d. Complete Attachment D to show the GIS certificates (RECs) (or energy) used to meet the Class I, IA, Class II, and Thermal REC  portfolio requirements, the average costs of the GIS certificates (RECs) (or energy) used, and any Alternative Compliance Payments made to meet the Class I Requirements.  Please indicate where banked GIS certificates are used to meet current year portfolio requirements.  </t>
  </si>
  <si>
    <t xml:space="preserve"> During the year, did you provide or arrange for an electricity product in which the price to the customer varies with changes in energy prices or an energy price index? </t>
  </si>
  <si>
    <t xml:space="preserve">Chapter 305(4)(E) -  
</t>
  </si>
  <si>
    <t xml:space="preserve">If so, please indicate whether you provided the market risk disclosure statement in the contract for service with the customer acknowledging the provision by signature or initials or on a document separate from the contract containing only the market risk disclosure statement.  </t>
  </si>
  <si>
    <t xml:space="preserve">Chapter 306(2)(G)(3)(d) – if you disaggregate your portfolio, provide the table requested in Item #15 showing any disaggregation during the year. </t>
  </si>
  <si>
    <t xml:space="preserve">To Comply with Chapter 305 (2) (E) (1) please COMPLETE THIS TAB. </t>
  </si>
  <si>
    <t>Chapter 311 (7)(G)(1 to 2) - provide the following information:</t>
  </si>
  <si>
    <t>Actual MWH Sold under Contract in CY</t>
  </si>
  <si>
    <t>MSS12551</t>
  </si>
  <si>
    <t>KIBBY WIND POWER</t>
  </si>
  <si>
    <t>Helix Maine Wind Development, LLC</t>
  </si>
  <si>
    <t>Versant Power</t>
  </si>
  <si>
    <t>MSS15509</t>
  </si>
  <si>
    <t>PLAINFIELD RENEWABLE ENERGY</t>
  </si>
  <si>
    <t>Plainfield Renewable Energy, L</t>
  </si>
  <si>
    <t>GRANBY SANITARY LANDFILL QF</t>
  </si>
  <si>
    <t>MSS348</t>
  </si>
  <si>
    <t>BOOT MILLS</t>
  </si>
  <si>
    <t>Boott Hydro Power Inc</t>
  </si>
  <si>
    <t>MSS37073</t>
  </si>
  <si>
    <t>SOUTHBRIDGE LANDFILL</t>
  </si>
  <si>
    <t>MSS38495</t>
  </si>
  <si>
    <t>BLOCK ISLAND WIND FARM</t>
  </si>
  <si>
    <t>Deepwater Wind Block Island, L</t>
  </si>
  <si>
    <t>MSS457</t>
  </si>
  <si>
    <t>LAWRENCE HYDRO</t>
  </si>
  <si>
    <t>Essex Company, LLC</t>
  </si>
  <si>
    <t>MSS50815</t>
  </si>
  <si>
    <t>COOLIDGE SOLAR</t>
  </si>
  <si>
    <t>REENERGY STRATTON</t>
  </si>
  <si>
    <t>MSS67732</t>
  </si>
  <si>
    <t>DWW SOLAR</t>
  </si>
  <si>
    <t>DWW Solar II, LLC</t>
  </si>
  <si>
    <t>MSS68671</t>
  </si>
  <si>
    <t>BELL MILL HYDRO</t>
  </si>
  <si>
    <t>MSS68727</t>
  </si>
  <si>
    <t>ORONO A</t>
  </si>
  <si>
    <t>MSS68728</t>
  </si>
  <si>
    <t>ORONO B</t>
  </si>
  <si>
    <t>MSS69031</t>
  </si>
  <si>
    <t>SHEEPSCOT SOLAR</t>
  </si>
  <si>
    <t>MSS69282</t>
  </si>
  <si>
    <t>FALMOUTH LIBRARY</t>
  </si>
  <si>
    <t>MSS69284</t>
  </si>
  <si>
    <t>FREEPORT SOLAR LLC</t>
  </si>
  <si>
    <t>MSS69295</t>
  </si>
  <si>
    <t>CUMBERLAND SOLAR</t>
  </si>
  <si>
    <t>MSS69311</t>
  </si>
  <si>
    <t>GOOD SHEPHERD</t>
  </si>
  <si>
    <t>MSS69312</t>
  </si>
  <si>
    <t>NEW DIMENSIONS FCU</t>
  </si>
  <si>
    <t>MSS69388</t>
  </si>
  <si>
    <t>MSAD 75</t>
  </si>
  <si>
    <t>MSS69675</t>
  </si>
  <si>
    <t>TOWN OF WINDHAM</t>
  </si>
  <si>
    <t>MSS69678</t>
  </si>
  <si>
    <t>DIRT SOLAR</t>
  </si>
  <si>
    <t>MSS69714</t>
  </si>
  <si>
    <t>GRAY LANDFILL</t>
  </si>
  <si>
    <t>MSS69719</t>
  </si>
  <si>
    <t>SHAW BROTHERS CONSTRUCTION</t>
  </si>
  <si>
    <t>MSS69722</t>
  </si>
  <si>
    <t>EUPHORIA 415, LLC</t>
  </si>
  <si>
    <t>MSS69726</t>
  </si>
  <si>
    <t>CLC YMCA</t>
  </si>
  <si>
    <t>MSS69740</t>
  </si>
  <si>
    <t>TOWN OF OAKLAND</t>
  </si>
  <si>
    <t>MSS954</t>
  </si>
  <si>
    <t>MM LOWELL LANDFILL - QF</t>
  </si>
  <si>
    <t>NON143292</t>
  </si>
  <si>
    <t>Hope - Hope Farm Solar</t>
  </si>
  <si>
    <t>NON145475</t>
  </si>
  <si>
    <t>Power Gripps - Power Gripps</t>
  </si>
  <si>
    <t>NON145479</t>
  </si>
  <si>
    <t>233 North - 233 North</t>
  </si>
  <si>
    <t>NON145480</t>
  </si>
  <si>
    <t>David Clark - David Clark</t>
  </si>
  <si>
    <t>NON145504</t>
  </si>
  <si>
    <t>Garner - Garner</t>
  </si>
  <si>
    <t>NON145505</t>
  </si>
  <si>
    <t>Killian - Killian</t>
  </si>
  <si>
    <t>NON145506</t>
  </si>
  <si>
    <t>Manza - Manza</t>
  </si>
  <si>
    <t>NON145507</t>
  </si>
  <si>
    <t>Withee - Withee</t>
  </si>
  <si>
    <t>NON153359</t>
  </si>
  <si>
    <t>Caribou Solar LLC - Caribou Solar LLC</t>
  </si>
  <si>
    <t>ASP2 Rural LLC</t>
  </si>
  <si>
    <t>NON161543</t>
  </si>
  <si>
    <t>GREAT LAKES - BERLIN Sawmill - Sawmill</t>
  </si>
  <si>
    <t>NON161545</t>
  </si>
  <si>
    <t>GREAT LAKES - BERLIN Cross - Cross</t>
  </si>
  <si>
    <t>NON161547</t>
  </si>
  <si>
    <t>GREAT LAKES - BERLIN Gorham - Gorham</t>
  </si>
  <si>
    <t>NON161548</t>
  </si>
  <si>
    <t>GREAT LAKES - BERLIN Shelburne - Shelburne</t>
  </si>
  <si>
    <t>NON161900</t>
  </si>
  <si>
    <t>GREAT LAKES - BERLIN Cascade - Cascade</t>
  </si>
  <si>
    <t>NON161902</t>
  </si>
  <si>
    <t>GREAT LAKES - BERLIN Riverside - Riverside</t>
  </si>
  <si>
    <t>NON32749</t>
  </si>
  <si>
    <t>Mark Richey Woodworking Wind Farm - Mark Richey Woodworking Wind Unit #1</t>
  </si>
  <si>
    <t>MARK RICHEY WOODWORKING</t>
  </si>
  <si>
    <t>Pixelle Androscoggin LLC.</t>
  </si>
  <si>
    <t>NON89192</t>
  </si>
  <si>
    <t>GWH Moody School</t>
  </si>
  <si>
    <t>ReVision Energy Inc.</t>
  </si>
  <si>
    <t>NON95156</t>
  </si>
  <si>
    <t>Hyde Park Solar - Waterhouse Project</t>
  </si>
  <si>
    <t>Village of Hyde Park Electric</t>
  </si>
  <si>
    <t>GEN2341</t>
  </si>
  <si>
    <t>Evergreen Wind Power,LLC</t>
  </si>
  <si>
    <t>Evergreen Wind Power - Mars Hill Wind</t>
  </si>
  <si>
    <t>Name of Program</t>
  </si>
  <si>
    <t>Program 1</t>
  </si>
  <si>
    <t>Program 2</t>
  </si>
  <si>
    <t>Program 3</t>
  </si>
  <si>
    <t>Program 5</t>
  </si>
  <si>
    <t xml:space="preserve">Program 4 </t>
  </si>
  <si>
    <t>Program 6</t>
  </si>
  <si>
    <t>Program 7</t>
  </si>
  <si>
    <t>Comments</t>
  </si>
  <si>
    <t>Solar</t>
  </si>
  <si>
    <t>Terraform REC Operating, LLC</t>
  </si>
  <si>
    <t>AUTOMATIC HYDRO</t>
  </si>
  <si>
    <t>MSS2430</t>
  </si>
  <si>
    <t>BELDENS-NEW</t>
  </si>
  <si>
    <t>MSS2432</t>
  </si>
  <si>
    <t>HUNTINGTON FALLS-NEW</t>
  </si>
  <si>
    <t>MSS2434</t>
  </si>
  <si>
    <t>GORGE 18 HYDRO-NEW</t>
  </si>
  <si>
    <t>MSS2435</t>
  </si>
  <si>
    <t>VERGENNES HYDRO-NEW</t>
  </si>
  <si>
    <t>MSS346</t>
  </si>
  <si>
    <t>BOLTON FALLS</t>
  </si>
  <si>
    <t>MSS35979</t>
  </si>
  <si>
    <t>KINGDOM COMMUNITY WIND</t>
  </si>
  <si>
    <t>MSS410</t>
  </si>
  <si>
    <t>ESSEX 19 HYDRO</t>
  </si>
  <si>
    <t>MSS468</t>
  </si>
  <si>
    <t>MARSHFIELD 6 HYDRO</t>
  </si>
  <si>
    <t>MSS541</t>
  </si>
  <si>
    <t>PROCTOR</t>
  </si>
  <si>
    <t>MSS565</t>
  </si>
  <si>
    <t>SHELDON SPRINGS</t>
  </si>
  <si>
    <t>Missisquoi Associates</t>
  </si>
  <si>
    <t>MSS614</t>
  </si>
  <si>
    <t>WATERBURY 22</t>
  </si>
  <si>
    <t>MSS69786</t>
  </si>
  <si>
    <t>FARMINGTON MAINE SOLAR</t>
  </si>
  <si>
    <t>MSS69801</t>
  </si>
  <si>
    <t>QUINEBAUG SOLAR</t>
  </si>
  <si>
    <t>MSS69805</t>
  </si>
  <si>
    <t>DOWNEAST CONCEPTS</t>
  </si>
  <si>
    <t>MSS69824</t>
  </si>
  <si>
    <t>HOSPICE OF SOUTHERN MAINE</t>
  </si>
  <si>
    <t>MSS70041</t>
  </si>
  <si>
    <t>UNION FARM EQUIPMENT</t>
  </si>
  <si>
    <t>MSS71165</t>
  </si>
  <si>
    <t>AVESTA LIVERMORE TERRACE</t>
  </si>
  <si>
    <t>MSS71201</t>
  </si>
  <si>
    <t>NONNI CORP LLC</t>
  </si>
  <si>
    <t>MSS71234</t>
  </si>
  <si>
    <t>MORNINGSTAR MARBLE &amp; GRANITE</t>
  </si>
  <si>
    <t>MSS71239</t>
  </si>
  <si>
    <t>ROWELLS GARAGE</t>
  </si>
  <si>
    <t>MSS71273</t>
  </si>
  <si>
    <t>NORTH NOBLEBORO SOLAR</t>
  </si>
  <si>
    <t>MSS71414</t>
  </si>
  <si>
    <t>BWC MACES POND</t>
  </si>
  <si>
    <t>MSS71431</t>
  </si>
  <si>
    <t>NEW GEN VENTURES_S_PORTLAND</t>
  </si>
  <si>
    <t>MSS71445</t>
  </si>
  <si>
    <t>SOLAR MGT INT_WATERBORO</t>
  </si>
  <si>
    <t>MSS71482</t>
  </si>
  <si>
    <t>BISSELL BROTHERS BREWING CO.</t>
  </si>
  <si>
    <t>MSS71484</t>
  </si>
  <si>
    <t>ECA MAINE BET</t>
  </si>
  <si>
    <t>MSS71519</t>
  </si>
  <si>
    <t>CAMDEN SOLAR LF</t>
  </si>
  <si>
    <t>MSS71528</t>
  </si>
  <si>
    <t>NAPLES CASCO SOLAR 1</t>
  </si>
  <si>
    <t>MSS71540</t>
  </si>
  <si>
    <t>ACTON H ROAD SOLAR 1</t>
  </si>
  <si>
    <t>MSS71546</t>
  </si>
  <si>
    <t>REVISION-110 MAIN ST</t>
  </si>
  <si>
    <t>MSS71621</t>
  </si>
  <si>
    <t>THOMASTON POLLUTION CONTROL</t>
  </si>
  <si>
    <t>MSS71628</t>
  </si>
  <si>
    <t>PARADISE PARK</t>
  </si>
  <si>
    <t>MSS71637</t>
  </si>
  <si>
    <t>PORT PROPERTY MGT</t>
  </si>
  <si>
    <t>MSS71658</t>
  </si>
  <si>
    <t>HEP USA SPV5 UNITY LLC</t>
  </si>
  <si>
    <t>MSS71686</t>
  </si>
  <si>
    <t>MIDCOAST RECREATION CENTER</t>
  </si>
  <si>
    <t>MSS71688</t>
  </si>
  <si>
    <t>HEP USA SPV 6 HARTLAND</t>
  </si>
  <si>
    <t>MSS71707</t>
  </si>
  <si>
    <t>JB BROWN &amp; SON PORTLAND</t>
  </si>
  <si>
    <t>OAKLAND</t>
  </si>
  <si>
    <t>MSS774</t>
  </si>
  <si>
    <t>LOWER LAMOILLE COMPOSITE</t>
  </si>
  <si>
    <t>MSS779</t>
  </si>
  <si>
    <t>MIDDLESEX 2</t>
  </si>
  <si>
    <t>MSS781</t>
  </si>
  <si>
    <t>WEST DANVILLE 1</t>
  </si>
  <si>
    <t>Hydroland Inc</t>
  </si>
  <si>
    <t>MSS823</t>
  </si>
  <si>
    <t>EAST BARNET</t>
  </si>
  <si>
    <t>MSS827</t>
  </si>
  <si>
    <t>SEARSBURG WIND</t>
  </si>
  <si>
    <t>MSS832</t>
  </si>
  <si>
    <t>CENTER RUTLAND</t>
  </si>
  <si>
    <t>MSS833</t>
  </si>
  <si>
    <t>BARNET</t>
  </si>
  <si>
    <t>MSS835</t>
  </si>
  <si>
    <t>DEWEY MILLS</t>
  </si>
  <si>
    <t>MSS843</t>
  </si>
  <si>
    <t>NEWBURY</t>
  </si>
  <si>
    <t>MSS844</t>
  </si>
  <si>
    <t>OTTAUQUECHEE</t>
  </si>
  <si>
    <t>NON102630</t>
  </si>
  <si>
    <t>Cold River Solar Project</t>
  </si>
  <si>
    <t>NON105736</t>
  </si>
  <si>
    <t>GMP RECs - Net Metering</t>
  </si>
  <si>
    <t>NON107379</t>
  </si>
  <si>
    <t>GMP SOLAR - GMP Solar Aggregation POST 7/1/15</t>
  </si>
  <si>
    <t>NON107661</t>
  </si>
  <si>
    <t>Cersosimo Lumber Company</t>
  </si>
  <si>
    <t>Sundog Solar Aggregator</t>
  </si>
  <si>
    <t>NON140650</t>
  </si>
  <si>
    <t>MIDLEBRY - Silver Lake</t>
  </si>
  <si>
    <t>NON141243</t>
  </si>
  <si>
    <t>MIDLEBRY - Weybridge</t>
  </si>
  <si>
    <t>NON143173</t>
  </si>
  <si>
    <t>GMP MicroGrid - GMP MicroGrid Milton</t>
  </si>
  <si>
    <t>NON143181</t>
  </si>
  <si>
    <t>GMP MicroGrid - GMP MicroGrid Ferrisburgh</t>
  </si>
  <si>
    <t>NON143182</t>
  </si>
  <si>
    <t>GMP Solar/Storage - GMP-Essex Solar/Storage</t>
  </si>
  <si>
    <t>NON145166</t>
  </si>
  <si>
    <t>MIDLEBRY - Salisbury</t>
  </si>
  <si>
    <t>NON145167</t>
  </si>
  <si>
    <t>N_RUTLND - GLEN</t>
  </si>
  <si>
    <t>NON145168</t>
  </si>
  <si>
    <t>N_RUTLND - E PITTSFORD</t>
  </si>
  <si>
    <t>NON162220</t>
  </si>
  <si>
    <t>Hancock Lumber Bethel - Boiler #3</t>
  </si>
  <si>
    <t>Hancock Lumber</t>
  </si>
  <si>
    <t>NON162359</t>
  </si>
  <si>
    <t>Naples Casco Solar 1, LLC - Naples Casco Solar 1, LLC</t>
  </si>
  <si>
    <t>Iris 1 TenantCo, LLC</t>
  </si>
  <si>
    <t>ND OTM LLC</t>
  </si>
  <si>
    <t>NON32924</t>
  </si>
  <si>
    <t>CVPS Solar Education Center - CVPS Solar Education Center</t>
  </si>
  <si>
    <t>NON36368</t>
  </si>
  <si>
    <t>GMP Solar - GMP Solar Aggregation</t>
  </si>
  <si>
    <t>NON36539</t>
  </si>
  <si>
    <t>Creek Path Solar Farm - Creek Path Solar Farm</t>
  </si>
  <si>
    <t>NON74110</t>
  </si>
  <si>
    <t>Bondville Solar Farm - Bondville Solar Farm</t>
  </si>
  <si>
    <t>NON91386</t>
  </si>
  <si>
    <t>City Solar Garden - Poor Farm</t>
  </si>
  <si>
    <t>Class IA Compliance?</t>
  </si>
  <si>
    <t>TREC Compliance?</t>
  </si>
  <si>
    <t xml:space="preserve">Data </t>
  </si>
  <si>
    <t>Exempt Class IA</t>
  </si>
  <si>
    <t>Exempt TREC</t>
  </si>
  <si>
    <t>TREC Req</t>
  </si>
  <si>
    <t>Class IA RPS Req</t>
  </si>
  <si>
    <t>TREC</t>
  </si>
  <si>
    <t>Prior Year Deficiency - Class IA</t>
  </si>
  <si>
    <t>Prior Year Deficiency - TREC</t>
  </si>
  <si>
    <t>TO get these generating units, download the data from NEPOOL GIS reports ("Generating Units), and from https://narenewables2.apx.com/ (generator program eligibility), and combine and cleanup in separate sheet, then copy to here
Be sure to sort from A to Z on column A (unit ID) after the _System Mix</t>
  </si>
  <si>
    <t>I will file a waiver from Ch. 311 Requirements from the Commission</t>
  </si>
  <si>
    <t>Have Vol Green Prog?</t>
  </si>
  <si>
    <t>Contract Name</t>
  </si>
  <si>
    <t>Total Number of Contracts</t>
  </si>
  <si>
    <t>Class I Exempt</t>
  </si>
  <si>
    <t>Class IA Exempt</t>
  </si>
  <si>
    <t>end</t>
  </si>
  <si>
    <t>Total MWH Class I Exempt</t>
  </si>
  <si>
    <t>Total MWH Class IA Exempt</t>
  </si>
  <si>
    <t>TREC Exempt</t>
  </si>
  <si>
    <t>Total MWH TREC Exempt</t>
  </si>
  <si>
    <t>MAINE</t>
  </si>
  <si>
    <t>Constellation Energy Generatio</t>
  </si>
  <si>
    <t>MASSACHUSETTS</t>
  </si>
  <si>
    <t>RHODE ISLAND</t>
  </si>
  <si>
    <t>NEW HAMPSHIRE</t>
  </si>
  <si>
    <t>VERMONT</t>
  </si>
  <si>
    <t>CONNECTICUT</t>
  </si>
  <si>
    <t>NON164119</t>
  </si>
  <si>
    <t>Bates College - Bates College - Cutten Steam Plant</t>
  </si>
  <si>
    <t>Lifecycle Renewables Inc</t>
  </si>
  <si>
    <t>Narrative</t>
  </si>
  <si>
    <t>Mandatory Maine Compliance</t>
  </si>
  <si>
    <t>Voluntary Program Compliance</t>
  </si>
  <si>
    <t>Source of RECs</t>
  </si>
  <si>
    <t>Quantity of RECs</t>
  </si>
  <si>
    <t xml:space="preserve">In this section, please record the source of RECs used for voluntary compliance and the amount.  Separately, please provide proof of REC retirement.  </t>
  </si>
  <si>
    <t>Claims of the Programs</t>
  </si>
  <si>
    <t>Line numbers on Tab D</t>
  </si>
  <si>
    <t>Qty of RECs retired for Maine Compliance</t>
  </si>
  <si>
    <t xml:space="preserve">In this section, please record the line numbers and quantities from tab "D - Source of RECs" to indicate the RECs used for the Maine Compliance portion of this program. </t>
  </si>
  <si>
    <t>Proof of REC Retirement provided?</t>
  </si>
  <si>
    <t>Ethan Grumstrup</t>
  </si>
  <si>
    <t>Ethan.Grumstrup@maine.gov</t>
  </si>
  <si>
    <t>or</t>
  </si>
  <si>
    <t>207-287-1560</t>
  </si>
  <si>
    <t>GEN2472</t>
  </si>
  <si>
    <t>Grand Falls Hydro - Grand Falls Hydro #1</t>
  </si>
  <si>
    <t>Woodland Pulp LLC</t>
  </si>
  <si>
    <t>Hydroelectric Water</t>
  </si>
  <si>
    <t>GEN2487</t>
  </si>
  <si>
    <t>Woodland Pulp Turbine Generator #10 - Turbine Generator #10</t>
  </si>
  <si>
    <t>BBL</t>
  </si>
  <si>
    <t>BWP</t>
  </si>
  <si>
    <t>GEN2488</t>
  </si>
  <si>
    <t>Woodland Pulp Turbine Generator #11 - Turbine Generator #11</t>
  </si>
  <si>
    <t>GEN2494</t>
  </si>
  <si>
    <t>Grand Falls Hydro - Grand Falls Hydro #2</t>
  </si>
  <si>
    <t>GEN2495</t>
  </si>
  <si>
    <t>Grand Falls Hydro - Grand Falls Hydro #3</t>
  </si>
  <si>
    <t>GEN2496</t>
  </si>
  <si>
    <t>Woodland Pulp Hydro - Woodland Hydro #4</t>
  </si>
  <si>
    <t>GEN2497</t>
  </si>
  <si>
    <t>Woodland Pulp Hydro - Woodland Hydro #5</t>
  </si>
  <si>
    <t>GEN2498</t>
  </si>
  <si>
    <t>Woodland Pulp Hydro - Woodland Hydro #6</t>
  </si>
  <si>
    <t>GEN2499</t>
  </si>
  <si>
    <t>Woodland Pulp Hydro - Woodland Hydro #7</t>
  </si>
  <si>
    <t>GEN2500</t>
  </si>
  <si>
    <t>Woodland Pulp Hydro - Woodland Hydro #8</t>
  </si>
  <si>
    <t>GEN2502</t>
  </si>
  <si>
    <t>Woodland Pulp Hydro - Woodland Hydro #10</t>
  </si>
  <si>
    <t>IMP2956</t>
  </si>
  <si>
    <t>APX</t>
  </si>
  <si>
    <t>IMP2957</t>
  </si>
  <si>
    <t>IMP2958</t>
  </si>
  <si>
    <t>IMP2959</t>
  </si>
  <si>
    <t>IMP2960</t>
  </si>
  <si>
    <t>IMP2961</t>
  </si>
  <si>
    <t>Livermore No. 6</t>
  </si>
  <si>
    <t>IMP2962</t>
  </si>
  <si>
    <t>IMP2963</t>
  </si>
  <si>
    <t>IMP2964</t>
  </si>
  <si>
    <t>IMP2969</t>
  </si>
  <si>
    <t>IMP2970</t>
  </si>
  <si>
    <t>IMP2971</t>
  </si>
  <si>
    <t>IMP2972</t>
  </si>
  <si>
    <t>IMP2973</t>
  </si>
  <si>
    <t>IMP2974</t>
  </si>
  <si>
    <t>IMP2975</t>
  </si>
  <si>
    <t>IMP2976</t>
  </si>
  <si>
    <t>IMP2978</t>
  </si>
  <si>
    <t>UNDER5MW - YORK HYDRO</t>
  </si>
  <si>
    <t>IMP3962</t>
  </si>
  <si>
    <t>IMP3970</t>
  </si>
  <si>
    <t>IMP3971</t>
  </si>
  <si>
    <t>IMP3972</t>
  </si>
  <si>
    <t>IMP3976</t>
  </si>
  <si>
    <t>IMP3969</t>
  </si>
  <si>
    <t xml:space="preserve">The MPUC’s web page includes a listing of competitive electricity providers at
</t>
  </si>
  <si>
    <t>http://www.maine.gov/mpuc/electricity/list_of_suppliers.shtml</t>
  </si>
  <si>
    <t>Provide copies of all Terms of Service, applicable with a general customer class, in effect during the reporting year, noting the effective date for each and the associated customer class.</t>
  </si>
  <si>
    <t>Residential and 
Small Non-Residential</t>
  </si>
  <si>
    <t>Please Provide the following information, which will be used to update our web page.   
(Contact should be appropriate for customers seeking service or information about service)</t>
  </si>
  <si>
    <t>Maine PUC General Listing</t>
  </si>
  <si>
    <t xml:space="preserve">Officer Certification
</t>
  </si>
  <si>
    <t xml:space="preserve">Each annual report must contain a certification by a corporate officer that the competitive energy provider has complied with the portfolio requirement and that all eligible GIS certificates or eligible resources used to satisfy the portfolio requirement in Maine have not been used by the competitive electricity provider to satisfy any other load obligations.   </t>
  </si>
  <si>
    <t>Customer-facing service representative</t>
  </si>
  <si>
    <t>Is this information the same as the current listing?</t>
  </si>
  <si>
    <t>Is this information the same as last year?</t>
  </si>
  <si>
    <t xml:space="preserve"> The MPUC maintains an internal listing with contacts who will receive general and specific mailings from the Commission related to it and its specific industry.  Please provide this information which will be used to update that listing. </t>
  </si>
  <si>
    <t>Average 
$/KWh</t>
  </si>
  <si>
    <t>other exemption</t>
  </si>
  <si>
    <t>Total Exempt Sales</t>
  </si>
  <si>
    <t>Exemptions</t>
  </si>
  <si>
    <t>ACP Amount Due</t>
  </si>
  <si>
    <t>Maximum</t>
  </si>
  <si>
    <t xml:space="preserve">Portfolio Requirements: </t>
  </si>
  <si>
    <t>OVERVIEW AND INSTRUCTIONS FOR COMPLETING THIS REPORT</t>
  </si>
  <si>
    <t>Deficiency to be cured in following year</t>
  </si>
  <si>
    <t>Deficiency to be cured by ACP</t>
  </si>
  <si>
    <t>Total ACP Due:</t>
  </si>
  <si>
    <t>RECs</t>
  </si>
  <si>
    <t>Location</t>
  </si>
  <si>
    <t>Pine Tree Development Zone</t>
  </si>
  <si>
    <t>REC Requirement</t>
  </si>
  <si>
    <t>% Requirement</t>
  </si>
  <si>
    <t>Previous Deficiency</t>
  </si>
  <si>
    <t>Total Sales:</t>
  </si>
  <si>
    <t>Uncured Deficiency</t>
  </si>
  <si>
    <t>Rate ($/REC)</t>
  </si>
  <si>
    <t>Transmission/Subtransmission</t>
  </si>
  <si>
    <t>System of REC Source</t>
  </si>
  <si>
    <t>Deficiency to be cured next year</t>
  </si>
  <si>
    <t>Total Sales Including Line Losses</t>
  </si>
  <si>
    <t>Requirements</t>
  </si>
  <si>
    <t>Megawatt hours</t>
  </si>
  <si>
    <t>Cost of Compliance (average price per REC)</t>
  </si>
  <si>
    <t>Exemption</t>
  </si>
  <si>
    <t>What was the deficiency?
 (# of RECs)</t>
  </si>
  <si>
    <t>Line Loss Gross Up</t>
  </si>
  <si>
    <t>If you use an alternative Line Loss Factor, please explain below.</t>
  </si>
  <si>
    <t>The contact listed here should be prepared to answer any inquiries by the Commission regarding the content of this report.</t>
  </si>
  <si>
    <r>
      <t xml:space="preserve">Did you have any deficiency last year which must be cured this year?
</t>
    </r>
    <r>
      <rPr>
        <b/>
        <sz val="11"/>
        <color rgb="FFFF0000"/>
        <rFont val="Calibri"/>
        <family val="2"/>
        <scheme val="minor"/>
      </rPr>
      <t>Please select Yes or No from the drop-down</t>
    </r>
  </si>
  <si>
    <t xml:space="preserve">Maine requires that Portfolio Requirements be met based upon Gross Sales including transmission and distribution line losses. This schedule adjusts your retail sales to gross sales using the line loss factors provided by CMP and Versant Power. A CEP may use a different line loss factor if it is more accurate than that proposed here. The changed cell will automatically be highlighted yellow. The CEP should also explain any changes made and why the change is appropriate in the box at the bottom of this tab. </t>
  </si>
  <si>
    <t>REC Allocation Summary</t>
  </si>
  <si>
    <t xml:space="preserve">This workbook is designed for CEPs providing Supplier Services. The completed workbook MUST be submitted with your annual filing. </t>
  </si>
  <si>
    <t># of months service was provided to Customers during Year</t>
  </si>
  <si>
    <t>GEN2501</t>
  </si>
  <si>
    <t>Woodland Pulp Hydro - Woodland Hydro #9</t>
  </si>
  <si>
    <t>GEN4291</t>
  </si>
  <si>
    <t>GEN4677</t>
  </si>
  <si>
    <t>Tinker Hydro - Tinker</t>
  </si>
  <si>
    <t>Algonquin Energy Services Inc.</t>
  </si>
  <si>
    <t>GEN4706</t>
  </si>
  <si>
    <t>G0656 - AES Daigle Solar, LLC</t>
  </si>
  <si>
    <t>GEN4707</t>
  </si>
  <si>
    <t>Pelletier Solar - Pelletier Solar LLC</t>
  </si>
  <si>
    <t>GEN4815</t>
  </si>
  <si>
    <t>Huggard - Huggard</t>
  </si>
  <si>
    <t>Luminace REC Operating SB, LLC</t>
  </si>
  <si>
    <t>GEN4816</t>
  </si>
  <si>
    <t>VCR Loring Solar LLC - Loring Solar, LLC</t>
  </si>
  <si>
    <t>GEN4883</t>
  </si>
  <si>
    <t>VCR Caribou Solar LLC - VCR Caribou Solar, LLC</t>
  </si>
  <si>
    <t>GEN4956</t>
  </si>
  <si>
    <t>Loring Solar I - Town of Limestone</t>
  </si>
  <si>
    <t>Town Of Limestone</t>
  </si>
  <si>
    <t>GEN4958</t>
  </si>
  <si>
    <t>Loring Solar II - Town of Limestone</t>
  </si>
  <si>
    <t>IMP4470</t>
  </si>
  <si>
    <t>IMP4471</t>
  </si>
  <si>
    <t>IMP4472</t>
  </si>
  <si>
    <t>IMP4473</t>
  </si>
  <si>
    <t>Sappi Somerset Operations - TG#1 &amp;amp; TG#2</t>
  </si>
  <si>
    <t>IMP4845</t>
  </si>
  <si>
    <t>IMP4846</t>
  </si>
  <si>
    <t>IMP4849</t>
  </si>
  <si>
    <t>No4</t>
  </si>
  <si>
    <t>IMP4850</t>
  </si>
  <si>
    <t>IMP4851</t>
  </si>
  <si>
    <t>IMP4854</t>
  </si>
  <si>
    <t>IMP4855</t>
  </si>
  <si>
    <t>IMP4858</t>
  </si>
  <si>
    <t>IMP4859</t>
  </si>
  <si>
    <t>IMP4861</t>
  </si>
  <si>
    <t>Sugar River Power LLC</t>
  </si>
  <si>
    <t>Elevate Power</t>
  </si>
  <si>
    <t>MSS13675</t>
  </si>
  <si>
    <t>MATEP (COMBINED CYCLE)</t>
  </si>
  <si>
    <t>MATEP, LLC</t>
  </si>
  <si>
    <t>MSS2431</t>
  </si>
  <si>
    <t>DODGE FALLS-NEW</t>
  </si>
  <si>
    <t>MSS42114</t>
  </si>
  <si>
    <t>PUMPKIN HILL</t>
  </si>
  <si>
    <t>Hartree Partners, LP</t>
  </si>
  <si>
    <t>Ormat Woods Hill Solar, LLC</t>
  </si>
  <si>
    <t>MSS69102</t>
  </si>
  <si>
    <t>MILO_HYDRO</t>
  </si>
  <si>
    <t>MSS69180</t>
  </si>
  <si>
    <t>RAINBOW 1 HYDRO</t>
  </si>
  <si>
    <t>MSS69181</t>
  </si>
  <si>
    <t>RAINBOW 2 HYDRO</t>
  </si>
  <si>
    <t>MSS69247</t>
  </si>
  <si>
    <t>BLOOM ENERGY FUEL CELL</t>
  </si>
  <si>
    <t>Generate Colchester Fuel Cells</t>
  </si>
  <si>
    <t>MSS69624</t>
  </si>
  <si>
    <t>VP_S1</t>
  </si>
  <si>
    <t>MSS69657</t>
  </si>
  <si>
    <t>WALLINGFORD SOLAR I</t>
  </si>
  <si>
    <t>MSS69658</t>
  </si>
  <si>
    <t>WALLINGFORD SOLAR II</t>
  </si>
  <si>
    <t>MSS69659</t>
  </si>
  <si>
    <t>WALLINGFORD SOLAR III</t>
  </si>
  <si>
    <t>MSS69701</t>
  </si>
  <si>
    <t>VP_S2</t>
  </si>
  <si>
    <t>MSS71406</t>
  </si>
  <si>
    <t>VP_S3</t>
  </si>
  <si>
    <t>MSS71673</t>
  </si>
  <si>
    <t>GORHAM SAVINGS</t>
  </si>
  <si>
    <t>MSS71735</t>
  </si>
  <si>
    <t>NORRIDGEWOCK RIVER ROAD</t>
  </si>
  <si>
    <t>MSS71755</t>
  </si>
  <si>
    <t>NEW GEN VENTURES_YARMOUTH</t>
  </si>
  <si>
    <t>MSS71757</t>
  </si>
  <si>
    <t>MAINE DG HOLDINGS - MONMOUTH</t>
  </si>
  <si>
    <t>MSS71758</t>
  </si>
  <si>
    <t>MAINE DG HOLDING - W BALDWIN</t>
  </si>
  <si>
    <t>MSS71759</t>
  </si>
  <si>
    <t>MAINE DG HOLDING - AUGUSTA</t>
  </si>
  <si>
    <t>MSS71762</t>
  </si>
  <si>
    <t>AUGUSTA ROAD BOWDOIN</t>
  </si>
  <si>
    <t>MSS71884</t>
  </si>
  <si>
    <t>TOWN OF SEARSPORT</t>
  </si>
  <si>
    <t>MSS71913</t>
  </si>
  <si>
    <t>RE SIDNEY RD SOLAR</t>
  </si>
  <si>
    <t>MSS71914</t>
  </si>
  <si>
    <t>ORIENTAL JADE</t>
  </si>
  <si>
    <t>MSS71916</t>
  </si>
  <si>
    <t>SEARSMONT RD LINCOLNVILLE</t>
  </si>
  <si>
    <t>MSS71948</t>
  </si>
  <si>
    <t>CITY OF S PORTLAND REC</t>
  </si>
  <si>
    <t>MSS71949</t>
  </si>
  <si>
    <t>CHURCH HILL AUGUSTA</t>
  </si>
  <si>
    <t>MSS71950</t>
  </si>
  <si>
    <t>BIDDEFORD MORIN ST SOLAR</t>
  </si>
  <si>
    <t>MSS71951</t>
  </si>
  <si>
    <t>FSS INC</t>
  </si>
  <si>
    <t>MSS71981</t>
  </si>
  <si>
    <t>CITY OF S PORTLAND TRANSFER</t>
  </si>
  <si>
    <t>MSS71982</t>
  </si>
  <si>
    <t>LITTLEFIELD SOLAR LLC</t>
  </si>
  <si>
    <t>MSS72989</t>
  </si>
  <si>
    <t>INDUSTRIAL RD ELLSWORTH</t>
  </si>
  <si>
    <t>MSS72990</t>
  </si>
  <si>
    <t>MARIAVILLE RD ELLSWORTH</t>
  </si>
  <si>
    <t>MSS73149</t>
  </si>
  <si>
    <t>MAINE DG HOLDINGS_HARMONY</t>
  </si>
  <si>
    <t>MSS73161</t>
  </si>
  <si>
    <t>NEW GEN VENTURES FREEPORT</t>
  </si>
  <si>
    <t>MSS73172</t>
  </si>
  <si>
    <t>GRAY FARM PROJECT LLC</t>
  </si>
  <si>
    <t>MSS73222</t>
  </si>
  <si>
    <t>MASONS BREWERY</t>
  </si>
  <si>
    <t>MSS73228</t>
  </si>
  <si>
    <t>WELLS SOLAR LLC</t>
  </si>
  <si>
    <t>MSS73257</t>
  </si>
  <si>
    <t>STURGEON SOLAR GRAY LLC</t>
  </si>
  <si>
    <t>MSS73260</t>
  </si>
  <si>
    <t>MADISON SOLAR ONE LLC</t>
  </si>
  <si>
    <t>MSS73267</t>
  </si>
  <si>
    <t>NEXAMP SOLAR_RUMFORD</t>
  </si>
  <si>
    <t>MSS73330</t>
  </si>
  <si>
    <t>CITY OF SOUTH PORTLAND</t>
  </si>
  <si>
    <t>MSS73410</t>
  </si>
  <si>
    <t>FRYEBURG SOLAR LLC</t>
  </si>
  <si>
    <t>MSS73463</t>
  </si>
  <si>
    <t>DARLINGS</t>
  </si>
  <si>
    <t>MSS73466</t>
  </si>
  <si>
    <t>POC, LLC</t>
  </si>
  <si>
    <t>MSS73470</t>
  </si>
  <si>
    <t>CORINTH MAIN STREET SOLAR LLC</t>
  </si>
  <si>
    <t>MSS73487</t>
  </si>
  <si>
    <t>JB BROWN SAUNDERS WAY</t>
  </si>
  <si>
    <t>MSS73557</t>
  </si>
  <si>
    <t>KENNEBUNK SAVINGS BANK</t>
  </si>
  <si>
    <t>MSS73566</t>
  </si>
  <si>
    <t>STURGEON QUARRY SOLAR LLC</t>
  </si>
  <si>
    <t>MSS73567</t>
  </si>
  <si>
    <t>WYMAN HILL SOLAR</t>
  </si>
  <si>
    <t>MSS73569</t>
  </si>
  <si>
    <t>HEP BAREFOOT SPV</t>
  </si>
  <si>
    <t>MSS73574</t>
  </si>
  <si>
    <t>RT 3 CHINA SOLAR</t>
  </si>
  <si>
    <t>MSS73586</t>
  </si>
  <si>
    <t>SNOW POND SOLAR</t>
  </si>
  <si>
    <t>MSS73592</t>
  </si>
  <si>
    <t>MIDDLESEX SOLAR</t>
  </si>
  <si>
    <t>MSS73593</t>
  </si>
  <si>
    <t>GORHAM SOLAR LLC</t>
  </si>
  <si>
    <t>MSS73643</t>
  </si>
  <si>
    <t>RANDOLPH  SOLAR</t>
  </si>
  <si>
    <t>MSS73674</t>
  </si>
  <si>
    <t>A &amp; A MARKET</t>
  </si>
  <si>
    <t>MSS73675</t>
  </si>
  <si>
    <t>PORT PROPERTY MGMT_BIDDEFORD</t>
  </si>
  <si>
    <t>MSS73685</t>
  </si>
  <si>
    <t>NORWAY RD SOLAR</t>
  </si>
  <si>
    <t>MSS73688</t>
  </si>
  <si>
    <t>BOOTHBAY REGIONAL YMCA</t>
  </si>
  <si>
    <t>MSS73689</t>
  </si>
  <si>
    <t>SALT PUMP CLIMBING CENTER</t>
  </si>
  <si>
    <t>MSS73718</t>
  </si>
  <si>
    <t>STURGEON TOWN HOUSE</t>
  </si>
  <si>
    <t>MSS73725</t>
  </si>
  <si>
    <t>GORHAM ME 1 LLC</t>
  </si>
  <si>
    <t>MSS73726</t>
  </si>
  <si>
    <t>CASCO STANDISH SOLAR LLC</t>
  </si>
  <si>
    <t>MSS73742</t>
  </si>
  <si>
    <t>HEP BROADHEAD SPV</t>
  </si>
  <si>
    <t>MSS73815</t>
  </si>
  <si>
    <t>PHILIPS WAY SOLAR LLC</t>
  </si>
  <si>
    <t>MSS73816</t>
  </si>
  <si>
    <t>MAINE PINES RACQUET CLUB</t>
  </si>
  <si>
    <t>MSS74123</t>
  </si>
  <si>
    <t>TES PRESUMPSCOT SOLAR 23 LLC</t>
  </si>
  <si>
    <t>MSS74127</t>
  </si>
  <si>
    <t>RE GARDINER SOLAR</t>
  </si>
  <si>
    <t>MSS74133</t>
  </si>
  <si>
    <t>POPE MEMORIAL HUMANE SOCIETY</t>
  </si>
  <si>
    <t>MSS74178</t>
  </si>
  <si>
    <t>BWC BEECH RIDGE BROOK LLC</t>
  </si>
  <si>
    <t>MSS74220</t>
  </si>
  <si>
    <t>WINTHROP CENTER SOLAR 1 LLC</t>
  </si>
  <si>
    <t>MSS74248</t>
  </si>
  <si>
    <t>WOLFES NECK FARM FOUNDATION</t>
  </si>
  <si>
    <t>MSS74307</t>
  </si>
  <si>
    <t>GREEN VALLE FARM</t>
  </si>
  <si>
    <t>MSS74317</t>
  </si>
  <si>
    <t>LONGFELLOWS GREENHOUSE</t>
  </si>
  <si>
    <t>MSS74324</t>
  </si>
  <si>
    <t>MEVS DOT LLC EXIT 109</t>
  </si>
  <si>
    <t>MSS74333</t>
  </si>
  <si>
    <t>MEV WATERVILLE</t>
  </si>
  <si>
    <t>MSS74373</t>
  </si>
  <si>
    <t>ROYAL RIVER NATURAL FOODS</t>
  </si>
  <si>
    <t>MSS74383</t>
  </si>
  <si>
    <t>RE SKOWHEGAN SOLAR</t>
  </si>
  <si>
    <t>MSS74384</t>
  </si>
  <si>
    <t>MSD WISCASSET</t>
  </si>
  <si>
    <t>MSS74389</t>
  </si>
  <si>
    <t>AARON SLEEPER</t>
  </si>
  <si>
    <t>MSS74390</t>
  </si>
  <si>
    <t>MEV WHITTEN RD</t>
  </si>
  <si>
    <t>MSS74391</t>
  </si>
  <si>
    <t>GARDINER A LLC</t>
  </si>
  <si>
    <t>MSS74392</t>
  </si>
  <si>
    <t>MEV DOT CIVIC CENTER DR</t>
  </si>
  <si>
    <t>MSS74473</t>
  </si>
  <si>
    <t>NORTON ROAD SOLAR 1 LLC</t>
  </si>
  <si>
    <t>MSS74474</t>
  </si>
  <si>
    <t>MAINE DG SOLAR PITTSFIELD</t>
  </si>
  <si>
    <t>MSS74480</t>
  </si>
  <si>
    <t>TREASURE LANE SOLAR</t>
  </si>
  <si>
    <t>MSS74485</t>
  </si>
  <si>
    <t>NEXTGRID BITTERBUSH, LLC</t>
  </si>
  <si>
    <t>MSS74486</t>
  </si>
  <si>
    <t>MEVS CLARK</t>
  </si>
  <si>
    <t>MSS74491</t>
  </si>
  <si>
    <t>GREEN MILE SOLAR</t>
  </si>
  <si>
    <t>MSS74493</t>
  </si>
  <si>
    <t>DAVIS ROAD SENIOR HOUSING</t>
  </si>
  <si>
    <t>MSS74519</t>
  </si>
  <si>
    <t>BLUEBIRD SCARBOROUGH LLC</t>
  </si>
  <si>
    <t>MSS74521</t>
  </si>
  <si>
    <t>AMERICAN STEEL &amp; ALUMINUM LLC</t>
  </si>
  <si>
    <t>MSS74523</t>
  </si>
  <si>
    <t>WATERFALL ARTS</t>
  </si>
  <si>
    <t>MSS74524</t>
  </si>
  <si>
    <t>SOUTH THOMASTON SOLAR LLC</t>
  </si>
  <si>
    <t>MSS74525</t>
  </si>
  <si>
    <t>TOWN OF TRENTON</t>
  </si>
  <si>
    <t>MSS74529</t>
  </si>
  <si>
    <t>BODWELL CPD INC</t>
  </si>
  <si>
    <t>Mini-Watt Hydroelectric LLC</t>
  </si>
  <si>
    <t>Winchendon Hydro-Electric, LLC</t>
  </si>
  <si>
    <t>Cersosimo Lumber</t>
  </si>
  <si>
    <t>Adapture Renewables, Inc.</t>
  </si>
  <si>
    <t>NON153944</t>
  </si>
  <si>
    <t>Town of Damariscotta</t>
  </si>
  <si>
    <t>NON162404</t>
  </si>
  <si>
    <t>Monson Community Solar - Monson Community Solar</t>
  </si>
  <si>
    <t>Monson Community Solar LLC</t>
  </si>
  <si>
    <t>NON164116</t>
  </si>
  <si>
    <t>Milo CSG - Milo CSG</t>
  </si>
  <si>
    <t>Nexamp, Inc.</t>
  </si>
  <si>
    <t>NON164150</t>
  </si>
  <si>
    <t>0 Lewiston Junction Rd, ME - NextGrid Peppertree LLC</t>
  </si>
  <si>
    <t>NextGrid Inc</t>
  </si>
  <si>
    <t>NON164269</t>
  </si>
  <si>
    <t>1 IDEXX Drive PV</t>
  </si>
  <si>
    <t>CES for IDEXX</t>
  </si>
  <si>
    <t>NON164869</t>
  </si>
  <si>
    <t>1875 Lisbon St, Lewiston, ME, 04240 - NextGrid Cliffrose LLC</t>
  </si>
  <si>
    <t>NON164870</t>
  </si>
  <si>
    <t>265 Merrill Road, Lewiston, ME, 04240 - NextGrid Mangrove LLC</t>
  </si>
  <si>
    <t>NON170053</t>
  </si>
  <si>
    <t>Livermore Falls CSG - Livermore Falls CSG</t>
  </si>
  <si>
    <t>NON172937</t>
  </si>
  <si>
    <t>Market Street Gardiner Solar, LLC - Market Street Gardiner Solar, LLC</t>
  </si>
  <si>
    <t>Renewable Energy Alternatives</t>
  </si>
  <si>
    <t>NON173774</t>
  </si>
  <si>
    <t>0 Webb Rd, Waterville, ME - NextGrid Mastic LLC</t>
  </si>
  <si>
    <t>NON174045</t>
  </si>
  <si>
    <t>Keene Waste Water Treatment Plant Solar - Solar #1</t>
  </si>
  <si>
    <t>NON174244</t>
  </si>
  <si>
    <t>Carla Souther - PES32 #XUT01369</t>
  </si>
  <si>
    <t>Maine Energy Systems</t>
  </si>
  <si>
    <t>NON174287</t>
  </si>
  <si>
    <t>TPE ME OO01 - TPE ME OO01</t>
  </si>
  <si>
    <t>NON174321</t>
  </si>
  <si>
    <t>TPE ME NB11 - TPE ME NB11</t>
  </si>
  <si>
    <t>NON175682</t>
  </si>
  <si>
    <t>Ronda Adams - PES32  XUT01661</t>
  </si>
  <si>
    <t>NON175743</t>
  </si>
  <si>
    <t>Scott Beale - PES20 #XUTO1578</t>
  </si>
  <si>
    <t>NON175744</t>
  </si>
  <si>
    <t>Bette Belmont - PES20 #XUT01736</t>
  </si>
  <si>
    <t>NON175745</t>
  </si>
  <si>
    <t>Brandoff, Josh - PES32 #UT01718</t>
  </si>
  <si>
    <t>NON175746</t>
  </si>
  <si>
    <t>Canil, Mark - PES32 #XUTO1597110920</t>
  </si>
  <si>
    <t>NON175747</t>
  </si>
  <si>
    <t>Carter, Sarah - PES20 #XUT01539</t>
  </si>
  <si>
    <t>NON175749</t>
  </si>
  <si>
    <t>Corkum, Wayne - PES32 #XUT01677</t>
  </si>
  <si>
    <t>NON175750</t>
  </si>
  <si>
    <t>Farmer, Dennis - PES20 #XUTO 1409</t>
  </si>
  <si>
    <t>NON175751</t>
  </si>
  <si>
    <t>Grondin, Richard - PES20 #XUT01584</t>
  </si>
  <si>
    <t>NON175752</t>
  </si>
  <si>
    <t>Hall, Louis &amp; Christina - PES20 #XUTO 1581</t>
  </si>
  <si>
    <t>NON175753</t>
  </si>
  <si>
    <t>Henry, Penny - PES20 #XUTO 1626</t>
  </si>
  <si>
    <t>NON175754</t>
  </si>
  <si>
    <t>Hewett, Jay - PES20 #XUT01705</t>
  </si>
  <si>
    <t>NON175755</t>
  </si>
  <si>
    <t>Hewett, Russ - PES32 #XUT01741</t>
  </si>
  <si>
    <t>NON175756</t>
  </si>
  <si>
    <t>Kasten, Jeremy - PES32 #XUT01621</t>
  </si>
  <si>
    <t>NON175757</t>
  </si>
  <si>
    <t>Kircher, Thomas - PES20 #XUTO 1575</t>
  </si>
  <si>
    <t>NON175758</t>
  </si>
  <si>
    <t>Lerme, Catherine - PES20 #XUTO1588</t>
  </si>
  <si>
    <t>NON175759</t>
  </si>
  <si>
    <t>Lissy, Dave - PES32 #XUT01618</t>
  </si>
  <si>
    <t>NON175761</t>
  </si>
  <si>
    <t>Luce, James - PES32 #XUT01616</t>
  </si>
  <si>
    <t>NON175762</t>
  </si>
  <si>
    <t>Mathiesen, Ole - PES20 #XUT01704</t>
  </si>
  <si>
    <t>NON175763</t>
  </si>
  <si>
    <t>Meadows, Glenn - PES20 #XUTO 1564</t>
  </si>
  <si>
    <t>NON175764</t>
  </si>
  <si>
    <t>Nadeau, Todd - PES20 #XUT01408</t>
  </si>
  <si>
    <t>NON175765</t>
  </si>
  <si>
    <t>Oppenheim, Noah - PES20 #XUT01708</t>
  </si>
  <si>
    <t>NON175766</t>
  </si>
  <si>
    <t>Parker, Fred - PES32 #XUT01678</t>
  </si>
  <si>
    <t>NON175767</t>
  </si>
  <si>
    <t>Perreault, Aaron - PES20 #XUTO1796</t>
  </si>
  <si>
    <t>NON175768</t>
  </si>
  <si>
    <t>Pistrang, Maeve &amp; Michael - PES20 #XUTO1796</t>
  </si>
  <si>
    <t>NON175769</t>
  </si>
  <si>
    <t>Proctor, Ann - PES20 #XUTO1596</t>
  </si>
  <si>
    <t>NON175770</t>
  </si>
  <si>
    <t>Rainaud, Brian - PES32 #XUTO1603</t>
  </si>
  <si>
    <t>NON175771</t>
  </si>
  <si>
    <t>Ramsdell, John - PES32 #XUTO1744</t>
  </si>
  <si>
    <t>NON175772</t>
  </si>
  <si>
    <t>Robinson, Winslow - PES56EU #XUTO01552</t>
  </si>
  <si>
    <t>NON175773</t>
  </si>
  <si>
    <t>Tillotson, Rob - PES32 #XUT01533</t>
  </si>
  <si>
    <t>NON175774</t>
  </si>
  <si>
    <t>Wall, Jesse - PES20 #XUT01544</t>
  </si>
  <si>
    <t>NON175775</t>
  </si>
  <si>
    <t>Young, Stokes - PES20 #XUT01701</t>
  </si>
  <si>
    <t>NON175776</t>
  </si>
  <si>
    <t>Zwirner, Doug &amp; Tricia - PES20 #XUT015762021</t>
  </si>
  <si>
    <t>NON176866</t>
  </si>
  <si>
    <t>West Paris CSG, LLC - West Paris CSG, LLC</t>
  </si>
  <si>
    <t>NON178206</t>
  </si>
  <si>
    <t>Coffins Neck Solar - Coffins Neck Solar</t>
  </si>
  <si>
    <t>Colette Hayward</t>
  </si>
  <si>
    <t>NON182178</t>
  </si>
  <si>
    <t>MSD Guimond, LLC - MSD Guimond, LLC</t>
  </si>
  <si>
    <t>NON182179</t>
  </si>
  <si>
    <t>Searsport Solar 1, LLC - Searsport Solar 1, LLC</t>
  </si>
  <si>
    <t>NON182184</t>
  </si>
  <si>
    <t>Enfield Facility</t>
  </si>
  <si>
    <t>Pleasant River Lumber Company</t>
  </si>
  <si>
    <t>NON182386</t>
  </si>
  <si>
    <t>East Baldwin Facility</t>
  </si>
  <si>
    <t>Robbins Lumber</t>
  </si>
  <si>
    <t>NON183222</t>
  </si>
  <si>
    <t>Jay Solar, LLC - Jay Solar, LLC</t>
  </si>
  <si>
    <t>NON188220</t>
  </si>
  <si>
    <t>UMF Biomass Central Heating Plant - Boiler 2</t>
  </si>
  <si>
    <t>CES for University of Maine Farmington</t>
  </si>
  <si>
    <t>Mansfield Hollow Hydro, LLC</t>
  </si>
  <si>
    <t>Joyce Horton</t>
  </si>
  <si>
    <t>Joyce.Horton@maine.gov</t>
  </si>
  <si>
    <t>207-287-1371</t>
  </si>
  <si>
    <t>1 - Contact Info</t>
  </si>
  <si>
    <t>2 - Customers Served</t>
  </si>
  <si>
    <t>3 - Product and General Info</t>
  </si>
  <si>
    <t>4 - Sales and Revenues</t>
  </si>
  <si>
    <t>If you have any question, please contact:</t>
  </si>
  <si>
    <t>Provide sales of electricity in MWh and revenue by T&amp;D utility territory. Optionally, enter alternate line loss values.</t>
  </si>
  <si>
    <t>Provide contact points for your company.</t>
  </si>
  <si>
    <t>Provide means of curing any obligation not met using RECs. Ensure 0 deficiency.</t>
  </si>
  <si>
    <t>Provide information on the customers and territories your company did business.</t>
  </si>
  <si>
    <t>Provide information on the products you offer and other required information.</t>
  </si>
  <si>
    <t>IF ANY, Provide details of optional green programs.</t>
  </si>
  <si>
    <t>System Operator</t>
  </si>
  <si>
    <t>Generating Unit ID</t>
  </si>
  <si>
    <r>
      <t xml:space="preserve">Was this Company a Standard Offer Provider during the Activity Year?
</t>
    </r>
    <r>
      <rPr>
        <b/>
        <sz val="11"/>
        <color rgb="FFFF0000"/>
        <rFont val="Calibri"/>
        <family val="2"/>
        <scheme val="minor"/>
      </rPr>
      <t>Please select Yes or No</t>
    </r>
    <r>
      <rPr>
        <sz val="11"/>
        <color theme="1"/>
        <rFont val="Calibri"/>
        <family val="2"/>
        <scheme val="minor"/>
      </rPr>
      <t xml:space="preserve"> </t>
    </r>
    <r>
      <rPr>
        <b/>
        <sz val="11"/>
        <color rgb="FFFF0000"/>
        <rFont val="Calibri"/>
        <family val="2"/>
        <scheme val="minor"/>
      </rPr>
      <t>from the drop-down</t>
    </r>
  </si>
  <si>
    <t>FINAL DEFICIENCY:</t>
  </si>
  <si>
    <t>This line must show "0" in each category. If not, you must request a waiver from the Chapter 311 requirements from the commission</t>
  </si>
  <si>
    <t>Class</t>
  </si>
  <si>
    <t>Usage</t>
  </si>
  <si>
    <t>Purchased for Current Year</t>
  </si>
  <si>
    <t>Bank for Next Year</t>
  </si>
  <si>
    <t>Fulfilled Obligation</t>
  </si>
  <si>
    <t>Price per REC</t>
  </si>
  <si>
    <t>Tab 6</t>
  </si>
  <si>
    <t>weighted average cost</t>
  </si>
  <si>
    <t>NEW BRUNSWICK</t>
  </si>
  <si>
    <t>Hydroelectric</t>
  </si>
  <si>
    <t>Average Cost per REC</t>
  </si>
  <si>
    <t>Hide this column</t>
  </si>
  <si>
    <t>Surplus/Deficiency (+/-)</t>
  </si>
  <si>
    <t>By filing this report in the Commission's CMS, the CEP is certifying that the filing is true and complete and no additional certification is necessary</t>
  </si>
  <si>
    <t>Contact for this report</t>
  </si>
  <si>
    <t>Company Name:</t>
  </si>
  <si>
    <r>
      <rPr>
        <b/>
        <sz val="11"/>
        <color theme="1"/>
        <rFont val="Calibri"/>
        <family val="2"/>
        <scheme val="minor"/>
      </rPr>
      <t>Please complete the following tables with the number of customers in Maine during the reporting year.</t>
    </r>
    <r>
      <rPr>
        <sz val="11"/>
        <color theme="1"/>
        <rFont val="Calibri"/>
        <family val="2"/>
        <scheme val="minor"/>
      </rPr>
      <t xml:space="preserve">
These fields may be left blank if they are 0 or do not apply.
Note: In the case of customers with multiple accounts, use the number of accounts.
</t>
    </r>
  </si>
  <si>
    <t>Required Tabs:</t>
  </si>
  <si>
    <t>Optional Tabs:</t>
  </si>
  <si>
    <t>In which T&amp;D Utility territories will the applicant do business in the following year?</t>
  </si>
  <si>
    <t>You may cure up to 1/3 of each REC class requirement in the following year ONLY IF you met at least 2/3 of that requirement by retiring RECs.</t>
  </si>
  <si>
    <t xml:space="preserve">All ACP checks should be made out to “Treasurer State of Maine”. 
If you are mailing a check, please send it to 18 State House Station, Augusta, ME 04333.
If using a courier, send the check to our physical address at 26 Katherine Dr. Hallowell ME 04347.
If you have a question on how to make a payment, please contact Lori Nolette at (207) 287-1571.  </t>
  </si>
  <si>
    <t>Standard Values (2023-00092)</t>
  </si>
  <si>
    <t>(Versant - MPD)</t>
  </si>
  <si>
    <t>Imports and New Generation</t>
  </si>
  <si>
    <t>TOTAL Energy Purchases</t>
  </si>
  <si>
    <t>MWh</t>
  </si>
  <si>
    <t>Has a protective order has been issued to grant confidential treatment to this data?</t>
  </si>
  <si>
    <t>Provide the generating sources and quantity of Electricity used to supply your customers.</t>
  </si>
  <si>
    <t>Provide the generating sources and quantity of RECs used to meet your company's RPS obligation.</t>
  </si>
  <si>
    <t>This includes any amount to be cured under Chapter 311 §8(A).
This will be crosschecked with your company's previous filing.</t>
  </si>
  <si>
    <t>3X MSW</t>
  </si>
  <si>
    <t>Note: To enter ACP amounts and amounts to defer to the following year, see the "Deficiency" tab.</t>
  </si>
  <si>
    <t>Generator ID</t>
  </si>
  <si>
    <t>Generator Name</t>
  </si>
  <si>
    <t>Total REC cost</t>
  </si>
  <si>
    <t>Fuel Crosswalk</t>
  </si>
  <si>
    <t>RECs Net of 3X MSW</t>
  </si>
  <si>
    <r>
      <rPr>
        <b/>
        <sz val="11"/>
        <color rgb="FFFF0000"/>
        <rFont val="Calibri"/>
        <family val="2"/>
        <scheme val="minor"/>
      </rPr>
      <t>UPDATED</t>
    </r>
    <r>
      <rPr>
        <b/>
        <sz val="11"/>
        <color theme="1"/>
        <rFont val="Calibri"/>
        <family val="2"/>
        <scheme val="minor"/>
      </rPr>
      <t xml:space="preserve"> SPECIAL INSTRUCTIONS, 300% Multiplier for Municipal Solid Waste Generators:</t>
    </r>
  </si>
  <si>
    <t>Applied</t>
  </si>
  <si>
    <t>3X MSW Check</t>
  </si>
  <si>
    <t>Class Check</t>
  </si>
  <si>
    <t>Changes in version 9:</t>
  </si>
  <si>
    <t>Instructions</t>
  </si>
  <si>
    <r>
      <t>·</t>
    </r>
    <r>
      <rPr>
        <sz val="7"/>
        <color theme="1"/>
        <rFont val="Times New Roman"/>
        <family val="1"/>
      </rPr>
      <t xml:space="preserve">       </t>
    </r>
    <r>
      <rPr>
        <sz val="12"/>
        <color theme="1"/>
        <rFont val="Arial"/>
        <family val="2"/>
      </rPr>
      <t>A brief description of the sheets has been added.</t>
    </r>
  </si>
  <si>
    <r>
      <t>·</t>
    </r>
    <r>
      <rPr>
        <sz val="7"/>
        <color theme="1"/>
        <rFont val="Times New Roman"/>
        <family val="1"/>
      </rPr>
      <t xml:space="preserve">       </t>
    </r>
    <r>
      <rPr>
        <sz val="12"/>
        <color theme="1"/>
        <rFont val="Arial"/>
        <family val="2"/>
      </rPr>
      <t>PUC personnel contact information has been updated.</t>
    </r>
  </si>
  <si>
    <t>Summary</t>
  </si>
  <si>
    <r>
      <t>·</t>
    </r>
    <r>
      <rPr>
        <sz val="7"/>
        <color theme="1"/>
        <rFont val="Times New Roman"/>
        <family val="1"/>
      </rPr>
      <t xml:space="preserve">       </t>
    </r>
    <r>
      <rPr>
        <sz val="12"/>
        <color theme="1"/>
        <rFont val="Arial"/>
        <family val="2"/>
      </rPr>
      <t>This sheet has been reformatted to be simpler and easier to read.</t>
    </r>
  </si>
  <si>
    <t>Contact Info</t>
  </si>
  <si>
    <r>
      <t>·</t>
    </r>
    <r>
      <rPr>
        <sz val="7"/>
        <color theme="1"/>
        <rFont val="Times New Roman"/>
        <family val="1"/>
      </rPr>
      <t xml:space="preserve">       </t>
    </r>
    <r>
      <rPr>
        <sz val="12"/>
        <color theme="1"/>
        <rFont val="Arial"/>
        <family val="2"/>
      </rPr>
      <t>Instructions have been updated for clarity.</t>
    </r>
  </si>
  <si>
    <t>Customers Served</t>
  </si>
  <si>
    <t>Product and General Info</t>
  </si>
  <si>
    <r>
      <t>·</t>
    </r>
    <r>
      <rPr>
        <sz val="7"/>
        <color theme="1"/>
        <rFont val="Times New Roman"/>
        <family val="1"/>
      </rPr>
      <t xml:space="preserve">       </t>
    </r>
    <r>
      <rPr>
        <sz val="12"/>
        <color theme="1"/>
        <rFont val="Arial"/>
        <family val="2"/>
      </rPr>
      <t>This sheet has been reformatted to provide more space for responses.</t>
    </r>
  </si>
  <si>
    <t>Sales and Revenue</t>
  </si>
  <si>
    <r>
      <t>·</t>
    </r>
    <r>
      <rPr>
        <sz val="7"/>
        <color theme="1"/>
        <rFont val="Times New Roman"/>
        <family val="1"/>
      </rPr>
      <t xml:space="preserve">       </t>
    </r>
    <r>
      <rPr>
        <sz val="12"/>
        <color theme="1"/>
        <rFont val="Arial"/>
        <family val="2"/>
      </rPr>
      <t>Line loss calculations have been moved to this sheet.</t>
    </r>
  </si>
  <si>
    <t>Sales Grossed up Changeable</t>
  </si>
  <si>
    <r>
      <t>·</t>
    </r>
    <r>
      <rPr>
        <sz val="7"/>
        <color theme="1"/>
        <rFont val="Times New Roman"/>
        <family val="1"/>
      </rPr>
      <t xml:space="preserve">       </t>
    </r>
    <r>
      <rPr>
        <sz val="12"/>
        <color theme="1"/>
        <rFont val="Arial"/>
        <family val="2"/>
      </rPr>
      <t>This sheet has been removed and the line loss calculations have been moved to the “Sales and Revenue” sheet.</t>
    </r>
  </si>
  <si>
    <t>Exemptions (previously named “Exclusions”)</t>
  </si>
  <si>
    <r>
      <t>·</t>
    </r>
    <r>
      <rPr>
        <sz val="7"/>
        <color theme="1"/>
        <rFont val="Times New Roman"/>
        <family val="1"/>
      </rPr>
      <t xml:space="preserve">       </t>
    </r>
    <r>
      <rPr>
        <sz val="12"/>
        <color theme="1"/>
        <rFont val="Arial"/>
        <family val="2"/>
      </rPr>
      <t>Total sales including line losses is now displayed at the top of the sheet for user reference.</t>
    </r>
  </si>
  <si>
    <t>Source of Supply</t>
  </si>
  <si>
    <r>
      <t>·</t>
    </r>
    <r>
      <rPr>
        <sz val="7"/>
        <color theme="1"/>
        <rFont val="Times New Roman"/>
        <family val="1"/>
      </rPr>
      <t xml:space="preserve">       </t>
    </r>
    <r>
      <rPr>
        <sz val="12"/>
        <color theme="1"/>
        <rFont val="Arial"/>
        <family val="2"/>
      </rPr>
      <t>The summary of the company’s obligation and entered RECs is now displayed at the top of the sheet rather than the bottom, for easier user reference.</t>
    </r>
  </si>
  <si>
    <r>
      <t>·</t>
    </r>
    <r>
      <rPr>
        <sz val="7"/>
        <color theme="1"/>
        <rFont val="Times New Roman"/>
        <family val="1"/>
      </rPr>
      <t xml:space="preserve">       </t>
    </r>
    <r>
      <rPr>
        <sz val="12"/>
        <color theme="1"/>
        <rFont val="Arial"/>
        <family val="2"/>
      </rPr>
      <t>Instructions have been added for clarity.</t>
    </r>
  </si>
  <si>
    <r>
      <t>·</t>
    </r>
    <r>
      <rPr>
        <sz val="7"/>
        <color theme="1"/>
        <rFont val="Times New Roman"/>
        <family val="1"/>
      </rPr>
      <t xml:space="preserve">       </t>
    </r>
    <r>
      <rPr>
        <sz val="12"/>
        <color theme="1"/>
        <rFont val="Arial"/>
        <family val="2"/>
      </rPr>
      <t>Price per REC field has been added.</t>
    </r>
  </si>
  <si>
    <r>
      <t>·</t>
    </r>
    <r>
      <rPr>
        <sz val="7"/>
        <color theme="1"/>
        <rFont val="Times New Roman"/>
        <family val="1"/>
      </rPr>
      <t xml:space="preserve">       </t>
    </r>
    <r>
      <rPr>
        <sz val="12"/>
        <color theme="1"/>
        <rFont val="Arial"/>
        <family val="2"/>
      </rPr>
      <t>Class (I/IA/II/Thermal) is now a single field selected by drop-down menu.</t>
    </r>
  </si>
  <si>
    <r>
      <t>·</t>
    </r>
    <r>
      <rPr>
        <sz val="7"/>
        <color theme="1"/>
        <rFont val="Times New Roman"/>
        <family val="1"/>
      </rPr>
      <t xml:space="preserve">       </t>
    </r>
    <r>
      <rPr>
        <sz val="12"/>
        <color theme="1"/>
        <rFont val="Arial"/>
        <family val="2"/>
      </rPr>
      <t>Usage (how the RECs will be used to fulfill obligation) is now a single field selected by drop-down menu.</t>
    </r>
  </si>
  <si>
    <r>
      <t>·</t>
    </r>
    <r>
      <rPr>
        <sz val="7"/>
        <color theme="1"/>
        <rFont val="Times New Roman"/>
        <family val="1"/>
      </rPr>
      <t xml:space="preserve">       </t>
    </r>
    <r>
      <rPr>
        <sz val="12"/>
        <color theme="1"/>
        <rFont val="Arial"/>
        <family val="2"/>
      </rPr>
      <t>Fields to enter obligation amounts to fulfill by ACP and to defer to the following year have been moved to the “Deficiency” sheet.</t>
    </r>
  </si>
  <si>
    <t>Deficiency (previously named Alt Compliance Payments)</t>
  </si>
  <si>
    <r>
      <t>·</t>
    </r>
    <r>
      <rPr>
        <sz val="7"/>
        <color theme="1"/>
        <rFont val="Times New Roman"/>
        <family val="1"/>
      </rPr>
      <t xml:space="preserve">       </t>
    </r>
    <r>
      <rPr>
        <sz val="12"/>
        <color theme="1"/>
        <rFont val="Arial"/>
        <family val="2"/>
      </rPr>
      <t>This sheet now includes fields for the user to enter obligation amounts to fulfill by ACP and to defer to the following year.</t>
    </r>
  </si>
  <si>
    <r>
      <t>·</t>
    </r>
    <r>
      <rPr>
        <sz val="7"/>
        <color theme="1"/>
        <rFont val="Times New Roman"/>
        <family val="1"/>
      </rPr>
      <t xml:space="preserve">       </t>
    </r>
    <r>
      <rPr>
        <sz val="12"/>
        <color theme="1"/>
        <rFont val="Arial"/>
        <family val="2"/>
      </rPr>
      <t>The 3x multiplier for RECs from eligible Municipal Solid Waste facilities is now calculated automatically.</t>
    </r>
  </si>
  <si>
    <r>
      <t>·</t>
    </r>
    <r>
      <rPr>
        <sz val="7"/>
        <color theme="1"/>
        <rFont val="Times New Roman"/>
        <family val="1"/>
      </rPr>
      <t xml:space="preserve">       </t>
    </r>
    <r>
      <rPr>
        <sz val="12"/>
        <color theme="1"/>
        <rFont val="Arial"/>
        <family val="2"/>
      </rPr>
      <t>Fuel source of the generating unit is now an automatically populated field.</t>
    </r>
  </si>
  <si>
    <r>
      <t>·</t>
    </r>
    <r>
      <rPr>
        <sz val="7"/>
        <color theme="1"/>
        <rFont val="Times New Roman"/>
        <family val="1"/>
      </rPr>
      <t xml:space="preserve">       </t>
    </r>
    <r>
      <rPr>
        <sz val="12"/>
        <color theme="1"/>
        <rFont val="Arial"/>
        <family val="2"/>
      </rPr>
      <t>System operator of the generating unit is now an automatically populated field.</t>
    </r>
  </si>
  <si>
    <t>Total Retail Sales in Maine</t>
  </si>
  <si>
    <t>Obligation before exemptions</t>
  </si>
  <si>
    <t>Net Obligation</t>
  </si>
  <si>
    <t>RPS % requirement</t>
  </si>
  <si>
    <t>Previous Year Deficiency</t>
  </si>
  <si>
    <t>Obligation including exemptions</t>
  </si>
  <si>
    <t>Obligation met by ACP</t>
  </si>
  <si>
    <t>Obligation Fulfillment</t>
  </si>
  <si>
    <t xml:space="preserve">Title 35-A M.R.S. § 3210(10). </t>
  </si>
  <si>
    <t>Title 35-A M.R.S. § 3210 3-A(D), 3-B(D), 3-C.</t>
  </si>
  <si>
    <t>Legacy Contracts</t>
  </si>
  <si>
    <t>Title 35-A M.R.S. § 3210-E(5)(A).</t>
  </si>
  <si>
    <t>Applicable Statute</t>
  </si>
  <si>
    <r>
      <rPr>
        <b/>
        <sz val="11"/>
        <rFont val="Calibri"/>
        <family val="2"/>
        <scheme val="minor"/>
      </rPr>
      <t xml:space="preserve">Instructions for new format
Usage: </t>
    </r>
    <r>
      <rPr>
        <sz val="11"/>
        <rFont val="Calibri"/>
        <family val="2"/>
        <scheme val="minor"/>
      </rPr>
      <t xml:space="preserve">
* Select "Fufill Previous Deficiency" for RECs purchased during the current reporting year used to fufill any deficiency from the previous reporting year. 
* Select "Banked in Previous Year" for RECs purchased in the previous reporting year and banked to retire in the current reporting year. 
* Select "Purchased for Current Year" for RECs purchased and retired in the current reporting year.
* Select "Bank for Next Year" for RECs purchased in the current reporting year to bank for use in the following reporting year.
</t>
    </r>
    <r>
      <rPr>
        <b/>
        <sz val="11"/>
        <rFont val="Calibri"/>
        <family val="2"/>
        <scheme val="minor"/>
      </rPr>
      <t>Price per REC:</t>
    </r>
    <r>
      <rPr>
        <sz val="11"/>
        <rFont val="Calibri"/>
        <family val="2"/>
        <scheme val="minor"/>
      </rPr>
      <t xml:space="preserve">
Enter the price paid per REC. If differently priced RECs are included in a single line, enter the average price. For 3x MSW facilities, enter the price per actual REC before the multiplier.
</t>
    </r>
    <r>
      <rPr>
        <b/>
        <sz val="11"/>
        <color rgb="FFFF0000"/>
        <rFont val="Calibri"/>
        <family val="2"/>
        <scheme val="minor"/>
      </rPr>
      <t>3X MSW:</t>
    </r>
    <r>
      <rPr>
        <sz val="11"/>
        <color rgb="FFFF0000"/>
        <rFont val="Calibri"/>
        <family val="2"/>
        <scheme val="minor"/>
      </rPr>
      <t xml:space="preserve">
DO NOT calculate the 3x multiplier for these facilities manually. The 3x multiplier is now automatically applied. Enter the actual number of RECs purchased. This field will display the calculated amount.
</t>
    </r>
    <r>
      <rPr>
        <sz val="11"/>
        <rFont val="Calibri"/>
        <family val="2"/>
        <scheme val="minor"/>
      </rPr>
      <t xml:space="preserve">
</t>
    </r>
    <r>
      <rPr>
        <b/>
        <sz val="11"/>
        <rFont val="Calibri"/>
        <family val="2"/>
        <scheme val="minor"/>
      </rPr>
      <t xml:space="preserve">Class Type Check: </t>
    </r>
    <r>
      <rPr>
        <sz val="11"/>
        <rFont val="Calibri"/>
        <family val="2"/>
        <scheme val="minor"/>
      </rPr>
      <t xml:space="preserve">
Checks whether the facility is eligible for the selected RPS Class. If the selected facility is not eligible for the selected class, then Class Type Check = "No".</t>
    </r>
  </si>
  <si>
    <t>https://www.maine.gov/mpuc/regulated-utilities/electricity/supplier-info</t>
  </si>
  <si>
    <t>The most current versions of forms and instructions as well as answers to frequently asked questions are available at:</t>
  </si>
  <si>
    <t>IF your company provides Aggregator/Broker Services, please use the "20XX CEP Agg-Broker Reporting" form.</t>
  </si>
  <si>
    <t>Execution Date</t>
  </si>
  <si>
    <t>Effective Date</t>
  </si>
  <si>
    <t>Termination Date</t>
  </si>
  <si>
    <t>A - Exemptions</t>
  </si>
  <si>
    <t>C - Voluntary Green Programs</t>
  </si>
  <si>
    <t>Informational Tabs:</t>
  </si>
  <si>
    <t>Change Log</t>
  </si>
  <si>
    <t>IF ANY, Provide exemptions for sales to grandfathered contracts, transmission/subtransmission customers, pine tree development zone customers, or other exemptions provided by statute.</t>
  </si>
  <si>
    <t>IF ANY, Provide details of Legacy Contracts to support claimed exemptions.</t>
  </si>
  <si>
    <t>List of changes from the previous reporting template version.</t>
  </si>
  <si>
    <t>How to complete this form.</t>
  </si>
  <si>
    <t>Summary of information provided by the CEP in this form.</t>
  </si>
  <si>
    <t>START at Tab " 1 - Contact Info", and answer the questions in the green boxes on each of the green tabs. Enter information in optional tabs if they apply to you. Only green cells may be edited. All other cells are locked.</t>
  </si>
  <si>
    <t>If line 14 shows a deficiency and you believe this is incorrect, ensure you have entered all applicable exemptions on tab "A - Exemptions", that all purchased RECs have been accounted for on tab "6 - Source of RECs", and that the proper number of RECs to be cured by ACP and the following year are entered above.</t>
  </si>
  <si>
    <t>On this tab, please identify all supply contracts and sources of energy sold to Maine consumers.
If using "System Mix", select "_System Mix" in the first column and create one entry for each fuel source (selected in the last column).</t>
  </si>
  <si>
    <t>5 - Source of Supply</t>
  </si>
  <si>
    <t>6 - Source of RECs</t>
  </si>
  <si>
    <t>7 - Deficiency</t>
  </si>
  <si>
    <t>B - Legacy Contracts</t>
  </si>
  <si>
    <r>
      <t xml:space="preserve">During its 2019 session, the Legislature enacted An Act To Reform Maine’s Renewable Portfolio Standard (Act) P.L. 2019, c. 477. For the purposes of meeting the portfolio requirement under this subsection, a 300% multiplier is applied to the output of a generator fueled by municipal solid waste in conjunction with recycling that has obtained a solid waste facility license from the Department of Environmental Protection.  
</t>
    </r>
    <r>
      <rPr>
        <b/>
        <sz val="11"/>
        <color rgb="FFFF0000"/>
        <rFont val="Calibri"/>
        <family val="2"/>
        <scheme val="minor"/>
      </rPr>
      <t>Do NOT manually calculate the 3x multiplier for RECs obtained from these facilities. Please enter the actual number of RECs purchased and the 3x multiplier will be applied automatically when an eligible facility is selected.</t>
    </r>
  </si>
  <si>
    <r>
      <t xml:space="preserve">Exemptions reduce the amount of sales which the RPS requirements apply to. Exemptions should be entered for all applicable sales including line losses.
Legacy Contracts:
</t>
    </r>
    <r>
      <rPr>
        <sz val="11"/>
        <rFont val="Calibri"/>
        <family val="2"/>
        <scheme val="minor"/>
      </rPr>
      <t xml:space="preserve">Class I obligation is exempt for any contract that was entered into prior to September 20, 2007 (include standard offer contracts), or
Class IA and Thermal REC obligation is exempt for any contract that was entered into prior to September 19, 2019 (include standard offer contracts).
These exemptions remain valid until the end date of the existing term of the supply contract or standard-offer service arrangement.
Contract information on tab "B - Legacy Contracts" must support all claimed legacy contract exemptions.
</t>
    </r>
    <r>
      <rPr>
        <b/>
        <sz val="11"/>
        <rFont val="Calibri"/>
        <family val="2"/>
        <scheme val="minor"/>
      </rPr>
      <t xml:space="preserve">
Transmission/Subtransmission: 
</t>
    </r>
    <r>
      <rPr>
        <sz val="11"/>
        <rFont val="Calibri"/>
        <family val="2"/>
        <scheme val="minor"/>
      </rPr>
      <t xml:space="preserve">Exemption for customers receiving service at transmission or subtransmission voltage levels who elected to exempt their load from the Class IA and Thermal REC requirements. The customer must have filed an exemption election in Docket # 2019-00304 prior to December 31, 2019. This exemption automatically terminates by statute after December 31, 2027.
</t>
    </r>
    <r>
      <rPr>
        <b/>
        <sz val="11"/>
        <rFont val="Calibri"/>
        <family val="2"/>
        <scheme val="minor"/>
      </rPr>
      <t>Pine Tree Development Zone:</t>
    </r>
    <r>
      <rPr>
        <sz val="11"/>
        <rFont val="Calibri"/>
        <family val="2"/>
        <scheme val="minor"/>
      </rPr>
      <t xml:space="preserve">
Exemption for qualified Pine Tree Development Zone businesses established under Title 30-A.</t>
    </r>
    <r>
      <rPr>
        <b/>
        <sz val="11"/>
        <rFont val="Calibri"/>
        <family val="2"/>
        <scheme val="minor"/>
      </rPr>
      <t xml:space="preserve">
For any other exemptions, please enter in the "other exemptions " section.  </t>
    </r>
  </si>
  <si>
    <t>Enter Legacy Contract information to support Legacy Contract exemptions claimed on tab "A - Exemptions". You are not required to provide contracts or copies of contracts, except on request by Commission staff.
Columns G, H, and I will indicate for which RPS classes the contract is eligible for exemption based on the execution date. Ensure that MWHs associated with each contract are entered in the appropriate fields on the "A - Exemptions" tab.</t>
  </si>
  <si>
    <t>To ensure confidential treatment of this information be sure to file the unredeacted version confidentially.</t>
  </si>
  <si>
    <t>IMP109268</t>
  </si>
  <si>
    <t>St-Felicien</t>
  </si>
  <si>
    <t>H.Q. Energy Services (U.S.) In</t>
  </si>
  <si>
    <t>QUEBEC</t>
  </si>
  <si>
    <t>IMP123765</t>
  </si>
  <si>
    <t>Eagle - Eagle</t>
  </si>
  <si>
    <t>Brookfield Energy Marketing, L</t>
  </si>
  <si>
    <t>NEW YORK</t>
  </si>
  <si>
    <t>IMP123766</t>
  </si>
  <si>
    <t>Kamargo - Kamargo</t>
  </si>
  <si>
    <t>IMP123767</t>
  </si>
  <si>
    <t>Norfolk - Norfolk</t>
  </si>
  <si>
    <t>IMP123768</t>
  </si>
  <si>
    <t>East Norfolk - East Norfolk</t>
  </si>
  <si>
    <t>IMP123769</t>
  </si>
  <si>
    <t>Herrings - Herrings</t>
  </si>
  <si>
    <t>IMP123770</t>
  </si>
  <si>
    <t>Sugar Island - Sugar Island</t>
  </si>
  <si>
    <t>IMP127702</t>
  </si>
  <si>
    <t>High Falls - High Falls</t>
  </si>
  <si>
    <t>IMP127703</t>
  </si>
  <si>
    <t>Allens Falls - Allens Falls</t>
  </si>
  <si>
    <t>IMP127704</t>
  </si>
  <si>
    <t>Parishville - Parishville</t>
  </si>
  <si>
    <t>IMP134044</t>
  </si>
  <si>
    <t>Black River - Black River</t>
  </si>
  <si>
    <t>IMP134045</t>
  </si>
  <si>
    <t>Effley - Effley</t>
  </si>
  <si>
    <t>IMP134046</t>
  </si>
  <si>
    <t>Norwood - Norwood</t>
  </si>
  <si>
    <t>IMP134047</t>
  </si>
  <si>
    <t>Raymondville - Raymondville</t>
  </si>
  <si>
    <t>IMP134048</t>
  </si>
  <si>
    <t>Johnsonville - Johnsonville</t>
  </si>
  <si>
    <t>IMP134066</t>
  </si>
  <si>
    <t>Copenhagen Wind Project LLC</t>
  </si>
  <si>
    <t>Galt Power Inc.</t>
  </si>
  <si>
    <t>IMP141552</t>
  </si>
  <si>
    <t>Kent Hills #3</t>
  </si>
  <si>
    <t>New Brunswick Energy Marketing</t>
  </si>
  <si>
    <t>IMP153923</t>
  </si>
  <si>
    <t>Tinker Hydro Generation Station Canada</t>
  </si>
  <si>
    <t>Emera Energy Services Sub 4</t>
  </si>
  <si>
    <t>IMP159655</t>
  </si>
  <si>
    <t>East Sussex- Wocawson Wind</t>
  </si>
  <si>
    <t>IMP161981</t>
  </si>
  <si>
    <t>Caribou Wind</t>
  </si>
  <si>
    <t>IMP162065</t>
  </si>
  <si>
    <t>Cassadaga Wind, LLC</t>
  </si>
  <si>
    <t>Cassadaga Wind LLC</t>
  </si>
  <si>
    <t>IMP162173</t>
  </si>
  <si>
    <t>Kent Hills 1</t>
  </si>
  <si>
    <t>IMP162348</t>
  </si>
  <si>
    <t>Kent Hills 2</t>
  </si>
  <si>
    <t>IMP162473</t>
  </si>
  <si>
    <t>Lameque</t>
  </si>
  <si>
    <t>IMP172864</t>
  </si>
  <si>
    <t>Drummondville - Drummondville</t>
  </si>
  <si>
    <t>IMP172866</t>
  </si>
  <si>
    <t>Chute-Hemmings - Chute-Hemmings</t>
  </si>
  <si>
    <t>IMP172867</t>
  </si>
  <si>
    <t>Hart-Jaune - Hart-Jaune</t>
  </si>
  <si>
    <t>IMP172868</t>
  </si>
  <si>
    <t>Riviere-des-Prairies - Riviere-des-Prairies</t>
  </si>
  <si>
    <t>IMP172869</t>
  </si>
  <si>
    <t>Bryson - Bryson</t>
  </si>
  <si>
    <t>IMP172870</t>
  </si>
  <si>
    <t>Rapide-2 - Rapide-2</t>
  </si>
  <si>
    <t>IMP172871</t>
  </si>
  <si>
    <t>Rapide-7 - Rapide-7</t>
  </si>
  <si>
    <t>IMP173745</t>
  </si>
  <si>
    <t>Ellerhouse 1</t>
  </si>
  <si>
    <t>NOVA SCOTIA</t>
  </si>
  <si>
    <t>IMP32580</t>
  </si>
  <si>
    <t>Modern LFG1</t>
  </si>
  <si>
    <t>Seneca Energy II, LLC</t>
  </si>
  <si>
    <t>IMP32584</t>
  </si>
  <si>
    <t>Colonie - Colonie</t>
  </si>
  <si>
    <t>IMP32611</t>
  </si>
  <si>
    <t>IMP32620</t>
  </si>
  <si>
    <t>Maple Ridge I - Maple Ridge I</t>
  </si>
  <si>
    <t>Avangrid Renewables, LLC</t>
  </si>
  <si>
    <t>IMP32622</t>
  </si>
  <si>
    <t>West Cape Wind Farm - West Cape Wind Farm</t>
  </si>
  <si>
    <t>Emera Energy Services Sub 1</t>
  </si>
  <si>
    <t>PRINCE EDWARD ISLAND</t>
  </si>
  <si>
    <t>IMP32644</t>
  </si>
  <si>
    <t>Chaffee Landfill</t>
  </si>
  <si>
    <t>IMP32645</t>
  </si>
  <si>
    <t>Mill Seat Landfill</t>
  </si>
  <si>
    <t>IMP32661</t>
  </si>
  <si>
    <t>ReEnergy Ashland - Ashland</t>
  </si>
  <si>
    <t>IMP32665</t>
  </si>
  <si>
    <t>Maple Ridge 2 Wind Farm - Maple Ridge 2 Wind Farm</t>
  </si>
  <si>
    <t>IMP32690</t>
  </si>
  <si>
    <t>High Acres - High Acres II</t>
  </si>
  <si>
    <t>IMP32717</t>
  </si>
  <si>
    <t>Hyland - Hyland</t>
  </si>
  <si>
    <t>IMP32723</t>
  </si>
  <si>
    <t>Development Authority of North County (DANC) - DANC</t>
  </si>
  <si>
    <t>IMP32730</t>
  </si>
  <si>
    <t>Clinton - Clinton</t>
  </si>
  <si>
    <t>IMP32804</t>
  </si>
  <si>
    <t>Seneca Falls Landfill Gas Project - SENECA__ENERGY - ME</t>
  </si>
  <si>
    <t>IMP32813</t>
  </si>
  <si>
    <t>High Sheldon Wind Energy Center</t>
  </si>
  <si>
    <t>IMP32827</t>
  </si>
  <si>
    <t>Cohocton Wind - CANDIGU_WT_PWR</t>
  </si>
  <si>
    <t>Constellation Energy Services,</t>
  </si>
  <si>
    <t>IMP32847</t>
  </si>
  <si>
    <t>Seneca Falls Landfill Gas Project - SENECA__ENERGY - ME &amp; MA</t>
  </si>
  <si>
    <t>IMP32879</t>
  </si>
  <si>
    <t>Seneca Falls Landfill Gas Project - SENECA_ENERGY-ME &amp; NH</t>
  </si>
  <si>
    <t>IMP32894</t>
  </si>
  <si>
    <t>Chautauqua - Chautauqua</t>
  </si>
  <si>
    <t>IMP32907</t>
  </si>
  <si>
    <t>Madison County - Madison County</t>
  </si>
  <si>
    <t>IMP32957</t>
  </si>
  <si>
    <t>Fulton - Fulton</t>
  </si>
  <si>
    <t>IMP33462</t>
  </si>
  <si>
    <t>Sewalls - Sewalls</t>
  </si>
  <si>
    <t>IMP33466</t>
  </si>
  <si>
    <t>Upper &amp; Lower Newton Falls - Upper &amp; Lower Newton Falls</t>
  </si>
  <si>
    <t>IMP33467</t>
  </si>
  <si>
    <t>Elmer - Elmer</t>
  </si>
  <si>
    <t>IMP35296</t>
  </si>
  <si>
    <t>Steuben Landfill Generator - Steuben REC LFGE</t>
  </si>
  <si>
    <t>IMP35435</t>
  </si>
  <si>
    <t>Marble River, LLC - Marble River, LLC</t>
  </si>
  <si>
    <t>Marble River, LLC</t>
  </si>
  <si>
    <t>IMP35867</t>
  </si>
  <si>
    <t>Dufferin U1 - Dufferin U1</t>
  </si>
  <si>
    <t>IMP35868</t>
  </si>
  <si>
    <t>Dufferin U2 - Dufferin U2</t>
  </si>
  <si>
    <t>IMP36307</t>
  </si>
  <si>
    <t>Valcour Wethersfield Windpark, LLC</t>
  </si>
  <si>
    <t>IMP36308</t>
  </si>
  <si>
    <t>Valcour Altona Windpark, LLC</t>
  </si>
  <si>
    <t>IMP36309</t>
  </si>
  <si>
    <t>Valcour Chateaugay Windpark, LLC</t>
  </si>
  <si>
    <t>IMP38367</t>
  </si>
  <si>
    <t>ReEnergy Fort Fairfield - Fort Fairfield</t>
  </si>
  <si>
    <t>IMP38402</t>
  </si>
  <si>
    <t>High Acres II - HA II CT I, ME I, RI New and NH III</t>
  </si>
  <si>
    <t>APX GIS Administrator</t>
  </si>
  <si>
    <t>IMP38403</t>
  </si>
  <si>
    <t>High Acres II - HA II CT I, ME I, RI New, MA I and NH III</t>
  </si>
  <si>
    <t>IMP38405</t>
  </si>
  <si>
    <t>High Acres II - HA II CT I, ME I, RI New, MA I and NH I</t>
  </si>
  <si>
    <t>IMP39205</t>
  </si>
  <si>
    <t>Valcour Ellenburge Windpark, LLC</t>
  </si>
  <si>
    <t>IMP39206</t>
  </si>
  <si>
    <t>Valcour Clinton Windpark, LLC</t>
  </si>
  <si>
    <t>IMP39207</t>
  </si>
  <si>
    <t>Valcour Bliss Windpark, LLC</t>
  </si>
  <si>
    <t>IMP61673</t>
  </si>
  <si>
    <t>Higley - Higley</t>
  </si>
  <si>
    <t>IMP70833</t>
  </si>
  <si>
    <t>Auburn_LFGE - Auburn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</si>
</sst>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quot;$&quot;#,##0"/>
    <numFmt numFmtId="165" formatCode="&quot;$&quot;#,##0.000000"/>
    <numFmt numFmtId="166" formatCode="0.00000"/>
    <numFmt numFmtId="167" formatCode="&quot;$&quot;#,##0.00"/>
    <numFmt numFmtId="168" formatCode="0.0%"/>
    <numFmt numFmtId="169" formatCode="_(* #,##0_);_(* \(#,##0\);_(* &quot;-&quot;??_);_(@_)"/>
    <numFmt numFmtId="170" formatCode="_(&quot;$&quot;* #,##0_);_(&quot;$&quot;* \(#,##0\);_(&quot;$&quot;* &quot;-&quot;??_);_(@_)"/>
  </numFmts>
  <fonts count="29" x14ac:knownFonts="1">
    <font>
      <sz val="11"/>
      <color theme="1"/>
      <name val="Calibri"/>
      <family val="2"/>
      <scheme val="minor"/>
    </font>
    <font>
      <i/>
      <sz val="11"/>
      <color theme="1"/>
      <name val="Calibri"/>
      <family val="2"/>
      <scheme val="minor"/>
    </font>
    <font>
      <sz val="10"/>
      <name val="Arial"/>
      <family val="2"/>
    </font>
    <font>
      <b/>
      <sz val="10"/>
      <name val="Arial"/>
      <family val="2"/>
    </font>
    <font>
      <b/>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b/>
      <i/>
      <sz val="11"/>
      <color theme="1"/>
      <name val="Calibri"/>
      <family val="2"/>
      <scheme val="minor"/>
    </font>
    <font>
      <sz val="8"/>
      <name val="Calibri"/>
      <family val="2"/>
      <scheme val="minor"/>
    </font>
    <font>
      <b/>
      <sz val="11"/>
      <color rgb="FF000000"/>
      <name val="Calibri"/>
      <family val="2"/>
    </font>
    <font>
      <sz val="11"/>
      <color rgb="FF000000"/>
      <name val="Calibri"/>
      <family val="2"/>
    </font>
    <font>
      <u/>
      <sz val="11"/>
      <color rgb="FF0000FF"/>
      <name val="Calibri"/>
      <family val="2"/>
    </font>
    <font>
      <sz val="11"/>
      <name val="Calibri"/>
      <family val="2"/>
    </font>
    <font>
      <b/>
      <sz val="11"/>
      <name val="Calibri"/>
      <family val="2"/>
      <scheme val="minor"/>
    </font>
    <font>
      <sz val="11"/>
      <color indexed="10"/>
      <name val="Calibri"/>
      <family val="2"/>
      <scheme val="minor"/>
    </font>
    <font>
      <b/>
      <u/>
      <sz val="11"/>
      <name val="Calibri"/>
      <family val="2"/>
      <scheme val="minor"/>
    </font>
    <font>
      <i/>
      <sz val="11"/>
      <name val="Calibri"/>
      <family val="2"/>
      <scheme val="minor"/>
    </font>
    <font>
      <u/>
      <sz val="11"/>
      <color indexed="10"/>
      <name val="Calibri"/>
      <family val="2"/>
      <scheme val="minor"/>
    </font>
    <font>
      <b/>
      <i/>
      <sz val="11"/>
      <name val="Calibri"/>
      <family val="2"/>
      <scheme val="minor"/>
    </font>
    <font>
      <b/>
      <sz val="11"/>
      <color rgb="FFFF0000"/>
      <name val="Calibri"/>
      <family val="2"/>
      <scheme val="minor"/>
    </font>
    <font>
      <sz val="12"/>
      <color theme="1"/>
      <name val="Calibri"/>
      <family val="2"/>
      <scheme val="minor"/>
    </font>
    <font>
      <sz val="12"/>
      <name val="Calibri"/>
      <family val="2"/>
      <scheme val="minor"/>
    </font>
    <font>
      <sz val="10"/>
      <name val="Calibri"/>
      <family val="2"/>
      <scheme val="minor"/>
    </font>
    <font>
      <sz val="14"/>
      <name val="Calibri"/>
      <family val="2"/>
      <scheme val="minor"/>
    </font>
    <font>
      <sz val="11"/>
      <color rgb="FFFF0000"/>
      <name val="Calibri"/>
      <family val="2"/>
      <scheme val="minor"/>
    </font>
    <font>
      <sz val="12"/>
      <color theme="1"/>
      <name val="Arial"/>
      <family val="2"/>
    </font>
    <font>
      <sz val="12"/>
      <color theme="1"/>
      <name val="Symbol"/>
      <family val="1"/>
      <charset val="2"/>
    </font>
    <font>
      <sz val="7"/>
      <color theme="1"/>
      <name val="Times New Roman"/>
      <family val="1"/>
    </font>
  </fonts>
  <fills count="9">
    <fill>
      <patternFill patternType="none"/>
    </fill>
    <fill>
      <patternFill patternType="gray125"/>
    </fill>
    <fill>
      <patternFill patternType="solid">
        <fgColor theme="9" tint="0.59999389629810485"/>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rgb="FFD3D3D3"/>
        <bgColor rgb="FFD3D3D3"/>
      </patternFill>
    </fill>
    <fill>
      <patternFill patternType="solid">
        <fgColor rgb="FFFFFF00"/>
        <bgColor indexed="64"/>
      </patternFill>
    </fill>
    <fill>
      <patternFill patternType="solid">
        <fgColor rgb="FFFFFFCC"/>
      </patternFill>
    </fill>
    <fill>
      <patternFill patternType="solid">
        <fgColor theme="7" tint="0.59999389629810485"/>
        <bgColor indexed="64"/>
      </patternFill>
    </fill>
  </fills>
  <borders count="102">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bottom style="thin">
        <color auto="1"/>
      </bottom>
      <diagonal/>
    </border>
    <border>
      <left/>
      <right style="thin">
        <color auto="1"/>
      </right>
      <top style="thin">
        <color auto="1"/>
      </top>
      <bottom/>
      <diagonal/>
    </border>
    <border>
      <left style="thin">
        <color rgb="FF808080"/>
      </left>
      <right style="thin">
        <color rgb="FF808080"/>
      </right>
      <top style="thin">
        <color rgb="FF808080"/>
      </top>
      <bottom style="thin">
        <color rgb="FF808080"/>
      </bottom>
      <diagonal/>
    </border>
    <border>
      <left style="thin">
        <color rgb="FFD3D3D3"/>
      </left>
      <right style="thin">
        <color rgb="FFD3D3D3"/>
      </right>
      <top style="thin">
        <color rgb="FFD3D3D3"/>
      </top>
      <bottom style="thin">
        <color rgb="FFD3D3D3"/>
      </bottom>
      <diagonal/>
    </border>
    <border>
      <left style="thin">
        <color auto="1"/>
      </left>
      <right style="thin">
        <color auto="1"/>
      </right>
      <top style="medium">
        <color auto="1"/>
      </top>
      <bottom/>
      <diagonal/>
    </border>
    <border>
      <left style="hair">
        <color auto="1"/>
      </left>
      <right style="hair">
        <color auto="1"/>
      </right>
      <top style="hair">
        <color auto="1"/>
      </top>
      <bottom style="hair">
        <color auto="1"/>
      </bottom>
      <diagonal/>
    </border>
    <border>
      <left style="thin">
        <color auto="1"/>
      </left>
      <right/>
      <top style="thin">
        <color auto="1"/>
      </top>
      <bottom style="medium">
        <color auto="1"/>
      </bottom>
      <diagonal/>
    </border>
    <border>
      <left style="hair">
        <color auto="1"/>
      </left>
      <right/>
      <top style="hair">
        <color auto="1"/>
      </top>
      <bottom style="hair">
        <color auto="1"/>
      </bottom>
      <diagonal/>
    </border>
    <border>
      <left style="medium">
        <color auto="1"/>
      </left>
      <right/>
      <top style="thin">
        <color auto="1"/>
      </top>
      <bottom style="thin">
        <color auto="1"/>
      </bottom>
      <diagonal/>
    </border>
    <border>
      <left/>
      <right/>
      <top style="hair">
        <color auto="1"/>
      </top>
      <bottom style="hair">
        <color auto="1"/>
      </bottom>
      <diagonal/>
    </border>
    <border>
      <left/>
      <right style="medium">
        <color auto="1"/>
      </right>
      <top style="medium">
        <color auto="1"/>
      </top>
      <bottom style="thin">
        <color auto="1"/>
      </bottom>
      <diagonal/>
    </border>
    <border>
      <left/>
      <right style="hair">
        <color auto="1"/>
      </right>
      <top style="hair">
        <color auto="1"/>
      </top>
      <bottom style="hair">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hair">
        <color auto="1"/>
      </left>
      <right style="hair">
        <color auto="1"/>
      </right>
      <top style="hair">
        <color auto="1"/>
      </top>
      <bottom style="medium">
        <color auto="1"/>
      </bottom>
      <diagonal/>
    </border>
    <border>
      <left style="hair">
        <color auto="1"/>
      </left>
      <right/>
      <top style="medium">
        <color auto="1"/>
      </top>
      <bottom/>
      <diagonal/>
    </border>
    <border>
      <left style="hair">
        <color auto="1"/>
      </left>
      <right/>
      <top/>
      <bottom style="hair">
        <color auto="1"/>
      </bottom>
      <diagonal/>
    </border>
    <border>
      <left/>
      <right/>
      <top/>
      <bottom style="hair">
        <color auto="1"/>
      </bottom>
      <diagonal/>
    </border>
    <border>
      <left/>
      <right style="medium">
        <color auto="1"/>
      </right>
      <top/>
      <bottom style="hair">
        <color auto="1"/>
      </bottom>
      <diagonal/>
    </border>
    <border>
      <left style="hair">
        <color auto="1"/>
      </left>
      <right/>
      <top style="hair">
        <color auto="1"/>
      </top>
      <bottom/>
      <diagonal/>
    </border>
    <border>
      <left style="hair">
        <color auto="1"/>
      </left>
      <right/>
      <top/>
      <bottom/>
      <diagonal/>
    </border>
    <border>
      <left/>
      <right style="medium">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medium">
        <color auto="1"/>
      </bottom>
      <diagonal/>
    </border>
    <border>
      <left style="medium">
        <color auto="1"/>
      </left>
      <right/>
      <top style="hair">
        <color auto="1"/>
      </top>
      <bottom style="hair">
        <color auto="1"/>
      </bottom>
      <diagonal/>
    </border>
    <border>
      <left/>
      <right style="hair">
        <color auto="1"/>
      </right>
      <top style="hair">
        <color auto="1"/>
      </top>
      <bottom style="medium">
        <color auto="1"/>
      </bottom>
      <diagonal/>
    </border>
    <border>
      <left style="hair">
        <color auto="1"/>
      </left>
      <right style="medium">
        <color auto="1"/>
      </right>
      <top style="hair">
        <color auto="1"/>
      </top>
      <bottom/>
      <diagonal/>
    </border>
    <border>
      <left style="hair">
        <color auto="1"/>
      </left>
      <right style="medium">
        <color auto="1"/>
      </right>
      <top/>
      <bottom style="hair">
        <color auto="1"/>
      </bottom>
      <diagonal/>
    </border>
    <border>
      <left style="thin">
        <color indexed="64"/>
      </left>
      <right/>
      <top style="thick">
        <color auto="1"/>
      </top>
      <bottom style="thick">
        <color auto="1"/>
      </bottom>
      <diagonal/>
    </border>
    <border>
      <left style="thin">
        <color rgb="FFB2B2B2"/>
      </left>
      <right style="thin">
        <color rgb="FFB2B2B2"/>
      </right>
      <top style="thin">
        <color rgb="FFB2B2B2"/>
      </top>
      <bottom style="thin">
        <color rgb="FFB2B2B2"/>
      </bottom>
      <diagonal/>
    </border>
    <border>
      <left style="thin">
        <color auto="1"/>
      </left>
      <right/>
      <top style="medium">
        <color auto="1"/>
      </top>
      <bottom style="thin">
        <color auto="1"/>
      </bottom>
      <diagonal/>
    </border>
    <border>
      <left/>
      <right style="thin">
        <color indexed="64"/>
      </right>
      <top style="thick">
        <color auto="1"/>
      </top>
      <bottom style="thick">
        <color auto="1"/>
      </bottom>
      <diagonal/>
    </border>
    <border>
      <left/>
      <right/>
      <top/>
      <bottom style="double">
        <color indexed="64"/>
      </bottom>
      <diagonal/>
    </border>
    <border>
      <left style="hair">
        <color auto="1"/>
      </left>
      <right style="hair">
        <color auto="1"/>
      </right>
      <top style="thin">
        <color indexed="64"/>
      </top>
      <bottom style="hair">
        <color auto="1"/>
      </bottom>
      <diagonal/>
    </border>
    <border>
      <left style="thin">
        <color indexed="64"/>
      </left>
      <right/>
      <top style="medium">
        <color indexed="64"/>
      </top>
      <bottom/>
      <diagonal/>
    </border>
    <border>
      <left style="thin">
        <color indexed="64"/>
      </left>
      <right/>
      <top/>
      <bottom style="medium">
        <color indexed="64"/>
      </bottom>
      <diagonal/>
    </border>
    <border>
      <left/>
      <right style="thin">
        <color auto="1"/>
      </right>
      <top/>
      <bottom/>
      <diagonal/>
    </border>
    <border>
      <left style="medium">
        <color indexed="64"/>
      </left>
      <right style="medium">
        <color indexed="64"/>
      </right>
      <top/>
      <bottom style="medium">
        <color indexed="64"/>
      </bottom>
      <diagonal/>
    </border>
    <border>
      <left/>
      <right/>
      <top style="hair">
        <color auto="1"/>
      </top>
      <bottom/>
      <diagonal/>
    </border>
    <border>
      <left style="medium">
        <color indexed="64"/>
      </left>
      <right/>
      <top style="thin">
        <color indexed="64"/>
      </top>
      <bottom/>
      <diagonal/>
    </border>
    <border>
      <left/>
      <right style="thin">
        <color auto="1"/>
      </right>
      <top/>
      <bottom style="medium">
        <color indexed="64"/>
      </bottom>
      <diagonal/>
    </border>
    <border>
      <left style="hair">
        <color auto="1"/>
      </left>
      <right style="hair">
        <color auto="1"/>
      </right>
      <top/>
      <bottom style="hair">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right style="thin">
        <color indexed="64"/>
      </right>
      <top style="medium">
        <color indexed="64"/>
      </top>
      <bottom style="thin">
        <color auto="1"/>
      </bottom>
      <diagonal/>
    </border>
  </borders>
  <cellStyleXfs count="10">
    <xf numFmtId="0" fontId="0"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7" borderId="86" applyNumberFormat="0" applyFont="0" applyAlignment="0" applyProtection="0"/>
  </cellStyleXfs>
  <cellXfs count="586">
    <xf numFmtId="0" fontId="0" fillId="0" borderId="0" xfId="0"/>
    <xf numFmtId="0" fontId="0" fillId="0" borderId="3" xfId="0" applyBorder="1"/>
    <xf numFmtId="0" fontId="0" fillId="0" borderId="4" xfId="0" applyBorder="1"/>
    <xf numFmtId="0" fontId="2" fillId="0" borderId="0" xfId="1"/>
    <xf numFmtId="0" fontId="3" fillId="0" borderId="0" xfId="1" applyFont="1"/>
    <xf numFmtId="0" fontId="4"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wrapText="1"/>
    </xf>
    <xf numFmtId="3" fontId="0" fillId="0" borderId="0" xfId="0" applyNumberFormat="1"/>
    <xf numFmtId="0" fontId="1" fillId="0" borderId="0" xfId="0" applyFont="1"/>
    <xf numFmtId="0" fontId="4" fillId="0" borderId="0" xfId="0" applyFont="1" applyAlignment="1">
      <alignment wrapText="1"/>
    </xf>
    <xf numFmtId="0" fontId="3" fillId="0" borderId="0" xfId="1" applyFont="1" applyAlignment="1">
      <alignment wrapText="1"/>
    </xf>
    <xf numFmtId="0" fontId="4" fillId="0" borderId="0" xfId="0" applyFont="1"/>
    <xf numFmtId="0" fontId="4" fillId="0" borderId="2" xfId="0" applyFont="1" applyBorder="1"/>
    <xf numFmtId="0" fontId="0" fillId="6" borderId="0" xfId="0" applyFill="1"/>
    <xf numFmtId="10" fontId="2" fillId="0" borderId="0" xfId="1" applyNumberFormat="1"/>
    <xf numFmtId="9" fontId="2" fillId="0" borderId="0" xfId="1" applyNumberFormat="1"/>
    <xf numFmtId="168" fontId="2" fillId="0" borderId="0" xfId="1" applyNumberFormat="1"/>
    <xf numFmtId="0" fontId="2" fillId="0" borderId="0" xfId="1" applyAlignment="1">
      <alignment horizontal="left" indent="1"/>
    </xf>
    <xf numFmtId="9" fontId="0" fillId="0" borderId="0" xfId="4" applyFont="1" applyFill="1"/>
    <xf numFmtId="0" fontId="0" fillId="0" borderId="0" xfId="0" applyAlignment="1">
      <alignment horizontal="left" vertical="top" wrapText="1"/>
    </xf>
    <xf numFmtId="14" fontId="0" fillId="0" borderId="0" xfId="0" applyNumberFormat="1"/>
    <xf numFmtId="0" fontId="6" fillId="0" borderId="0" xfId="6" applyAlignment="1">
      <alignment vertical="top"/>
    </xf>
    <xf numFmtId="0" fontId="7" fillId="0" borderId="54" xfId="0" applyFont="1" applyBorder="1"/>
    <xf numFmtId="0" fontId="7" fillId="0" borderId="0" xfId="0" applyFont="1"/>
    <xf numFmtId="0" fontId="10" fillId="5" borderId="53" xfId="0" applyFont="1" applyFill="1" applyBorder="1" applyAlignment="1">
      <alignment vertical="top" wrapText="1" readingOrder="1"/>
    </xf>
    <xf numFmtId="0" fontId="11" fillId="0" borderId="54" xfId="0" applyFont="1" applyBorder="1" applyAlignment="1">
      <alignment vertical="top" wrapText="1" readingOrder="1"/>
    </xf>
    <xf numFmtId="0" fontId="12" fillId="0" borderId="54" xfId="0" applyFont="1" applyBorder="1" applyAlignment="1">
      <alignment vertical="top" wrapText="1" readingOrder="1"/>
    </xf>
    <xf numFmtId="0" fontId="13" fillId="0" borderId="54" xfId="0" applyFont="1" applyBorder="1" applyAlignment="1">
      <alignment vertical="top" wrapText="1" readingOrder="1"/>
    </xf>
    <xf numFmtId="0" fontId="13" fillId="0" borderId="0" xfId="0" applyFont="1" applyAlignment="1">
      <alignment vertical="top" wrapText="1" readingOrder="1"/>
    </xf>
    <xf numFmtId="0" fontId="7" fillId="0" borderId="0" xfId="1" applyFont="1"/>
    <xf numFmtId="0" fontId="7" fillId="0" borderId="9" xfId="1" applyFont="1" applyBorder="1" applyAlignment="1">
      <alignment horizontal="center" wrapText="1"/>
    </xf>
    <xf numFmtId="0" fontId="7" fillId="0" borderId="9" xfId="1" applyFont="1" applyBorder="1" applyAlignment="1">
      <alignment horizontal="center"/>
    </xf>
    <xf numFmtId="166" fontId="7" fillId="0" borderId="0" xfId="1" applyNumberFormat="1" applyFont="1"/>
    <xf numFmtId="166" fontId="7" fillId="0" borderId="22" xfId="1" applyNumberFormat="1" applyFont="1" applyBorder="1"/>
    <xf numFmtId="166" fontId="7" fillId="0" borderId="11" xfId="1" applyNumberFormat="1" applyFont="1" applyBorder="1"/>
    <xf numFmtId="166" fontId="7" fillId="0" borderId="9" xfId="1" applyNumberFormat="1" applyFont="1" applyBorder="1" applyAlignment="1">
      <alignment horizontal="center" wrapText="1"/>
    </xf>
    <xf numFmtId="166" fontId="7" fillId="0" borderId="9" xfId="1" applyNumberFormat="1" applyFont="1" applyBorder="1" applyAlignment="1">
      <alignment horizontal="center"/>
    </xf>
    <xf numFmtId="0" fontId="4" fillId="0" borderId="0" xfId="0" applyFont="1" applyAlignment="1">
      <alignment horizontal="left" vertical="top"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vertical="top" wrapText="1"/>
    </xf>
    <xf numFmtId="0" fontId="4" fillId="0" borderId="0" xfId="0" applyFont="1" applyAlignment="1">
      <alignment horizontal="left" vertical="center" wrapText="1"/>
    </xf>
    <xf numFmtId="3" fontId="0" fillId="0" borderId="26" xfId="0" applyNumberFormat="1" applyBorder="1" applyAlignment="1">
      <alignment vertical="top" wrapText="1"/>
    </xf>
    <xf numFmtId="0" fontId="0" fillId="0" borderId="22" xfId="0" applyBorder="1" applyAlignment="1">
      <alignment wrapText="1"/>
    </xf>
    <xf numFmtId="3" fontId="7" fillId="2" borderId="41" xfId="1" applyNumberFormat="1" applyFont="1" applyFill="1" applyBorder="1" applyProtection="1">
      <protection locked="0"/>
    </xf>
    <xf numFmtId="3" fontId="7" fillId="2" borderId="42" xfId="1" applyNumberFormat="1" applyFont="1" applyFill="1" applyBorder="1" applyProtection="1">
      <protection locked="0"/>
    </xf>
    <xf numFmtId="0" fontId="0" fillId="0" borderId="46" xfId="0" applyBorder="1" applyAlignment="1">
      <alignment vertical="top" wrapText="1"/>
    </xf>
    <xf numFmtId="3" fontId="0" fillId="0" borderId="36" xfId="0" applyNumberFormat="1" applyBorder="1" applyAlignment="1">
      <alignment vertical="top" wrapText="1"/>
    </xf>
    <xf numFmtId="0" fontId="4" fillId="0" borderId="30" xfId="0" applyFont="1" applyBorder="1" applyAlignment="1">
      <alignment vertical="center" wrapText="1"/>
    </xf>
    <xf numFmtId="0" fontId="0" fillId="0" borderId="33" xfId="0" applyBorder="1" applyAlignment="1">
      <alignment wrapText="1"/>
    </xf>
    <xf numFmtId="0" fontId="0" fillId="0" borderId="35" xfId="0" applyBorder="1" applyAlignment="1">
      <alignment wrapText="1"/>
    </xf>
    <xf numFmtId="0" fontId="7" fillId="0" borderId="33" xfId="1" applyFont="1" applyBorder="1" applyAlignment="1">
      <alignment vertical="top"/>
    </xf>
    <xf numFmtId="0" fontId="0" fillId="0" borderId="33" xfId="0" applyBorder="1" applyAlignment="1">
      <alignment vertical="top" wrapText="1"/>
    </xf>
    <xf numFmtId="3" fontId="0" fillId="0" borderId="36" xfId="0" applyNumberFormat="1" applyBorder="1" applyAlignment="1">
      <alignment wrapText="1"/>
    </xf>
    <xf numFmtId="0" fontId="0" fillId="0" borderId="30" xfId="0" applyBorder="1" applyAlignment="1">
      <alignment vertical="top" wrapText="1"/>
    </xf>
    <xf numFmtId="0" fontId="0" fillId="0" borderId="35" xfId="0" applyBorder="1" applyAlignment="1">
      <alignment vertical="top" wrapText="1"/>
    </xf>
    <xf numFmtId="0" fontId="0" fillId="0" borderId="0" xfId="0" applyAlignment="1">
      <alignment vertical="top"/>
    </xf>
    <xf numFmtId="0" fontId="0" fillId="0" borderId="47" xfId="0" applyBorder="1" applyAlignment="1">
      <alignment vertical="top"/>
    </xf>
    <xf numFmtId="3" fontId="7" fillId="3" borderId="26" xfId="1" applyNumberFormat="1" applyFont="1" applyFill="1" applyBorder="1" applyProtection="1">
      <protection locked="0"/>
    </xf>
    <xf numFmtId="3" fontId="7" fillId="3" borderId="26" xfId="1" applyNumberFormat="1" applyFont="1" applyFill="1" applyBorder="1" applyAlignment="1" applyProtection="1">
      <alignment horizontal="center" vertical="center"/>
      <protection locked="0"/>
    </xf>
    <xf numFmtId="0" fontId="7" fillId="0" borderId="0" xfId="6" applyFont="1" applyFill="1" applyBorder="1" applyAlignment="1" applyProtection="1">
      <alignment horizontal="left" vertical="top" wrapText="1"/>
    </xf>
    <xf numFmtId="0" fontId="7" fillId="3" borderId="56" xfId="1" applyFont="1" applyFill="1" applyBorder="1" applyAlignment="1" applyProtection="1">
      <alignment vertical="top"/>
      <protection locked="0"/>
    </xf>
    <xf numFmtId="0" fontId="7" fillId="3" borderId="56" xfId="1" applyFont="1" applyFill="1" applyBorder="1" applyAlignment="1" applyProtection="1">
      <alignment vertical="top" wrapText="1"/>
      <protection locked="0"/>
    </xf>
    <xf numFmtId="3" fontId="7" fillId="0" borderId="0" xfId="6" applyNumberFormat="1" applyFont="1" applyFill="1" applyBorder="1" applyAlignment="1" applyProtection="1">
      <alignment horizontal="center" vertical="center" wrapText="1"/>
    </xf>
    <xf numFmtId="0" fontId="0" fillId="0" borderId="48" xfId="0" applyBorder="1" applyAlignment="1">
      <alignment vertical="top" wrapText="1"/>
    </xf>
    <xf numFmtId="3" fontId="0" fillId="0" borderId="37" xfId="0" applyNumberFormat="1" applyBorder="1" applyAlignment="1">
      <alignment wrapText="1"/>
    </xf>
    <xf numFmtId="0" fontId="0" fillId="0" borderId="31" xfId="0"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30" xfId="0" applyFont="1" applyBorder="1" applyAlignment="1">
      <alignment vertical="center"/>
    </xf>
    <xf numFmtId="0" fontId="0" fillId="0" borderId="0" xfId="0" applyAlignment="1">
      <alignment horizontal="left"/>
    </xf>
    <xf numFmtId="0" fontId="0" fillId="0" borderId="33" xfId="0" applyBorder="1" applyAlignment="1">
      <alignment vertical="top"/>
    </xf>
    <xf numFmtId="0" fontId="0" fillId="0" borderId="35" xfId="0" applyBorder="1" applyAlignment="1">
      <alignment vertical="top"/>
    </xf>
    <xf numFmtId="0" fontId="0" fillId="0" borderId="0" xfId="0" applyAlignment="1">
      <alignment horizontal="left" vertical="top"/>
    </xf>
    <xf numFmtId="0" fontId="0" fillId="0" borderId="30"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0" fillId="0" borderId="30" xfId="0" applyBorder="1"/>
    <xf numFmtId="0" fontId="0" fillId="0" borderId="33" xfId="0" applyBorder="1"/>
    <xf numFmtId="0" fontId="0" fillId="0" borderId="35" xfId="0" applyBorder="1"/>
    <xf numFmtId="0" fontId="0" fillId="0" borderId="31" xfId="0" quotePrefix="1" applyBorder="1" applyAlignment="1">
      <alignment horizontal="center" vertical="center" wrapText="1"/>
    </xf>
    <xf numFmtId="0" fontId="0" fillId="0" borderId="59" xfId="0" applyBorder="1" applyAlignment="1">
      <alignment vertical="top"/>
    </xf>
    <xf numFmtId="0" fontId="0" fillId="0" borderId="55" xfId="0" quotePrefix="1" applyBorder="1" applyAlignment="1">
      <alignment horizontal="center" vertical="center" wrapText="1"/>
    </xf>
    <xf numFmtId="0" fontId="7" fillId="0" borderId="0" xfId="1" applyFont="1" applyAlignment="1">
      <alignment horizontal="left" vertical="top"/>
    </xf>
    <xf numFmtId="0" fontId="14" fillId="0" borderId="0" xfId="1" applyFont="1"/>
    <xf numFmtId="0" fontId="7" fillId="0" borderId="39" xfId="1" applyFont="1" applyBorder="1"/>
    <xf numFmtId="0" fontId="15" fillId="0" borderId="0" xfId="1" quotePrefix="1" applyFont="1"/>
    <xf numFmtId="0" fontId="7" fillId="0" borderId="11" xfId="1" applyFont="1" applyBorder="1"/>
    <xf numFmtId="0" fontId="7" fillId="0" borderId="13" xfId="1" applyFont="1" applyBorder="1"/>
    <xf numFmtId="0" fontId="7" fillId="0" borderId="15" xfId="1" applyFont="1" applyBorder="1"/>
    <xf numFmtId="0" fontId="7" fillId="0" borderId="16" xfId="1" applyFont="1" applyBorder="1" applyAlignment="1">
      <alignment horizontal="center" vertical="center" wrapText="1"/>
    </xf>
    <xf numFmtId="0" fontId="7" fillId="0" borderId="16" xfId="1" applyFont="1" applyBorder="1" applyAlignment="1">
      <alignment horizontal="center" wrapText="1"/>
    </xf>
    <xf numFmtId="0" fontId="7" fillId="0" borderId="13" xfId="1" applyFont="1" applyBorder="1" applyAlignment="1">
      <alignment horizontal="left" wrapText="1" indent="1"/>
    </xf>
    <xf numFmtId="165" fontId="7" fillId="0" borderId="0" xfId="1" quotePrefix="1" applyNumberFormat="1" applyFont="1"/>
    <xf numFmtId="3" fontId="7" fillId="0" borderId="0" xfId="1" applyNumberFormat="1" applyFont="1"/>
    <xf numFmtId="164" fontId="7" fillId="0" borderId="0" xfId="1" applyNumberFormat="1" applyFont="1"/>
    <xf numFmtId="165" fontId="7" fillId="0" borderId="27" xfId="1" quotePrefix="1" applyNumberFormat="1" applyFont="1" applyBorder="1"/>
    <xf numFmtId="0" fontId="7" fillId="0" borderId="13" xfId="1" applyFont="1" applyBorder="1" applyAlignment="1">
      <alignment horizontal="left" indent="1"/>
    </xf>
    <xf numFmtId="165" fontId="7" fillId="0" borderId="9" xfId="1" quotePrefix="1" applyNumberFormat="1" applyFont="1" applyBorder="1"/>
    <xf numFmtId="0" fontId="7" fillId="0" borderId="13" xfId="1" applyFont="1" applyBorder="1" applyAlignment="1">
      <alignment horizontal="left" indent="2"/>
    </xf>
    <xf numFmtId="3" fontId="7" fillId="0" borderId="19" xfId="1" applyNumberFormat="1" applyFont="1" applyBorder="1"/>
    <xf numFmtId="164" fontId="7" fillId="0" borderId="19" xfId="1" applyNumberFormat="1" applyFont="1" applyBorder="1"/>
    <xf numFmtId="165" fontId="7" fillId="0" borderId="19" xfId="1" applyNumberFormat="1" applyFont="1" applyBorder="1"/>
    <xf numFmtId="0" fontId="7" fillId="0" borderId="21" xfId="1" applyFont="1" applyBorder="1"/>
    <xf numFmtId="0" fontId="7" fillId="0" borderId="22" xfId="1" applyFont="1" applyBorder="1"/>
    <xf numFmtId="0" fontId="7" fillId="0" borderId="12" xfId="1" applyFont="1" applyBorder="1"/>
    <xf numFmtId="0" fontId="7" fillId="0" borderId="14" xfId="1" applyFont="1" applyBorder="1" applyAlignment="1">
      <alignment horizontal="center" wrapText="1"/>
    </xf>
    <xf numFmtId="0" fontId="7" fillId="0" borderId="17" xfId="1" applyFont="1" applyBorder="1" applyAlignment="1">
      <alignment horizontal="center" wrapText="1"/>
    </xf>
    <xf numFmtId="3" fontId="7" fillId="0" borderId="14" xfId="1" applyNumberFormat="1" applyFont="1" applyBorder="1"/>
    <xf numFmtId="3" fontId="7" fillId="0" borderId="20" xfId="1" applyNumberFormat="1" applyFont="1" applyBorder="1"/>
    <xf numFmtId="0" fontId="7" fillId="0" borderId="23" xfId="1" applyFont="1" applyBorder="1"/>
    <xf numFmtId="0" fontId="18" fillId="0" borderId="0" xfId="1" applyFont="1"/>
    <xf numFmtId="3" fontId="7" fillId="0" borderId="39" xfId="1" applyNumberFormat="1" applyFont="1" applyBorder="1" applyAlignment="1">
      <alignment horizontal="center"/>
    </xf>
    <xf numFmtId="0" fontId="14" fillId="0" borderId="16" xfId="1" applyFont="1" applyBorder="1" applyAlignment="1">
      <alignment horizontal="left" vertical="top" wrapText="1"/>
    </xf>
    <xf numFmtId="0" fontId="7" fillId="0" borderId="16" xfId="1" applyFont="1" applyBorder="1" applyAlignment="1">
      <alignment vertical="center"/>
    </xf>
    <xf numFmtId="0" fontId="7" fillId="0" borderId="0" xfId="1" applyFont="1" applyAlignment="1">
      <alignment vertical="center"/>
    </xf>
    <xf numFmtId="44" fontId="7" fillId="0" borderId="0" xfId="8" applyFont="1" applyBorder="1" applyAlignment="1" applyProtection="1">
      <alignment horizontal="right" vertical="center"/>
    </xf>
    <xf numFmtId="170" fontId="7" fillId="0" borderId="0" xfId="8" applyNumberFormat="1" applyFont="1" applyBorder="1" applyProtection="1"/>
    <xf numFmtId="170" fontId="14" fillId="0" borderId="0" xfId="8" applyNumberFormat="1" applyFont="1" applyBorder="1" applyProtection="1"/>
    <xf numFmtId="0" fontId="7" fillId="0" borderId="0" xfId="1" applyFont="1" applyAlignment="1">
      <alignment horizontal="left" vertical="top" wrapText="1"/>
    </xf>
    <xf numFmtId="0" fontId="7" fillId="0" borderId="16" xfId="1" applyFont="1" applyBorder="1"/>
    <xf numFmtId="0" fontId="7" fillId="0" borderId="0" xfId="1" applyFont="1" applyAlignment="1">
      <alignment wrapText="1"/>
    </xf>
    <xf numFmtId="3" fontId="7" fillId="2" borderId="26" xfId="1" applyNumberFormat="1" applyFont="1" applyFill="1" applyBorder="1" applyProtection="1">
      <protection locked="0"/>
    </xf>
    <xf numFmtId="44" fontId="7" fillId="0" borderId="9" xfId="8" applyFont="1" applyBorder="1" applyAlignment="1" applyProtection="1">
      <alignment horizontal="right" vertical="center"/>
    </xf>
    <xf numFmtId="3" fontId="7" fillId="2" borderId="40" xfId="1" applyNumberFormat="1" applyFont="1" applyFill="1" applyBorder="1" applyProtection="1">
      <protection locked="0"/>
    </xf>
    <xf numFmtId="3" fontId="7" fillId="0" borderId="9" xfId="1" applyNumberFormat="1" applyFont="1" applyBorder="1"/>
    <xf numFmtId="3" fontId="0" fillId="0" borderId="34" xfId="0" applyNumberFormat="1" applyBorder="1" applyAlignment="1">
      <alignment vertical="top" wrapText="1"/>
    </xf>
    <xf numFmtId="3" fontId="0" fillId="0" borderId="37" xfId="0" applyNumberFormat="1" applyBorder="1" applyAlignment="1">
      <alignment vertical="top" wrapText="1"/>
    </xf>
    <xf numFmtId="3" fontId="4" fillId="0" borderId="31" xfId="0" applyNumberFormat="1" applyFont="1" applyBorder="1" applyAlignment="1">
      <alignment horizontal="center" wrapText="1"/>
    </xf>
    <xf numFmtId="3" fontId="4" fillId="0" borderId="32" xfId="0" applyNumberFormat="1" applyFont="1" applyBorder="1" applyAlignment="1">
      <alignment horizontal="center" wrapText="1"/>
    </xf>
    <xf numFmtId="9" fontId="0" fillId="0" borderId="26" xfId="5" applyFont="1" applyFill="1" applyBorder="1" applyAlignment="1">
      <alignment horizontal="center" vertical="top" wrapText="1"/>
    </xf>
    <xf numFmtId="9" fontId="0" fillId="0" borderId="34" xfId="5" applyFont="1" applyFill="1" applyBorder="1" applyAlignment="1">
      <alignment horizontal="center" vertical="top" wrapText="1"/>
    </xf>
    <xf numFmtId="0" fontId="0" fillId="0" borderId="34" xfId="0" applyBorder="1" applyAlignment="1">
      <alignment horizontal="right" vertical="center" wrapText="1"/>
    </xf>
    <xf numFmtId="0" fontId="0" fillId="0" borderId="37" xfId="0" applyBorder="1" applyAlignment="1">
      <alignment horizontal="right" vertical="center" wrapText="1"/>
    </xf>
    <xf numFmtId="3" fontId="0" fillId="0" borderId="0" xfId="0" applyNumberFormat="1" applyAlignment="1">
      <alignment horizontal="center" wrapText="1"/>
    </xf>
    <xf numFmtId="3" fontId="0" fillId="0" borderId="0" xfId="0" applyNumberFormat="1" applyAlignment="1">
      <alignment wrapText="1"/>
    </xf>
    <xf numFmtId="0" fontId="4" fillId="0" borderId="32" xfId="0" applyFont="1" applyBorder="1"/>
    <xf numFmtId="3" fontId="0" fillId="0" borderId="34" xfId="0" applyNumberFormat="1" applyBorder="1" applyAlignment="1">
      <alignment wrapText="1"/>
    </xf>
    <xf numFmtId="3" fontId="0" fillId="0" borderId="24" xfId="0" applyNumberFormat="1" applyBorder="1" applyAlignment="1">
      <alignment horizontal="right" vertical="center" wrapText="1"/>
    </xf>
    <xf numFmtId="3" fontId="0" fillId="0" borderId="34" xfId="0" applyNumberFormat="1" applyBorder="1" applyAlignment="1">
      <alignment horizontal="right" vertical="center" wrapText="1"/>
    </xf>
    <xf numFmtId="0" fontId="4" fillId="0" borderId="0" xfId="0" applyFont="1" applyAlignment="1">
      <alignment vertical="top"/>
    </xf>
    <xf numFmtId="3" fontId="7" fillId="2" borderId="26" xfId="1" quotePrefix="1" applyNumberFormat="1" applyFont="1" applyFill="1" applyBorder="1" applyProtection="1">
      <protection locked="0"/>
    </xf>
    <xf numFmtId="164" fontId="7" fillId="2" borderId="26" xfId="1" quotePrefix="1" applyNumberFormat="1" applyFont="1" applyFill="1" applyBorder="1" applyProtection="1">
      <protection locked="0"/>
    </xf>
    <xf numFmtId="164" fontId="7" fillId="2" borderId="26" xfId="1" applyNumberFormat="1" applyFont="1" applyFill="1" applyBorder="1" applyProtection="1">
      <protection locked="0"/>
    </xf>
    <xf numFmtId="0" fontId="7" fillId="0" borderId="27" xfId="1" applyFont="1" applyBorder="1" applyAlignment="1">
      <alignment horizontal="center" vertical="center" wrapText="1"/>
    </xf>
    <xf numFmtId="3" fontId="7" fillId="0" borderId="89" xfId="1" applyNumberFormat="1" applyFont="1" applyBorder="1"/>
    <xf numFmtId="164" fontId="7" fillId="0" borderId="89" xfId="1" applyNumberFormat="1" applyFont="1" applyBorder="1"/>
    <xf numFmtId="166" fontId="7" fillId="2" borderId="26" xfId="1" applyNumberFormat="1" applyFont="1" applyFill="1" applyBorder="1" applyProtection="1">
      <protection locked="0"/>
    </xf>
    <xf numFmtId="164" fontId="7" fillId="3" borderId="26" xfId="1" applyNumberFormat="1" applyFont="1" applyFill="1" applyBorder="1" applyProtection="1">
      <protection locked="0"/>
    </xf>
    <xf numFmtId="0" fontId="7" fillId="0" borderId="51" xfId="1" applyFont="1" applyBorder="1" applyAlignment="1">
      <alignment horizontal="center" wrapText="1"/>
    </xf>
    <xf numFmtId="0" fontId="14" fillId="0" borderId="0" xfId="1" applyFont="1" applyAlignment="1">
      <alignment vertical="top"/>
    </xf>
    <xf numFmtId="0" fontId="7" fillId="0" borderId="91" xfId="1" applyFont="1" applyBorder="1"/>
    <xf numFmtId="0" fontId="7" fillId="0" borderId="28" xfId="1" applyFont="1" applyBorder="1" applyAlignment="1">
      <alignment horizontal="center" wrapText="1"/>
    </xf>
    <xf numFmtId="0" fontId="7" fillId="0" borderId="28" xfId="1" applyFont="1" applyBorder="1" applyAlignment="1">
      <alignment horizontal="center"/>
    </xf>
    <xf numFmtId="166" fontId="7" fillId="0" borderId="28" xfId="1" applyNumberFormat="1" applyFont="1" applyBorder="1"/>
    <xf numFmtId="166" fontId="7" fillId="0" borderId="92" xfId="1" applyNumberFormat="1" applyFont="1" applyBorder="1"/>
    <xf numFmtId="166" fontId="7" fillId="0" borderId="91" xfId="1" applyNumberFormat="1" applyFont="1" applyBorder="1"/>
    <xf numFmtId="166" fontId="7" fillId="0" borderId="29" xfId="1" applyNumberFormat="1" applyFont="1" applyBorder="1" applyAlignment="1">
      <alignment horizontal="center" wrapText="1"/>
    </xf>
    <xf numFmtId="166" fontId="7" fillId="0" borderId="28" xfId="1" applyNumberFormat="1" applyFont="1" applyBorder="1" applyAlignment="1">
      <alignment horizontal="center"/>
    </xf>
    <xf numFmtId="0" fontId="7" fillId="0" borderId="92" xfId="1" applyFont="1" applyBorder="1"/>
    <xf numFmtId="0" fontId="7" fillId="0" borderId="29" xfId="1" applyFont="1" applyBorder="1" applyAlignment="1">
      <alignment horizontal="center" wrapText="1"/>
    </xf>
    <xf numFmtId="0" fontId="7" fillId="0" borderId="29" xfId="1" applyFont="1" applyBorder="1" applyAlignment="1">
      <alignment horizontal="center"/>
    </xf>
    <xf numFmtId="0" fontId="7" fillId="0" borderId="28" xfId="1" applyFont="1" applyBorder="1"/>
    <xf numFmtId="3" fontId="14" fillId="0" borderId="20" xfId="1" applyNumberFormat="1" applyFont="1" applyBorder="1"/>
    <xf numFmtId="3" fontId="14" fillId="0" borderId="18" xfId="1" applyNumberFormat="1" applyFont="1" applyBorder="1"/>
    <xf numFmtId="3" fontId="14" fillId="0" borderId="14" xfId="1" applyNumberFormat="1" applyFont="1" applyBorder="1"/>
    <xf numFmtId="3" fontId="7" fillId="3" borderId="31" xfId="1" applyNumberFormat="1" applyFont="1" applyFill="1" applyBorder="1" applyProtection="1">
      <protection locked="0"/>
    </xf>
    <xf numFmtId="3" fontId="7" fillId="3" borderId="36" xfId="1" applyNumberFormat="1" applyFont="1" applyFill="1" applyBorder="1" applyAlignment="1" applyProtection="1">
      <alignment horizontal="center" vertical="center"/>
      <protection locked="0"/>
    </xf>
    <xf numFmtId="0" fontId="5" fillId="0" borderId="22" xfId="0" applyFont="1" applyBorder="1" applyAlignment="1">
      <alignment horizontal="left" vertical="center" wrapText="1"/>
    </xf>
    <xf numFmtId="0" fontId="0" fillId="2" borderId="1"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32" xfId="0" applyFill="1" applyBorder="1" applyProtection="1">
      <protection locked="0"/>
    </xf>
    <xf numFmtId="0" fontId="0" fillId="2" borderId="34" xfId="0" applyFill="1" applyBorder="1" applyProtection="1">
      <protection locked="0"/>
    </xf>
    <xf numFmtId="0" fontId="0" fillId="2" borderId="37" xfId="0" applyFill="1" applyBorder="1" applyProtection="1">
      <protection locked="0"/>
    </xf>
    <xf numFmtId="0" fontId="0" fillId="0" borderId="32" xfId="0" applyBorder="1" applyAlignment="1">
      <alignment vertical="center" wrapText="1"/>
    </xf>
    <xf numFmtId="3" fontId="14" fillId="0" borderId="0" xfId="1" applyNumberFormat="1" applyFont="1"/>
    <xf numFmtId="0" fontId="14" fillId="0" borderId="0" xfId="1" applyFont="1" applyAlignment="1">
      <alignment horizontal="center"/>
    </xf>
    <xf numFmtId="0" fontId="5" fillId="0" borderId="0" xfId="0" applyFont="1" applyAlignment="1">
      <alignment horizontal="left" vertical="top" wrapText="1"/>
    </xf>
    <xf numFmtId="0" fontId="6" fillId="0" borderId="0" xfId="6"/>
    <xf numFmtId="0" fontId="4" fillId="0" borderId="30" xfId="0" applyFont="1" applyBorder="1" applyAlignment="1">
      <alignment wrapText="1"/>
    </xf>
    <xf numFmtId="0" fontId="1" fillId="0" borderId="0" xfId="0" applyFont="1" applyAlignment="1">
      <alignment horizontal="left" wrapText="1"/>
    </xf>
    <xf numFmtId="0" fontId="8" fillId="0" borderId="0" xfId="0" applyFont="1" applyAlignment="1">
      <alignment horizontal="left" vertical="top" wrapText="1"/>
    </xf>
    <xf numFmtId="0" fontId="7" fillId="0" borderId="0" xfId="1" applyFont="1" applyAlignment="1">
      <alignment vertical="top" wrapText="1"/>
    </xf>
    <xf numFmtId="0" fontId="14" fillId="0" borderId="0" xfId="1" applyFont="1" applyAlignment="1">
      <alignment horizontal="left" vertical="center" wrapText="1"/>
    </xf>
    <xf numFmtId="3" fontId="14" fillId="0" borderId="0" xfId="1" applyNumberFormat="1" applyFont="1" applyAlignment="1">
      <alignment vertical="center"/>
    </xf>
    <xf numFmtId="3" fontId="7" fillId="0" borderId="31" xfId="1" applyNumberFormat="1" applyFont="1" applyBorder="1"/>
    <xf numFmtId="3" fontId="7" fillId="0" borderId="26" xfId="1" applyNumberFormat="1" applyFont="1" applyBorder="1"/>
    <xf numFmtId="0" fontId="17" fillId="0" borderId="0" xfId="1" applyFont="1" applyAlignment="1">
      <alignment horizontal="left" vertical="top" wrapText="1"/>
    </xf>
    <xf numFmtId="0" fontId="7" fillId="0" borderId="27" xfId="1" applyFont="1" applyBorder="1" applyAlignment="1">
      <alignment horizontal="left" vertical="center"/>
    </xf>
    <xf numFmtId="168" fontId="7" fillId="0" borderId="27" xfId="1" applyNumberFormat="1" applyFont="1" applyBorder="1" applyAlignment="1">
      <alignment horizontal="center" vertical="center"/>
    </xf>
    <xf numFmtId="0" fontId="7" fillId="0" borderId="27" xfId="1" applyFont="1" applyBorder="1" applyAlignment="1">
      <alignment vertical="top"/>
    </xf>
    <xf numFmtId="3" fontId="7" fillId="0" borderId="0" xfId="1" applyNumberFormat="1" applyFont="1" applyAlignment="1">
      <alignment horizontal="center" vertical="center"/>
    </xf>
    <xf numFmtId="0" fontId="7" fillId="0" borderId="0" xfId="1" applyFont="1" applyAlignment="1">
      <alignment vertical="top"/>
    </xf>
    <xf numFmtId="0" fontId="7" fillId="0" borderId="0" xfId="1" applyFont="1" applyAlignment="1">
      <alignment horizontal="center"/>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90" xfId="1" applyFont="1" applyBorder="1" applyAlignment="1">
      <alignment wrapText="1"/>
    </xf>
    <xf numFmtId="0" fontId="7" fillId="0" borderId="27" xfId="1" applyFont="1" applyBorder="1" applyAlignment="1">
      <alignment wrapText="1"/>
    </xf>
    <xf numFmtId="0" fontId="7" fillId="0" borderId="60" xfId="1" applyFont="1" applyBorder="1" applyAlignment="1">
      <alignment vertical="top" wrapText="1"/>
    </xf>
    <xf numFmtId="0" fontId="4" fillId="0" borderId="31" xfId="0" applyFont="1" applyBorder="1" applyAlignment="1">
      <alignment wrapText="1"/>
    </xf>
    <xf numFmtId="0" fontId="4" fillId="0" borderId="32" xfId="0" applyFont="1" applyBorder="1" applyAlignment="1">
      <alignment wrapText="1"/>
    </xf>
    <xf numFmtId="0" fontId="0" fillId="0" borderId="11" xfId="0" applyBorder="1" applyAlignment="1">
      <alignment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26" xfId="0" applyFont="1" applyBorder="1" applyAlignment="1">
      <alignment horizontal="left" vertical="top" wrapText="1"/>
    </xf>
    <xf numFmtId="0" fontId="4" fillId="0" borderId="26" xfId="0" applyFont="1" applyBorder="1" applyAlignment="1">
      <alignment vertical="top" wrapText="1"/>
    </xf>
    <xf numFmtId="0" fontId="4" fillId="0" borderId="63" xfId="0" applyFont="1" applyBorder="1"/>
    <xf numFmtId="0" fontId="1" fillId="0" borderId="64" xfId="0" applyFont="1" applyBorder="1"/>
    <xf numFmtId="3" fontId="14" fillId="0" borderId="39" xfId="1" applyNumberFormat="1" applyFont="1" applyBorder="1" applyAlignment="1">
      <alignment horizontal="right" vertical="center"/>
    </xf>
    <xf numFmtId="0" fontId="6" fillId="0" borderId="9" xfId="6" applyFill="1" applyBorder="1" applyAlignment="1" applyProtection="1">
      <alignment horizontal="left" vertical="top" wrapText="1"/>
    </xf>
    <xf numFmtId="0" fontId="5" fillId="0" borderId="22" xfId="0" applyFont="1" applyBorder="1" applyAlignment="1">
      <alignment horizontal="left" vertical="center"/>
    </xf>
    <xf numFmtId="0" fontId="4" fillId="0" borderId="22" xfId="0" applyFont="1" applyBorder="1" applyAlignment="1">
      <alignment vertical="center" wrapText="1"/>
    </xf>
    <xf numFmtId="0" fontId="4" fillId="0" borderId="22" xfId="0" applyFont="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8" xfId="0" applyBorder="1" applyAlignment="1">
      <alignment vertical="top"/>
    </xf>
    <xf numFmtId="0" fontId="0" fillId="0" borderId="0" xfId="0" applyAlignment="1">
      <alignment horizontal="left" wrapText="1"/>
    </xf>
    <xf numFmtId="0" fontId="0" fillId="0" borderId="0" xfId="0" applyAlignment="1">
      <alignment horizontal="center" wrapText="1"/>
    </xf>
    <xf numFmtId="0" fontId="6" fillId="0" borderId="0" xfId="6" applyFill="1" applyBorder="1" applyAlignment="1" applyProtection="1">
      <alignment vertical="center"/>
    </xf>
    <xf numFmtId="49" fontId="0" fillId="0" borderId="0" xfId="0" applyNumberFormat="1" applyAlignment="1">
      <alignment horizontal="center" wrapText="1"/>
    </xf>
    <xf numFmtId="0" fontId="0" fillId="0" borderId="0" xfId="0" applyAlignment="1">
      <alignment horizontal="center" vertical="center"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0" borderId="14" xfId="0" applyBorder="1" applyAlignment="1">
      <alignment wrapText="1"/>
    </xf>
    <xf numFmtId="0" fontId="0" fillId="0" borderId="22" xfId="0" applyBorder="1"/>
    <xf numFmtId="0" fontId="5" fillId="0" borderId="22" xfId="0" applyFont="1" applyBorder="1" applyAlignment="1">
      <alignment vertical="center"/>
    </xf>
    <xf numFmtId="0" fontId="5" fillId="0" borderId="22" xfId="0" applyFont="1" applyBorder="1" applyAlignment="1">
      <alignment vertical="top"/>
    </xf>
    <xf numFmtId="0" fontId="5" fillId="0" borderId="33" xfId="0" applyFont="1" applyBorder="1" applyAlignment="1">
      <alignment wrapText="1"/>
    </xf>
    <xf numFmtId="3" fontId="5" fillId="0" borderId="26" xfId="0" applyNumberFormat="1" applyFont="1" applyBorder="1" applyAlignment="1">
      <alignment vertical="top" wrapText="1"/>
    </xf>
    <xf numFmtId="3" fontId="5" fillId="0" borderId="34" xfId="0" applyNumberFormat="1" applyFont="1" applyBorder="1" applyAlignment="1">
      <alignment vertical="top" wrapText="1"/>
    </xf>
    <xf numFmtId="0" fontId="5" fillId="0" borderId="35" xfId="0" applyFont="1" applyBorder="1" applyAlignment="1">
      <alignment wrapText="1"/>
    </xf>
    <xf numFmtId="3" fontId="5" fillId="0" borderId="36" xfId="0" applyNumberFormat="1" applyFont="1" applyBorder="1" applyAlignment="1">
      <alignment vertical="top" wrapText="1"/>
    </xf>
    <xf numFmtId="3" fontId="5" fillId="0" borderId="37" xfId="0" applyNumberFormat="1" applyFont="1" applyBorder="1" applyAlignment="1">
      <alignment vertical="top" wrapText="1"/>
    </xf>
    <xf numFmtId="0" fontId="5" fillId="0" borderId="0" xfId="0" applyFont="1" applyAlignment="1">
      <alignment wrapText="1"/>
    </xf>
    <xf numFmtId="0" fontId="5" fillId="0" borderId="22" xfId="0" applyFont="1" applyBorder="1" applyAlignment="1">
      <alignment wrapText="1"/>
    </xf>
    <xf numFmtId="0" fontId="5" fillId="0" borderId="11" xfId="0" applyFont="1" applyBorder="1" applyAlignment="1">
      <alignment wrapText="1"/>
    </xf>
    <xf numFmtId="0" fontId="7" fillId="0" borderId="22" xfId="1" applyFont="1" applyBorder="1" applyAlignment="1">
      <alignment horizontal="left" vertical="top" wrapText="1"/>
    </xf>
    <xf numFmtId="0" fontId="5" fillId="0" borderId="9" xfId="0" applyFont="1" applyBorder="1" applyAlignment="1">
      <alignment horizontal="left" vertical="top" wrapText="1"/>
    </xf>
    <xf numFmtId="0" fontId="7" fillId="0" borderId="9" xfId="1" applyFont="1" applyBorder="1"/>
    <xf numFmtId="0" fontId="17" fillId="0" borderId="9" xfId="1" applyFont="1" applyBorder="1" applyAlignment="1">
      <alignment vertical="top" wrapText="1"/>
    </xf>
    <xf numFmtId="0" fontId="7" fillId="0" borderId="9" xfId="1" applyFont="1" applyBorder="1" applyAlignment="1">
      <alignment wrapText="1"/>
    </xf>
    <xf numFmtId="0" fontId="5" fillId="0" borderId="0" xfId="0" applyFont="1" applyAlignment="1">
      <alignment horizontal="left" vertical="top"/>
    </xf>
    <xf numFmtId="0" fontId="14" fillId="0" borderId="39" xfId="1" applyFont="1" applyBorder="1" applyAlignment="1">
      <alignment horizontal="center" vertical="center"/>
    </xf>
    <xf numFmtId="0" fontId="7" fillId="3" borderId="94" xfId="1" applyFont="1" applyFill="1" applyBorder="1" applyAlignment="1" applyProtection="1">
      <alignment horizontal="center" vertical="center" wrapText="1"/>
      <protection locked="0"/>
    </xf>
    <xf numFmtId="0" fontId="14" fillId="0" borderId="75" xfId="1" applyFont="1" applyBorder="1"/>
    <xf numFmtId="0" fontId="14" fillId="0" borderId="95" xfId="1" applyFont="1" applyBorder="1" applyAlignment="1">
      <alignment vertical="top"/>
    </xf>
    <xf numFmtId="0" fontId="7" fillId="0" borderId="95" xfId="1" applyFont="1" applyBorder="1" applyAlignment="1">
      <alignment vertical="top" wrapText="1"/>
    </xf>
    <xf numFmtId="3" fontId="7" fillId="0" borderId="95" xfId="1" applyNumberFormat="1" applyFont="1" applyBorder="1" applyAlignment="1">
      <alignment vertical="top" wrapText="1"/>
    </xf>
    <xf numFmtId="3" fontId="7" fillId="2" borderId="56" xfId="1" applyNumberFormat="1" applyFont="1" applyFill="1" applyBorder="1" applyAlignment="1" applyProtection="1">
      <alignment vertical="top" wrapText="1"/>
      <protection locked="0"/>
    </xf>
    <xf numFmtId="0" fontId="7" fillId="2" borderId="56" xfId="1" applyFont="1" applyFill="1" applyBorder="1" applyAlignment="1" applyProtection="1">
      <alignment vertical="top" wrapText="1"/>
      <protection locked="0"/>
    </xf>
    <xf numFmtId="3" fontId="14" fillId="0" borderId="0" xfId="1" applyNumberFormat="1" applyFont="1" applyAlignment="1">
      <alignment horizontal="left" vertical="center"/>
    </xf>
    <xf numFmtId="0" fontId="7" fillId="0" borderId="56" xfId="1" applyFont="1" applyBorder="1" applyAlignment="1">
      <alignment vertical="top"/>
    </xf>
    <xf numFmtId="3" fontId="7" fillId="3" borderId="56" xfId="1" applyNumberFormat="1" applyFont="1" applyFill="1" applyBorder="1" applyAlignment="1" applyProtection="1">
      <alignment vertical="top"/>
      <protection locked="0"/>
    </xf>
    <xf numFmtId="0" fontId="7" fillId="0" borderId="39" xfId="1" applyFont="1" applyBorder="1" applyAlignment="1">
      <alignment horizontal="left" wrapText="1"/>
    </xf>
    <xf numFmtId="0" fontId="5" fillId="0" borderId="0" xfId="0" applyFont="1" applyAlignment="1">
      <alignment vertical="top"/>
    </xf>
    <xf numFmtId="44" fontId="0" fillId="0" borderId="0" xfId="0" applyNumberFormat="1"/>
    <xf numFmtId="0" fontId="4" fillId="0" borderId="40" xfId="0" applyFont="1" applyBorder="1" applyAlignment="1">
      <alignment wrapText="1"/>
    </xf>
    <xf numFmtId="44" fontId="0" fillId="0" borderId="41" xfId="8" applyFont="1" applyFill="1" applyBorder="1" applyAlignment="1">
      <alignment wrapText="1"/>
    </xf>
    <xf numFmtId="44" fontId="0" fillId="0" borderId="42" xfId="8" applyFont="1" applyFill="1" applyBorder="1" applyAlignment="1">
      <alignment wrapText="1"/>
    </xf>
    <xf numFmtId="44" fontId="7" fillId="0" borderId="0" xfId="1" applyNumberFormat="1" applyFont="1" applyAlignment="1">
      <alignment vertical="top"/>
    </xf>
    <xf numFmtId="0" fontId="4" fillId="0" borderId="35" xfId="0" applyFont="1" applyBorder="1" applyAlignment="1">
      <alignment wrapText="1"/>
    </xf>
    <xf numFmtId="44" fontId="7" fillId="2" borderId="56" xfId="8" applyFont="1" applyFill="1" applyBorder="1" applyAlignment="1" applyProtection="1">
      <alignment vertical="top"/>
      <protection locked="0"/>
    </xf>
    <xf numFmtId="0" fontId="7" fillId="0" borderId="56" xfId="1" applyFont="1" applyBorder="1" applyAlignment="1">
      <alignment horizontal="center" vertical="top" wrapText="1"/>
    </xf>
    <xf numFmtId="0" fontId="6" fillId="0" borderId="0" xfId="6" applyFill="1" applyAlignment="1">
      <alignment vertical="center"/>
    </xf>
    <xf numFmtId="0" fontId="0" fillId="0" borderId="0" xfId="9" applyFont="1" applyFill="1" applyBorder="1" applyAlignment="1" applyProtection="1">
      <alignment vertical="top" wrapText="1"/>
    </xf>
    <xf numFmtId="0" fontId="0" fillId="0" borderId="22" xfId="0" applyBorder="1" applyAlignment="1">
      <alignment vertical="top" wrapText="1"/>
    </xf>
    <xf numFmtId="0" fontId="0" fillId="0" borderId="26" xfId="0" applyBorder="1" applyAlignment="1">
      <alignment vertical="top" wrapText="1"/>
    </xf>
    <xf numFmtId="0" fontId="0" fillId="2" borderId="55" xfId="0" applyFill="1" applyBorder="1" applyAlignment="1" applyProtection="1">
      <alignment vertical="center" wrapText="1"/>
      <protection locked="0"/>
    </xf>
    <xf numFmtId="0" fontId="0" fillId="0" borderId="0" xfId="0" applyAlignment="1">
      <alignment horizontal="left" vertical="center" wrapText="1"/>
    </xf>
    <xf numFmtId="0" fontId="0" fillId="0" borderId="26" xfId="0" applyBorder="1" applyAlignment="1">
      <alignment horizontal="left" vertical="top" wrapText="1"/>
    </xf>
    <xf numFmtId="0" fontId="0" fillId="0" borderId="26" xfId="0" applyBorder="1" applyAlignment="1">
      <alignment horizontal="left" vertical="top"/>
    </xf>
    <xf numFmtId="0" fontId="14" fillId="0" borderId="0" xfId="1" applyFont="1" applyAlignment="1">
      <alignment wrapText="1"/>
    </xf>
    <xf numFmtId="0" fontId="4" fillId="0" borderId="22" xfId="0" applyFont="1" applyBorder="1" applyAlignment="1">
      <alignment horizontal="left" vertical="top"/>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2" borderId="64" xfId="0" applyFill="1" applyBorder="1" applyAlignment="1" applyProtection="1">
      <alignment horizontal="left" wrapText="1" indent="1"/>
      <protection locked="0"/>
    </xf>
    <xf numFmtId="0" fontId="0" fillId="2" borderId="65" xfId="0" applyFill="1" applyBorder="1" applyAlignment="1" applyProtection="1">
      <alignment wrapText="1"/>
      <protection locked="0"/>
    </xf>
    <xf numFmtId="9" fontId="0" fillId="0" borderId="0" xfId="0" applyNumberFormat="1" applyAlignment="1">
      <alignment wrapText="1"/>
    </xf>
    <xf numFmtId="0" fontId="0" fillId="2" borderId="66" xfId="0" applyFill="1" applyBorder="1" applyAlignment="1" applyProtection="1">
      <alignment horizontal="left" wrapText="1" indent="1"/>
      <protection locked="0"/>
    </xf>
    <xf numFmtId="0" fontId="0" fillId="2" borderId="67" xfId="0" applyFill="1" applyBorder="1" applyAlignment="1" applyProtection="1">
      <alignment wrapText="1"/>
      <protection locked="0"/>
    </xf>
    <xf numFmtId="0" fontId="0" fillId="0" borderId="71" xfId="0" applyBorder="1"/>
    <xf numFmtId="0" fontId="0" fillId="0" borderId="11" xfId="0" applyBorder="1"/>
    <xf numFmtId="0" fontId="0" fillId="0" borderId="12" xfId="0" applyBorder="1"/>
    <xf numFmtId="0" fontId="0" fillId="0" borderId="64" xfId="0" applyBorder="1"/>
    <xf numFmtId="0" fontId="0" fillId="0" borderId="72" xfId="0" applyBorder="1"/>
    <xf numFmtId="0" fontId="0" fillId="0" borderId="73" xfId="0" applyBorder="1"/>
    <xf numFmtId="0" fontId="0" fillId="0" borderId="73" xfId="0" applyBorder="1" applyAlignment="1">
      <alignment wrapText="1"/>
    </xf>
    <xf numFmtId="0" fontId="0" fillId="0" borderId="74" xfId="0" applyBorder="1"/>
    <xf numFmtId="0" fontId="0" fillId="0" borderId="56" xfId="0" applyBorder="1"/>
    <xf numFmtId="0" fontId="0" fillId="0" borderId="78" xfId="0" applyBorder="1"/>
    <xf numFmtId="0" fontId="0" fillId="0" borderId="56" xfId="0" applyBorder="1" applyAlignment="1">
      <alignment wrapText="1"/>
    </xf>
    <xf numFmtId="0" fontId="0" fillId="0" borderId="65" xfId="0" applyBorder="1"/>
    <xf numFmtId="0" fontId="0" fillId="0" borderId="79" xfId="0" applyBorder="1" applyAlignment="1">
      <alignment horizontal="left" vertical="top" wrapText="1"/>
    </xf>
    <xf numFmtId="0" fontId="0" fillId="0" borderId="64" xfId="0" applyBorder="1" applyAlignment="1">
      <alignment horizontal="left" vertical="top" wrapText="1"/>
    </xf>
    <xf numFmtId="0" fontId="0" fillId="0" borderId="56" xfId="0" applyBorder="1" applyAlignment="1">
      <alignment horizontal="left" vertical="top" wrapText="1"/>
    </xf>
    <xf numFmtId="0" fontId="0" fillId="0" borderId="76" xfId="0" applyBorder="1" applyAlignment="1">
      <alignment horizontal="left" vertical="top" wrapText="1"/>
    </xf>
    <xf numFmtId="0" fontId="0" fillId="2" borderId="56" xfId="0" applyFill="1" applyBorder="1" applyAlignment="1" applyProtection="1">
      <alignment horizontal="left" wrapText="1" indent="1"/>
      <protection locked="0"/>
    </xf>
    <xf numFmtId="0" fontId="0" fillId="2" borderId="56" xfId="0" applyFill="1" applyBorder="1" applyAlignment="1" applyProtection="1">
      <alignment wrapText="1"/>
      <protection locked="0"/>
    </xf>
    <xf numFmtId="0" fontId="0" fillId="0" borderId="76" xfId="0" applyBorder="1"/>
    <xf numFmtId="0" fontId="0" fillId="0" borderId="81" xfId="0" applyBorder="1"/>
    <xf numFmtId="0" fontId="0" fillId="0" borderId="62" xfId="0" applyBorder="1"/>
    <xf numFmtId="0" fontId="0" fillId="0" borderId="75" xfId="0" applyBorder="1" applyAlignment="1">
      <alignment wrapText="1"/>
    </xf>
    <xf numFmtId="0" fontId="0" fillId="0" borderId="14" xfId="0" applyBorder="1"/>
    <xf numFmtId="0" fontId="0" fillId="0" borderId="79" xfId="0" applyBorder="1"/>
    <xf numFmtId="0" fontId="0" fillId="0" borderId="76" xfId="0" applyBorder="1" applyAlignment="1">
      <alignment wrapText="1"/>
    </xf>
    <xf numFmtId="0" fontId="0" fillId="0" borderId="72" xfId="0" applyBorder="1" applyAlignment="1">
      <alignment wrapText="1"/>
    </xf>
    <xf numFmtId="0" fontId="0" fillId="0" borderId="79" xfId="0" applyBorder="1" applyAlignment="1">
      <alignment horizontal="center" vertical="center"/>
    </xf>
    <xf numFmtId="0" fontId="0" fillId="0" borderId="56" xfId="0" applyBorder="1" applyAlignment="1">
      <alignment horizontal="center" vertical="center" wrapText="1"/>
    </xf>
    <xf numFmtId="0" fontId="0" fillId="0" borderId="0" xfId="0" applyAlignment="1">
      <alignment horizontal="center" vertical="center"/>
    </xf>
    <xf numFmtId="0" fontId="0" fillId="0" borderId="80" xfId="0" applyBorder="1"/>
    <xf numFmtId="0" fontId="0" fillId="2" borderId="70" xfId="0" applyFill="1" applyBorder="1" applyAlignment="1" applyProtection="1">
      <alignment horizontal="left" wrapText="1" indent="1"/>
      <protection locked="0"/>
    </xf>
    <xf numFmtId="0" fontId="7" fillId="3" borderId="58" xfId="1" applyFont="1" applyFill="1" applyBorder="1" applyAlignment="1" applyProtection="1">
      <alignment vertical="top" wrapText="1"/>
      <protection locked="0"/>
    </xf>
    <xf numFmtId="0" fontId="7" fillId="3" borderId="70" xfId="1" applyFont="1" applyFill="1" applyBorder="1" applyAlignment="1" applyProtection="1">
      <alignment vertical="top" wrapText="1"/>
      <protection locked="0"/>
    </xf>
    <xf numFmtId="0" fontId="0" fillId="2" borderId="32" xfId="0" applyFill="1" applyBorder="1" applyAlignment="1" applyProtection="1">
      <alignment horizontal="left" vertical="center" wrapText="1"/>
      <protection locked="0"/>
    </xf>
    <xf numFmtId="3" fontId="0" fillId="0" borderId="34" xfId="0" applyNumberFormat="1" applyBorder="1" applyAlignment="1" applyProtection="1">
      <alignment horizontal="left" vertical="center" wrapText="1"/>
      <protection locked="0"/>
    </xf>
    <xf numFmtId="0" fontId="0" fillId="0" borderId="36" xfId="0" applyBorder="1" applyAlignment="1">
      <alignment vertical="top" wrapText="1"/>
    </xf>
    <xf numFmtId="3" fontId="0" fillId="0" borderId="37" xfId="0" applyNumberFormat="1" applyBorder="1" applyAlignment="1" applyProtection="1">
      <alignment horizontal="left" vertical="center" wrapText="1"/>
      <protection locked="0"/>
    </xf>
    <xf numFmtId="0" fontId="0" fillId="0" borderId="12" xfId="0" applyBorder="1" applyAlignment="1">
      <alignment wrapText="1"/>
    </xf>
    <xf numFmtId="0" fontId="0" fillId="0" borderId="13" xfId="0" applyBorder="1" applyAlignment="1">
      <alignment wrapText="1"/>
    </xf>
    <xf numFmtId="0" fontId="0" fillId="0" borderId="13" xfId="0" applyBorder="1" applyAlignment="1">
      <alignment horizontal="left" vertical="top" wrapText="1"/>
    </xf>
    <xf numFmtId="0" fontId="0" fillId="0" borderId="21" xfId="0" applyBorder="1" applyAlignment="1">
      <alignment horizontal="left" vertical="top" wrapText="1"/>
    </xf>
    <xf numFmtId="0" fontId="0" fillId="2" borderId="34" xfId="0" applyFill="1" applyBorder="1" applyAlignment="1" applyProtection="1">
      <alignment vertical="center" wrapText="1"/>
      <protection locked="0"/>
    </xf>
    <xf numFmtId="0" fontId="0" fillId="2" borderId="37" xfId="0" applyFill="1" applyBorder="1" applyAlignment="1" applyProtection="1">
      <alignment vertical="center" wrapText="1"/>
      <protection locked="0"/>
    </xf>
    <xf numFmtId="0" fontId="7" fillId="0" borderId="90" xfId="1" applyFont="1" applyBorder="1"/>
    <xf numFmtId="167" fontId="7" fillId="0" borderId="39" xfId="1" applyNumberFormat="1" applyFont="1" applyBorder="1" applyAlignment="1">
      <alignment horizontal="center" vertical="center"/>
    </xf>
    <xf numFmtId="3" fontId="5" fillId="0" borderId="27" xfId="0" applyNumberFormat="1" applyFont="1" applyBorder="1" applyAlignment="1">
      <alignment horizontal="center" vertical="center"/>
    </xf>
    <xf numFmtId="3" fontId="5" fillId="0" borderId="0" xfId="0" applyNumberFormat="1" applyFont="1" applyAlignment="1">
      <alignment horizontal="center" vertical="center"/>
    </xf>
    <xf numFmtId="3" fontId="5" fillId="0" borderId="22" xfId="0" applyNumberFormat="1" applyFont="1" applyBorder="1" applyAlignment="1">
      <alignment horizontal="center" vertical="center"/>
    </xf>
    <xf numFmtId="0" fontId="6" fillId="0" borderId="0" xfId="6" applyFill="1" applyAlignment="1" applyProtection="1">
      <alignment vertical="top" wrapText="1"/>
    </xf>
    <xf numFmtId="0" fontId="7" fillId="0" borderId="0" xfId="0" applyFont="1" applyAlignment="1">
      <alignment vertical="top"/>
    </xf>
    <xf numFmtId="0" fontId="4" fillId="0" borderId="22" xfId="0" applyFont="1" applyBorder="1" applyAlignment="1">
      <alignment vertical="top"/>
    </xf>
    <xf numFmtId="0" fontId="7" fillId="0" borderId="0" xfId="9" applyFont="1" applyFill="1" applyBorder="1" applyAlignment="1" applyProtection="1">
      <alignment vertical="center" wrapText="1"/>
    </xf>
    <xf numFmtId="0" fontId="7" fillId="0" borderId="60" xfId="1" applyFont="1" applyBorder="1" applyAlignment="1">
      <alignment horizontal="center" vertical="top" wrapText="1"/>
    </xf>
    <xf numFmtId="0" fontId="14" fillId="0" borderId="27" xfId="0" applyFont="1" applyBorder="1" applyAlignment="1">
      <alignment horizontal="left" vertical="top"/>
    </xf>
    <xf numFmtId="3" fontId="14" fillId="0" borderId="27" xfId="6" applyNumberFormat="1" applyFont="1" applyFill="1" applyBorder="1" applyAlignment="1" applyProtection="1">
      <alignment horizontal="center" vertical="center" wrapText="1"/>
    </xf>
    <xf numFmtId="0" fontId="14" fillId="0" borderId="39" xfId="0" applyFont="1" applyBorder="1" applyAlignment="1">
      <alignment horizontal="left" vertical="top"/>
    </xf>
    <xf numFmtId="3" fontId="14" fillId="0" borderId="39" xfId="6" applyNumberFormat="1" applyFont="1" applyFill="1" applyBorder="1" applyAlignment="1" applyProtection="1">
      <alignment horizontal="center" vertical="top" wrapText="1"/>
    </xf>
    <xf numFmtId="0" fontId="4" fillId="0" borderId="9" xfId="0" applyFont="1" applyBorder="1" applyAlignment="1">
      <alignment vertical="center"/>
    </xf>
    <xf numFmtId="0" fontId="22" fillId="0" borderId="0" xfId="1" applyFont="1"/>
    <xf numFmtId="0" fontId="22" fillId="0" borderId="0" xfId="1" applyFont="1" applyAlignment="1">
      <alignment horizontal="center" wrapText="1"/>
    </xf>
    <xf numFmtId="0" fontId="22" fillId="0" borderId="0" xfId="1" applyFont="1" applyAlignment="1">
      <alignment wrapText="1"/>
    </xf>
    <xf numFmtId="0" fontId="23" fillId="0" borderId="0" xfId="1" applyFont="1"/>
    <xf numFmtId="0" fontId="24" fillId="0" borderId="0" xfId="1" applyFont="1" applyAlignment="1">
      <alignment horizontal="left" wrapText="1"/>
    </xf>
    <xf numFmtId="0" fontId="22" fillId="0" borderId="0" xfId="9" applyFont="1" applyFill="1" applyBorder="1" applyAlignment="1" applyProtection="1">
      <alignment horizontal="left" vertical="top" wrapText="1"/>
    </xf>
    <xf numFmtId="0" fontId="22" fillId="0" borderId="0" xfId="1" applyFont="1" applyAlignment="1">
      <alignment horizontal="left" vertical="top" wrapText="1"/>
    </xf>
    <xf numFmtId="0" fontId="22" fillId="0" borderId="0" xfId="1" applyFont="1" applyAlignment="1">
      <alignment vertical="center" wrapText="1"/>
    </xf>
    <xf numFmtId="0" fontId="23" fillId="0" borderId="0" xfId="1" applyFont="1" applyAlignment="1">
      <alignment wrapText="1"/>
    </xf>
    <xf numFmtId="0" fontId="23" fillId="0" borderId="0" xfId="1" applyFont="1" applyAlignment="1">
      <alignment vertical="top"/>
    </xf>
    <xf numFmtId="0" fontId="7" fillId="0" borderId="56" xfId="1" applyFont="1" applyBorder="1" applyAlignment="1">
      <alignment vertical="top" wrapText="1"/>
    </xf>
    <xf numFmtId="0" fontId="23" fillId="0" borderId="0" xfId="1" applyFont="1" applyAlignment="1">
      <alignment vertical="top" wrapText="1"/>
    </xf>
    <xf numFmtId="0" fontId="22" fillId="0" borderId="9" xfId="1" applyFont="1" applyBorder="1"/>
    <xf numFmtId="0" fontId="7" fillId="0" borderId="0" xfId="9" applyFont="1" applyFill="1" applyBorder="1" applyAlignment="1" applyProtection="1">
      <alignment vertical="top"/>
    </xf>
    <xf numFmtId="0" fontId="7" fillId="0" borderId="98" xfId="1" applyFont="1" applyBorder="1" applyAlignment="1">
      <alignment horizontal="center" vertical="top" wrapText="1"/>
    </xf>
    <xf numFmtId="0" fontId="17" fillId="0" borderId="50" xfId="1" applyFont="1" applyBorder="1" applyAlignment="1">
      <alignment horizontal="left" vertical="top" wrapText="1"/>
    </xf>
    <xf numFmtId="0" fontId="7" fillId="0" borderId="50" xfId="1" applyFont="1" applyBorder="1" applyAlignment="1">
      <alignment wrapText="1"/>
    </xf>
    <xf numFmtId="0" fontId="7" fillId="0" borderId="0" xfId="1" applyFont="1" applyAlignment="1">
      <alignment horizontal="center" wrapText="1"/>
    </xf>
    <xf numFmtId="169" fontId="7" fillId="0" borderId="56" xfId="7" applyNumberFormat="1" applyFont="1" applyFill="1" applyBorder="1" applyAlignment="1" applyProtection="1">
      <alignment horizontal="center" vertical="top"/>
    </xf>
    <xf numFmtId="0" fontId="26" fillId="0" borderId="0" xfId="0" applyFont="1" applyAlignment="1">
      <alignment vertical="center"/>
    </xf>
    <xf numFmtId="0" fontId="27" fillId="0" borderId="0" xfId="0" applyFont="1" applyAlignment="1">
      <alignment horizontal="left" vertical="center" indent="5"/>
    </xf>
    <xf numFmtId="3" fontId="0" fillId="0" borderId="0" xfId="0" applyNumberFormat="1" applyAlignment="1">
      <alignment vertical="top" wrapText="1"/>
    </xf>
    <xf numFmtId="0" fontId="14" fillId="0" borderId="40" xfId="1" applyFont="1" applyBorder="1" applyAlignment="1">
      <alignment vertical="top"/>
    </xf>
    <xf numFmtId="3" fontId="0" fillId="0" borderId="41" xfId="0" applyNumberFormat="1" applyBorder="1" applyAlignment="1">
      <alignment vertical="top" wrapText="1"/>
    </xf>
    <xf numFmtId="3" fontId="0" fillId="0" borderId="42" xfId="0" applyNumberFormat="1" applyBorder="1" applyAlignment="1">
      <alignment vertical="top" wrapText="1"/>
    </xf>
    <xf numFmtId="0" fontId="0" fillId="0" borderId="26" xfId="0" applyBorder="1" applyAlignment="1">
      <alignment horizontal="right" vertical="center" wrapText="1"/>
    </xf>
    <xf numFmtId="0" fontId="14" fillId="0" borderId="30" xfId="1" applyFont="1" applyBorder="1" applyAlignment="1">
      <alignment vertical="top"/>
    </xf>
    <xf numFmtId="3" fontId="0" fillId="0" borderId="31" xfId="0" applyNumberFormat="1" applyBorder="1" applyAlignment="1">
      <alignment vertical="top" wrapText="1"/>
    </xf>
    <xf numFmtId="3" fontId="0" fillId="0" borderId="32" xfId="0" applyNumberFormat="1" applyBorder="1" applyAlignment="1">
      <alignment vertical="top" wrapText="1"/>
    </xf>
    <xf numFmtId="0" fontId="0" fillId="0" borderId="36" xfId="0" applyBorder="1" applyAlignment="1">
      <alignment horizontal="right" vertical="center" wrapText="1"/>
    </xf>
    <xf numFmtId="0" fontId="7" fillId="0" borderId="26" xfId="1" applyFont="1" applyBorder="1"/>
    <xf numFmtId="0" fontId="7" fillId="0" borderId="31" xfId="1" applyFont="1" applyBorder="1"/>
    <xf numFmtId="0" fontId="0" fillId="0" borderId="34" xfId="0" applyBorder="1"/>
    <xf numFmtId="0" fontId="17" fillId="3" borderId="34" xfId="1" applyFont="1" applyFill="1" applyBorder="1" applyAlignment="1" applyProtection="1">
      <alignment horizontal="left" vertical="center"/>
      <protection locked="0"/>
    </xf>
    <xf numFmtId="0" fontId="17" fillId="3" borderId="37" xfId="1" applyFont="1" applyFill="1" applyBorder="1" applyAlignment="1" applyProtection="1">
      <alignment horizontal="left" vertical="center"/>
      <protection locked="0"/>
    </xf>
    <xf numFmtId="0" fontId="14" fillId="0" borderId="46" xfId="1" applyFont="1" applyBorder="1"/>
    <xf numFmtId="0" fontId="0" fillId="0" borderId="46" xfId="0" applyBorder="1"/>
    <xf numFmtId="3" fontId="14" fillId="0" borderId="46" xfId="1" applyNumberFormat="1" applyFont="1" applyBorder="1"/>
    <xf numFmtId="0" fontId="14" fillId="0" borderId="0" xfId="1" applyFont="1" applyAlignment="1">
      <alignment horizontal="left" vertical="center"/>
    </xf>
    <xf numFmtId="3" fontId="7" fillId="3" borderId="2" xfId="1" applyNumberFormat="1" applyFont="1" applyFill="1" applyBorder="1" applyProtection="1">
      <protection locked="0"/>
    </xf>
    <xf numFmtId="0" fontId="0" fillId="0" borderId="100" xfId="0" applyBorder="1"/>
    <xf numFmtId="3" fontId="7" fillId="3" borderId="31" xfId="1" applyNumberFormat="1" applyFont="1" applyFill="1" applyBorder="1" applyAlignment="1" applyProtection="1">
      <alignment horizontal="center" vertical="center"/>
      <protection locked="0"/>
    </xf>
    <xf numFmtId="0" fontId="17" fillId="3" borderId="32" xfId="1" applyFont="1" applyFill="1" applyBorder="1" applyAlignment="1" applyProtection="1">
      <alignment vertical="center"/>
      <protection locked="0"/>
    </xf>
    <xf numFmtId="0" fontId="6" fillId="0" borderId="0" xfId="6" applyFill="1" applyAlignment="1">
      <alignment horizontal="left" vertical="top"/>
    </xf>
    <xf numFmtId="0" fontId="7" fillId="2" borderId="26" xfId="1" applyFont="1" applyFill="1" applyBorder="1" applyAlignment="1" applyProtection="1">
      <alignment vertical="center" wrapText="1"/>
      <protection locked="0"/>
    </xf>
    <xf numFmtId="0" fontId="20" fillId="0" borderId="0" xfId="0" applyFont="1"/>
    <xf numFmtId="0" fontId="0" fillId="2" borderId="56" xfId="0" applyFill="1" applyBorder="1" applyAlignment="1" applyProtection="1">
      <alignment horizontal="left"/>
      <protection locked="0"/>
    </xf>
    <xf numFmtId="14" fontId="0" fillId="2" borderId="56" xfId="0" applyNumberFormat="1" applyFill="1" applyBorder="1" applyAlignment="1" applyProtection="1">
      <alignment horizontal="center"/>
      <protection locked="0"/>
    </xf>
    <xf numFmtId="14" fontId="0" fillId="2" borderId="56" xfId="0" applyNumberFormat="1" applyFill="1" applyBorder="1" applyAlignment="1" applyProtection="1">
      <alignment horizontal="center" vertical="top" wrapText="1"/>
      <protection locked="0"/>
    </xf>
    <xf numFmtId="169" fontId="0" fillId="2" borderId="56" xfId="7" applyNumberFormat="1" applyFont="1" applyFill="1" applyBorder="1" applyAlignment="1" applyProtection="1">
      <alignment horizontal="center" vertical="top" wrapText="1"/>
      <protection locked="0"/>
    </xf>
    <xf numFmtId="169" fontId="0" fillId="2" borderId="56" xfId="0" applyNumberFormat="1" applyFill="1" applyBorder="1" applyAlignment="1" applyProtection="1">
      <alignment horizontal="center"/>
      <protection locked="0"/>
    </xf>
    <xf numFmtId="0" fontId="0" fillId="2" borderId="56" xfId="0" applyFill="1" applyBorder="1" applyAlignment="1" applyProtection="1">
      <alignment horizontal="center"/>
      <protection locked="0"/>
    </xf>
    <xf numFmtId="0" fontId="0" fillId="0" borderId="0" xfId="0" applyAlignment="1">
      <alignment horizontal="center"/>
    </xf>
    <xf numFmtId="0" fontId="4" fillId="0" borderId="0" xfId="0" applyFont="1" applyAlignment="1">
      <alignment horizontal="center" vertical="top"/>
    </xf>
    <xf numFmtId="0" fontId="0" fillId="0" borderId="0" xfId="0" applyAlignment="1">
      <alignment horizontal="center" vertical="top"/>
    </xf>
    <xf numFmtId="0" fontId="0" fillId="0" borderId="0" xfId="0" quotePrefix="1" applyAlignment="1">
      <alignment horizontal="center" vertical="top"/>
    </xf>
    <xf numFmtId="0" fontId="4" fillId="0" borderId="0" xfId="0" applyFont="1" applyAlignment="1">
      <alignment horizontal="center" vertical="top" wrapText="1"/>
    </xf>
    <xf numFmtId="0" fontId="4" fillId="7" borderId="86" xfId="9" applyFont="1" applyAlignment="1">
      <alignment horizontal="center"/>
    </xf>
    <xf numFmtId="0" fontId="0" fillId="7" borderId="86" xfId="9" applyFont="1" applyAlignment="1">
      <alignment horizontal="left" vertical="top" wrapText="1"/>
    </xf>
    <xf numFmtId="0" fontId="0" fillId="0" borderId="0" xfId="0" applyAlignment="1">
      <alignment horizontal="left" vertical="top" wrapText="1"/>
    </xf>
    <xf numFmtId="0" fontId="0" fillId="6" borderId="26" xfId="0" applyFill="1" applyBorder="1"/>
    <xf numFmtId="0" fontId="4" fillId="0" borderId="0" xfId="0" applyFont="1" applyAlignment="1">
      <alignment horizontal="left" vertical="top" wrapText="1"/>
    </xf>
    <xf numFmtId="0" fontId="0" fillId="8" borderId="26" xfId="0" applyFill="1" applyBorder="1"/>
    <xf numFmtId="0" fontId="0" fillId="2" borderId="26" xfId="0" applyFill="1" applyBorder="1"/>
    <xf numFmtId="0" fontId="0" fillId="2" borderId="24" xfId="0" applyFill="1" applyBorder="1" applyAlignment="1">
      <alignment horizontal="left"/>
    </xf>
    <xf numFmtId="0" fontId="0" fillId="2" borderId="16" xfId="0" applyFill="1" applyBorder="1" applyAlignment="1">
      <alignment horizontal="left"/>
    </xf>
    <xf numFmtId="0" fontId="0" fillId="2" borderId="25" xfId="0" applyFill="1" applyBorder="1" applyAlignment="1">
      <alignment horizontal="left"/>
    </xf>
    <xf numFmtId="0" fontId="0" fillId="0" borderId="87" xfId="0" applyBorder="1" applyAlignment="1">
      <alignment horizontal="center" wrapText="1"/>
    </xf>
    <xf numFmtId="0" fontId="0" fillId="0" borderId="50" xfId="0" applyBorder="1" applyAlignment="1">
      <alignment horizontal="center" wrapText="1"/>
    </xf>
    <xf numFmtId="0" fontId="0" fillId="0" borderId="61" xfId="0" applyBorder="1" applyAlignment="1">
      <alignment horizontal="center" wrapText="1"/>
    </xf>
    <xf numFmtId="0" fontId="0" fillId="0" borderId="24"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57" xfId="0" applyBorder="1" applyAlignment="1">
      <alignment horizontal="center" wrapText="1"/>
    </xf>
    <xf numFmtId="0" fontId="0" fillId="0" borderId="39" xfId="0" applyBorder="1" applyAlignment="1">
      <alignment horizontal="center" wrapText="1"/>
    </xf>
    <xf numFmtId="0" fontId="0" fillId="0" borderId="43" xfId="0" applyBorder="1" applyAlignment="1">
      <alignment horizontal="center" wrapText="1"/>
    </xf>
    <xf numFmtId="0" fontId="0" fillId="2" borderId="26" xfId="0" applyFill="1" applyBorder="1" applyAlignment="1" applyProtection="1">
      <alignment horizontal="left" wrapText="1"/>
      <protection locked="0"/>
    </xf>
    <xf numFmtId="0" fontId="0" fillId="2" borderId="34" xfId="0" applyFill="1" applyBorder="1" applyAlignment="1" applyProtection="1">
      <alignment horizontal="left" wrapText="1"/>
      <protection locked="0"/>
    </xf>
    <xf numFmtId="0" fontId="0" fillId="0" borderId="33" xfId="0" applyBorder="1" applyAlignment="1">
      <alignment horizontal="left" vertical="top" wrapText="1"/>
    </xf>
    <xf numFmtId="0" fontId="0" fillId="0" borderId="26" xfId="0" applyBorder="1" applyAlignment="1">
      <alignment horizontal="left" vertical="top" wrapText="1"/>
    </xf>
    <xf numFmtId="0" fontId="0" fillId="7" borderId="86" xfId="9" applyFont="1" applyAlignment="1" applyProtection="1">
      <alignment horizontal="left" vertical="top" wrapText="1"/>
    </xf>
    <xf numFmtId="0" fontId="4" fillId="7" borderId="86" xfId="9" applyFont="1" applyAlignment="1" applyProtection="1">
      <alignment horizontal="left" vertical="top" wrapText="1"/>
    </xf>
    <xf numFmtId="0" fontId="6" fillId="7" borderId="86" xfId="9" applyFont="1" applyAlignment="1" applyProtection="1">
      <alignment horizontal="center" wrapText="1"/>
    </xf>
    <xf numFmtId="49" fontId="0" fillId="2" borderId="24" xfId="0" applyNumberFormat="1" applyFill="1" applyBorder="1" applyAlignment="1" applyProtection="1">
      <alignment horizontal="center" wrapText="1"/>
      <protection locked="0"/>
    </xf>
    <xf numFmtId="49" fontId="0" fillId="2" borderId="16" xfId="0" applyNumberFormat="1" applyFill="1" applyBorder="1" applyAlignment="1" applyProtection="1">
      <alignment horizontal="center" wrapText="1"/>
      <protection locked="0"/>
    </xf>
    <xf numFmtId="49" fontId="0" fillId="2" borderId="17" xfId="0" applyNumberFormat="1" applyFill="1" applyBorder="1" applyAlignment="1" applyProtection="1">
      <alignment horizontal="center" wrapText="1"/>
      <protection locked="0"/>
    </xf>
    <xf numFmtId="0" fontId="0" fillId="2" borderId="24" xfId="0" applyFill="1" applyBorder="1" applyAlignment="1" applyProtection="1">
      <alignment horizontal="center" wrapText="1"/>
      <protection locked="0"/>
    </xf>
    <xf numFmtId="0" fontId="0" fillId="2" borderId="16" xfId="0" applyFill="1" applyBorder="1" applyAlignment="1" applyProtection="1">
      <alignment horizontal="center" wrapText="1"/>
      <protection locked="0"/>
    </xf>
    <xf numFmtId="0" fontId="0" fillId="2" borderId="17" xfId="0" applyFill="1" applyBorder="1" applyAlignment="1" applyProtection="1">
      <alignment horizontal="center" wrapText="1"/>
      <protection locked="0"/>
    </xf>
    <xf numFmtId="0" fontId="0" fillId="2" borderId="47" xfId="0" applyFill="1" applyBorder="1" applyAlignment="1" applyProtection="1">
      <alignment horizontal="center" vertical="center" wrapText="1"/>
      <protection locked="0"/>
    </xf>
    <xf numFmtId="0" fontId="0" fillId="2" borderId="46" xfId="0" applyFill="1" applyBorder="1" applyAlignment="1" applyProtection="1">
      <alignment horizontal="center" vertical="center" wrapText="1"/>
      <protection locked="0"/>
    </xf>
    <xf numFmtId="0" fontId="0" fillId="2" borderId="48" xfId="0" applyFill="1" applyBorder="1" applyAlignment="1" applyProtection="1">
      <alignment horizontal="center" vertical="center" wrapText="1"/>
      <protection locked="0"/>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3" xfId="0" applyBorder="1" applyAlignment="1">
      <alignment horizontal="left" vertical="top" wrapText="1"/>
    </xf>
    <xf numFmtId="0" fontId="0" fillId="2" borderId="4" xfId="0" applyFill="1" applyBorder="1" applyAlignment="1" applyProtection="1">
      <alignment horizontal="left" vertical="top" wrapText="1"/>
      <protection locked="0"/>
    </xf>
    <xf numFmtId="0" fontId="0" fillId="2" borderId="45" xfId="0" applyFill="1" applyBorder="1" applyAlignment="1" applyProtection="1">
      <alignment horizontal="left" vertical="top" wrapText="1"/>
      <protection locked="0"/>
    </xf>
    <xf numFmtId="0" fontId="0" fillId="0" borderId="44" xfId="0" applyBorder="1" applyAlignment="1">
      <alignment horizontal="left" vertical="top" wrapText="1"/>
    </xf>
    <xf numFmtId="0" fontId="0" fillId="0" borderId="4" xfId="0" applyBorder="1" applyAlignment="1">
      <alignment horizontal="left" vertical="top"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88" xfId="0" applyFont="1" applyBorder="1" applyAlignment="1">
      <alignment horizontal="left" vertical="center" wrapText="1"/>
    </xf>
    <xf numFmtId="0" fontId="4" fillId="2" borderId="85"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0" fillId="0" borderId="30" xfId="0" applyBorder="1" applyAlignment="1">
      <alignment horizontal="left" vertical="top" wrapText="1"/>
    </xf>
    <xf numFmtId="0" fontId="0" fillId="0" borderId="31" xfId="0" applyBorder="1" applyAlignment="1">
      <alignment horizontal="left" vertical="top" wrapText="1"/>
    </xf>
    <xf numFmtId="0" fontId="4" fillId="0" borderId="47" xfId="0" applyFont="1" applyBorder="1" applyAlignment="1">
      <alignment horizontal="left" vertical="top" wrapText="1"/>
    </xf>
    <xf numFmtId="0" fontId="4" fillId="0" borderId="46" xfId="0" applyFont="1" applyBorder="1" applyAlignment="1">
      <alignment horizontal="left" vertical="top" wrapText="1"/>
    </xf>
    <xf numFmtId="0" fontId="4" fillId="0" borderId="48" xfId="0" applyFont="1"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2" borderId="36" xfId="0" applyFill="1" applyBorder="1" applyAlignment="1" applyProtection="1">
      <alignment horizontal="left" wrapText="1"/>
      <protection locked="0"/>
    </xf>
    <xf numFmtId="0" fontId="0" fillId="2" borderId="37" xfId="0" applyFill="1" applyBorder="1" applyAlignment="1" applyProtection="1">
      <alignment horizontal="left" wrapText="1"/>
      <protection locked="0"/>
    </xf>
    <xf numFmtId="0" fontId="0" fillId="0" borderId="59" xfId="0" applyBorder="1" applyAlignment="1">
      <alignment horizontal="left" vertical="top" wrapText="1"/>
    </xf>
    <xf numFmtId="0" fontId="0" fillId="0" borderId="16" xfId="0" applyBorder="1" applyAlignment="1">
      <alignment horizontal="left" vertical="top" wrapText="1"/>
    </xf>
    <xf numFmtId="0" fontId="0" fillId="0" borderId="25" xfId="0" applyBorder="1" applyAlignment="1">
      <alignment horizontal="left" vertical="top" wrapText="1"/>
    </xf>
    <xf numFmtId="0" fontId="1" fillId="2" borderId="31" xfId="0" applyFont="1" applyFill="1" applyBorder="1" applyAlignment="1" applyProtection="1">
      <alignment horizontal="left" wrapText="1"/>
      <protection locked="0"/>
    </xf>
    <xf numFmtId="0" fontId="1" fillId="2" borderId="32" xfId="0" applyFont="1" applyFill="1" applyBorder="1" applyAlignment="1" applyProtection="1">
      <alignment horizontal="left" wrapText="1"/>
      <protection locked="0"/>
    </xf>
    <xf numFmtId="0" fontId="4" fillId="0" borderId="30" xfId="0" applyFont="1" applyBorder="1" applyAlignment="1">
      <alignment horizontal="left" vertical="top" wrapText="1"/>
    </xf>
    <xf numFmtId="0" fontId="0" fillId="0" borderId="32" xfId="0" applyBorder="1" applyAlignment="1">
      <alignment horizontal="left" vertical="top" wrapText="1"/>
    </xf>
    <xf numFmtId="0" fontId="0" fillId="0" borderId="0" xfId="0" applyAlignment="1">
      <alignment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0" fillId="2" borderId="36"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49" fontId="0" fillId="2" borderId="26" xfId="0" applyNumberFormat="1" applyFill="1" applyBorder="1" applyAlignment="1" applyProtection="1">
      <alignment horizontal="left" vertical="top" wrapText="1"/>
      <protection locked="0"/>
    </xf>
    <xf numFmtId="49" fontId="0" fillId="2" borderId="34" xfId="0" applyNumberFormat="1" applyFill="1" applyBorder="1" applyAlignment="1" applyProtection="1">
      <alignment horizontal="left" vertical="top" wrapText="1"/>
      <protection locked="0"/>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0" fillId="0" borderId="47" xfId="0" applyBorder="1" applyAlignment="1">
      <alignment horizontal="left" vertical="top" wrapText="1"/>
    </xf>
    <xf numFmtId="0" fontId="0" fillId="0" borderId="46" xfId="0" applyBorder="1" applyAlignment="1">
      <alignment horizontal="left" vertical="top" wrapText="1"/>
    </xf>
    <xf numFmtId="0" fontId="0" fillId="2" borderId="47" xfId="0" applyFill="1" applyBorder="1" applyAlignment="1" applyProtection="1">
      <alignment horizontal="center" vertical="top" wrapText="1"/>
      <protection locked="0"/>
    </xf>
    <xf numFmtId="0" fontId="0" fillId="2" borderId="46" xfId="0" applyFill="1" applyBorder="1" applyAlignment="1" applyProtection="1">
      <alignment horizontal="center" vertical="top" wrapText="1"/>
      <protection locked="0"/>
    </xf>
    <xf numFmtId="0" fontId="0" fillId="2" borderId="48" xfId="0" applyFill="1" applyBorder="1" applyAlignment="1" applyProtection="1">
      <alignment horizontal="center" vertical="top" wrapText="1"/>
      <protection locked="0"/>
    </xf>
    <xf numFmtId="0" fontId="0" fillId="0" borderId="46" xfId="0" applyBorder="1" applyAlignment="1">
      <alignment horizontal="left" vertical="top"/>
    </xf>
    <xf numFmtId="0" fontId="0" fillId="0" borderId="48" xfId="0" applyBorder="1" applyAlignment="1">
      <alignment horizontal="left" vertical="top"/>
    </xf>
    <xf numFmtId="0" fontId="0" fillId="0" borderId="22" xfId="0" applyBorder="1" applyAlignment="1">
      <alignment horizontal="left" vertical="top" wrapText="1"/>
    </xf>
    <xf numFmtId="0" fontId="4" fillId="2" borderId="35" xfId="0" applyFont="1" applyFill="1" applyBorder="1" applyAlignment="1" applyProtection="1">
      <alignment horizontal="left" vertical="top" wrapText="1"/>
      <protection locked="0"/>
    </xf>
    <xf numFmtId="0" fontId="4" fillId="2" borderId="36" xfId="0" applyFont="1" applyFill="1" applyBorder="1" applyAlignment="1" applyProtection="1">
      <alignment horizontal="left" vertical="top" wrapText="1"/>
      <protection locked="0"/>
    </xf>
    <xf numFmtId="0" fontId="4" fillId="2" borderId="37" xfId="0" applyFont="1" applyFill="1" applyBorder="1" applyAlignment="1" applyProtection="1">
      <alignment horizontal="left" vertical="top" wrapText="1"/>
      <protection locked="0"/>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49" xfId="0" applyBorder="1" applyAlignment="1">
      <alignment horizontal="left" wrapText="1"/>
    </xf>
    <xf numFmtId="0" fontId="0" fillId="0" borderId="50" xfId="0" applyBorder="1" applyAlignment="1">
      <alignment horizontal="left" wrapText="1"/>
    </xf>
    <xf numFmtId="0" fontId="0" fillId="0" borderId="96" xfId="0" applyBorder="1" applyAlignment="1">
      <alignment horizontal="center" vertical="center" wrapText="1"/>
    </xf>
    <xf numFmtId="0" fontId="0" fillId="0" borderId="52" xfId="0" applyBorder="1" applyAlignment="1">
      <alignment horizontal="center" vertical="center" wrapText="1"/>
    </xf>
    <xf numFmtId="0" fontId="0" fillId="0" borderId="13" xfId="0" applyBorder="1" applyAlignment="1">
      <alignment horizontal="center" vertical="center" wrapText="1"/>
    </xf>
    <xf numFmtId="0" fontId="0" fillId="0" borderId="93" xfId="0" applyBorder="1" applyAlignment="1">
      <alignment horizontal="center" vertical="center" wrapText="1"/>
    </xf>
    <xf numFmtId="0" fontId="0" fillId="0" borderId="21" xfId="0" applyBorder="1" applyAlignment="1">
      <alignment horizontal="center" vertical="center" wrapText="1"/>
    </xf>
    <xf numFmtId="0" fontId="0" fillId="0" borderId="97" xfId="0" applyBorder="1" applyAlignment="1">
      <alignment horizontal="center" vertical="center" wrapText="1"/>
    </xf>
    <xf numFmtId="0" fontId="0" fillId="0" borderId="0" xfId="0" applyAlignment="1">
      <alignment horizontal="center"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4" fillId="2" borderId="38" xfId="0" applyFont="1" applyFill="1" applyBorder="1" applyAlignment="1" applyProtection="1">
      <alignment horizontal="left" vertical="top" wrapText="1"/>
      <protection locked="0"/>
    </xf>
    <xf numFmtId="0" fontId="4" fillId="2" borderId="39"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0" fillId="0" borderId="13" xfId="0" applyBorder="1" applyAlignment="1">
      <alignment horizontal="left" vertical="top" wrapText="1"/>
    </xf>
    <xf numFmtId="0" fontId="0" fillId="0" borderId="14" xfId="0" applyBorder="1" applyAlignment="1">
      <alignment horizontal="left" vertical="top" wrapText="1"/>
    </xf>
    <xf numFmtId="0" fontId="4" fillId="2" borderId="24" xfId="0" applyFont="1" applyFill="1" applyBorder="1" applyAlignment="1" applyProtection="1">
      <alignment horizontal="left" vertical="top" wrapText="1"/>
      <protection locked="0"/>
    </xf>
    <xf numFmtId="0" fontId="4" fillId="2" borderId="16" xfId="0" applyFont="1" applyFill="1" applyBorder="1" applyAlignment="1" applyProtection="1">
      <alignment horizontal="left" vertical="top" wrapText="1"/>
      <protection locked="0"/>
    </xf>
    <xf numFmtId="0" fontId="4" fillId="2" borderId="17" xfId="0" applyFont="1" applyFill="1" applyBorder="1" applyAlignment="1" applyProtection="1">
      <alignment horizontal="left" vertical="top" wrapText="1"/>
      <protection locked="0"/>
    </xf>
    <xf numFmtId="0" fontId="0" fillId="0" borderId="27" xfId="0" applyBorder="1" applyAlignment="1">
      <alignment horizontal="left" vertical="top" wrapText="1"/>
    </xf>
    <xf numFmtId="0" fontId="0" fillId="0" borderId="18" xfId="0" applyBorder="1" applyAlignment="1">
      <alignment horizontal="left" vertical="top" wrapText="1"/>
    </xf>
    <xf numFmtId="0" fontId="4" fillId="2" borderId="36" xfId="0" applyFont="1" applyFill="1" applyBorder="1" applyAlignment="1" applyProtection="1">
      <alignment horizontal="center" vertical="top" wrapText="1"/>
      <protection locked="0"/>
    </xf>
    <xf numFmtId="0" fontId="4" fillId="2" borderId="37" xfId="0" applyFont="1" applyFill="1" applyBorder="1" applyAlignment="1" applyProtection="1">
      <alignment horizontal="center" vertical="top" wrapText="1"/>
      <protection locked="0"/>
    </xf>
    <xf numFmtId="0" fontId="14" fillId="0" borderId="9" xfId="1" applyFont="1" applyBorder="1" applyAlignment="1">
      <alignment horizontal="center"/>
    </xf>
    <xf numFmtId="0" fontId="14" fillId="0" borderId="0" xfId="1" applyFont="1" applyAlignment="1">
      <alignment horizontal="center"/>
    </xf>
    <xf numFmtId="0" fontId="16" fillId="0" borderId="10" xfId="1" applyFont="1" applyBorder="1"/>
    <xf numFmtId="0" fontId="16" fillId="0" borderId="11" xfId="1" applyFont="1" applyBorder="1"/>
    <xf numFmtId="0" fontId="14" fillId="0" borderId="91" xfId="1" applyFont="1" applyBorder="1" applyAlignment="1">
      <alignment horizontal="center"/>
    </xf>
    <xf numFmtId="0" fontId="14" fillId="0" borderId="12" xfId="1" applyFont="1" applyBorder="1" applyAlignment="1">
      <alignment horizontal="center"/>
    </xf>
    <xf numFmtId="0" fontId="7" fillId="7" borderId="86" xfId="9" applyFont="1" applyAlignment="1" applyProtection="1">
      <alignment horizontal="left" vertical="top" wrapText="1"/>
    </xf>
    <xf numFmtId="0" fontId="7" fillId="2" borderId="24" xfId="1" applyFont="1" applyFill="1" applyBorder="1" applyAlignment="1" applyProtection="1">
      <alignment horizontal="left" vertical="top" wrapText="1"/>
      <protection locked="0"/>
    </xf>
    <xf numFmtId="0" fontId="7" fillId="2" borderId="16" xfId="1" applyFont="1" applyFill="1" applyBorder="1" applyAlignment="1" applyProtection="1">
      <alignment horizontal="left" vertical="top" wrapText="1"/>
      <protection locked="0"/>
    </xf>
    <xf numFmtId="0" fontId="7" fillId="2" borderId="25" xfId="1" applyFont="1" applyFill="1" applyBorder="1" applyAlignment="1" applyProtection="1">
      <alignment horizontal="left" vertical="top" wrapText="1"/>
      <protection locked="0"/>
    </xf>
    <xf numFmtId="0" fontId="7" fillId="0" borderId="26" xfId="1" applyFont="1" applyBorder="1" applyAlignment="1">
      <alignment horizontal="left" vertical="top" wrapText="1"/>
    </xf>
    <xf numFmtId="0" fontId="21" fillId="0" borderId="0" xfId="0" applyFont="1" applyAlignment="1">
      <alignment horizontal="left" vertical="top" wrapText="1"/>
    </xf>
    <xf numFmtId="0" fontId="7" fillId="4" borderId="13" xfId="1" applyFont="1" applyFill="1" applyBorder="1" applyAlignment="1" applyProtection="1">
      <alignment horizontal="left" vertical="top" wrapText="1"/>
      <protection locked="0"/>
    </xf>
    <xf numFmtId="0" fontId="7" fillId="4" borderId="0" xfId="1" applyFont="1" applyFill="1" applyAlignment="1" applyProtection="1">
      <alignment horizontal="left" vertical="top" wrapText="1"/>
      <protection locked="0"/>
    </xf>
    <xf numFmtId="0" fontId="7" fillId="4" borderId="14" xfId="1" applyFont="1" applyFill="1" applyBorder="1" applyAlignment="1" applyProtection="1">
      <alignment horizontal="left" vertical="top" wrapText="1"/>
      <protection locked="0"/>
    </xf>
    <xf numFmtId="0" fontId="7" fillId="4" borderId="21" xfId="1" applyFont="1" applyFill="1" applyBorder="1" applyAlignment="1" applyProtection="1">
      <alignment horizontal="left" vertical="top" wrapText="1"/>
      <protection locked="0"/>
    </xf>
    <xf numFmtId="0" fontId="7" fillId="4" borderId="22" xfId="1" applyFont="1" applyFill="1" applyBorder="1" applyAlignment="1" applyProtection="1">
      <alignment horizontal="left" vertical="top" wrapText="1"/>
      <protection locked="0"/>
    </xf>
    <xf numFmtId="0" fontId="7" fillId="4" borderId="23" xfId="1" applyFont="1" applyFill="1" applyBorder="1" applyAlignment="1" applyProtection="1">
      <alignment horizontal="left" vertical="top" wrapText="1"/>
      <protection locked="0"/>
    </xf>
    <xf numFmtId="0" fontId="7" fillId="0" borderId="0" xfId="1" applyFont="1" applyAlignment="1">
      <alignment horizontal="center" wrapText="1"/>
    </xf>
    <xf numFmtId="0" fontId="7" fillId="0" borderId="0" xfId="0" applyFont="1" applyAlignment="1">
      <alignment horizontal="center" vertical="top" wrapText="1"/>
    </xf>
    <xf numFmtId="0" fontId="19" fillId="0" borderId="49" xfId="1" applyFont="1" applyBorder="1" applyAlignment="1">
      <alignment horizontal="left" vertical="top" wrapText="1"/>
    </xf>
    <xf numFmtId="0" fontId="19" fillId="0" borderId="50" xfId="1" applyFont="1" applyBorder="1" applyAlignment="1">
      <alignment horizontal="left" vertical="top" wrapText="1"/>
    </xf>
    <xf numFmtId="0" fontId="19" fillId="0" borderId="61" xfId="1" applyFont="1" applyBorder="1" applyAlignment="1">
      <alignment horizontal="left" vertical="top" wrapText="1"/>
    </xf>
    <xf numFmtId="0" fontId="7" fillId="7" borderId="0" xfId="9" applyFont="1" applyBorder="1" applyAlignment="1" applyProtection="1">
      <alignment horizontal="left" vertical="top" wrapText="1"/>
    </xf>
    <xf numFmtId="0" fontId="7" fillId="7" borderId="86" xfId="9" applyFont="1" applyAlignment="1" applyProtection="1">
      <alignment horizontal="left" vertical="center" wrapText="1"/>
    </xf>
    <xf numFmtId="0" fontId="7" fillId="0" borderId="9" xfId="1" applyFont="1" applyBorder="1" applyAlignment="1">
      <alignment horizontal="left" vertical="top" wrapText="1"/>
    </xf>
    <xf numFmtId="44" fontId="14" fillId="0" borderId="39" xfId="8" applyFont="1" applyBorder="1" applyAlignment="1" applyProtection="1">
      <alignment horizontal="right"/>
    </xf>
    <xf numFmtId="170" fontId="7" fillId="0" borderId="39" xfId="8" applyNumberFormat="1" applyFont="1" applyBorder="1" applyAlignment="1" applyProtection="1">
      <alignment horizontal="left"/>
    </xf>
    <xf numFmtId="0" fontId="5" fillId="0" borderId="0" xfId="0" applyFont="1" applyAlignment="1">
      <alignment horizontal="left" vertical="top" wrapText="1"/>
    </xf>
    <xf numFmtId="0" fontId="17" fillId="3" borderId="49" xfId="1" applyFont="1" applyFill="1" applyBorder="1" applyAlignment="1" applyProtection="1">
      <alignment horizontal="left" vertical="center"/>
      <protection locked="0"/>
    </xf>
    <xf numFmtId="0" fontId="17" fillId="3" borderId="101" xfId="1" applyFont="1" applyFill="1" applyBorder="1" applyAlignment="1" applyProtection="1">
      <alignment horizontal="left" vertical="center"/>
      <protection locked="0"/>
    </xf>
    <xf numFmtId="0" fontId="17" fillId="3" borderId="59" xfId="1" applyFont="1" applyFill="1" applyBorder="1" applyAlignment="1" applyProtection="1">
      <alignment horizontal="left" vertical="center"/>
      <protection locked="0"/>
    </xf>
    <xf numFmtId="0" fontId="17" fillId="3" borderId="25" xfId="1" applyFont="1" applyFill="1" applyBorder="1" applyAlignment="1" applyProtection="1">
      <alignment horizontal="left" vertical="center"/>
      <protection locked="0"/>
    </xf>
    <xf numFmtId="0" fontId="17" fillId="3" borderId="38" xfId="1" applyFont="1" applyFill="1" applyBorder="1" applyAlignment="1" applyProtection="1">
      <alignment horizontal="left" vertical="center"/>
      <protection locked="0"/>
    </xf>
    <xf numFmtId="0" fontId="17" fillId="3" borderId="99" xfId="1" applyFont="1" applyFill="1" applyBorder="1" applyAlignment="1" applyProtection="1">
      <alignment horizontal="left" vertical="center"/>
      <protection locked="0"/>
    </xf>
    <xf numFmtId="0" fontId="0" fillId="0" borderId="32" xfId="0" applyBorder="1" applyAlignment="1">
      <alignment horizontal="left" vertical="center"/>
    </xf>
    <xf numFmtId="0" fontId="0" fillId="0" borderId="34" xfId="0" applyBorder="1" applyAlignment="1">
      <alignment horizontal="left" vertical="center"/>
    </xf>
    <xf numFmtId="0" fontId="14" fillId="7" borderId="86" xfId="9" applyFont="1" applyAlignment="1" applyProtection="1">
      <alignment horizontal="left" vertical="top" wrapText="1"/>
    </xf>
    <xf numFmtId="0" fontId="0" fillId="0" borderId="30" xfId="0" applyBorder="1" applyAlignment="1">
      <alignment horizontal="left" vertical="center"/>
    </xf>
    <xf numFmtId="0" fontId="0" fillId="0" borderId="33" xfId="0" applyBorder="1" applyAlignment="1">
      <alignment horizontal="left" vertical="center"/>
    </xf>
    <xf numFmtId="0" fontId="7" fillId="0" borderId="59" xfId="1" applyFont="1" applyBorder="1" applyAlignment="1">
      <alignment horizontal="left"/>
    </xf>
    <xf numFmtId="0" fontId="7" fillId="0" borderId="25" xfId="1" applyFont="1" applyBorder="1" applyAlignment="1">
      <alignment horizontal="left"/>
    </xf>
    <xf numFmtId="0" fontId="7" fillId="0" borderId="96" xfId="1" applyFont="1" applyBorder="1" applyAlignment="1">
      <alignment horizontal="left"/>
    </xf>
    <xf numFmtId="0" fontId="7" fillId="0" borderId="52" xfId="1" applyFont="1" applyBorder="1" applyAlignment="1">
      <alignment horizontal="left"/>
    </xf>
    <xf numFmtId="0" fontId="0" fillId="7" borderId="86" xfId="9" applyFont="1" applyAlignment="1">
      <alignment horizontal="left" vertical="center" wrapText="1"/>
    </xf>
    <xf numFmtId="0" fontId="0" fillId="7" borderId="86" xfId="9" applyFont="1" applyAlignment="1">
      <alignment horizontal="left" vertical="center"/>
    </xf>
    <xf numFmtId="0" fontId="0" fillId="2" borderId="66" xfId="0" applyFill="1" applyBorder="1" applyAlignment="1" applyProtection="1">
      <alignment horizontal="center" wrapText="1"/>
      <protection locked="0"/>
    </xf>
    <xf numFmtId="0" fontId="0" fillId="2" borderId="70" xfId="0" applyFill="1" applyBorder="1" applyAlignment="1" applyProtection="1">
      <alignment horizontal="center" wrapText="1"/>
      <protection locked="0"/>
    </xf>
    <xf numFmtId="0" fontId="0" fillId="2" borderId="82" xfId="0" applyFill="1" applyBorder="1" applyAlignment="1" applyProtection="1">
      <alignment horizontal="center" wrapText="1"/>
      <protection locked="0"/>
    </xf>
    <xf numFmtId="0" fontId="0" fillId="2" borderId="67" xfId="0" applyFill="1" applyBorder="1" applyAlignment="1" applyProtection="1">
      <alignment horizontal="center" wrapText="1"/>
      <protection locked="0"/>
    </xf>
    <xf numFmtId="0" fontId="0" fillId="2" borderId="64" xfId="0" applyFill="1" applyBorder="1" applyAlignment="1" applyProtection="1">
      <alignment horizontal="center" wrapText="1"/>
      <protection locked="0"/>
    </xf>
    <xf numFmtId="0" fontId="0" fillId="2" borderId="56" xfId="0" applyFill="1" applyBorder="1" applyAlignment="1" applyProtection="1">
      <alignment horizontal="center" wrapText="1"/>
      <protection locked="0"/>
    </xf>
    <xf numFmtId="0" fontId="0" fillId="2" borderId="62" xfId="0" applyFill="1" applyBorder="1" applyAlignment="1" applyProtection="1">
      <alignment horizontal="center" wrapText="1"/>
      <protection locked="0"/>
    </xf>
    <xf numFmtId="0" fontId="0" fillId="2" borderId="65" xfId="0" applyFill="1" applyBorder="1" applyAlignment="1" applyProtection="1">
      <alignment horizontal="center" wrapText="1"/>
      <protection locked="0"/>
    </xf>
    <xf numFmtId="0" fontId="1" fillId="0" borderId="64" xfId="0" applyFont="1" applyBorder="1" applyAlignment="1">
      <alignment horizontal="left" vertical="top" wrapText="1"/>
    </xf>
    <xf numFmtId="0" fontId="1" fillId="0" borderId="56" xfId="0" applyFont="1" applyBorder="1" applyAlignment="1">
      <alignment horizontal="left" vertical="top" wrapText="1"/>
    </xf>
    <xf numFmtId="0" fontId="0" fillId="0" borderId="64" xfId="0" applyBorder="1" applyAlignment="1">
      <alignment horizontal="left" vertical="top" wrapText="1"/>
    </xf>
    <xf numFmtId="0" fontId="0" fillId="0" borderId="56" xfId="0" applyBorder="1" applyAlignment="1">
      <alignment horizontal="left" vertical="top" wrapText="1"/>
    </xf>
    <xf numFmtId="0" fontId="0" fillId="0" borderId="64"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77" xfId="0" applyBorder="1" applyAlignment="1">
      <alignment horizontal="center" vertical="center"/>
    </xf>
    <xf numFmtId="0" fontId="0" fillId="0" borderId="75" xfId="0" applyBorder="1" applyAlignment="1">
      <alignment horizontal="center" vertical="center"/>
    </xf>
    <xf numFmtId="0" fontId="0" fillId="0" borderId="7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4" fillId="0" borderId="68" xfId="0" applyFont="1" applyBorder="1" applyAlignment="1">
      <alignment horizontal="center"/>
    </xf>
    <xf numFmtId="0" fontId="4" fillId="0" borderId="69" xfId="0" applyFont="1" applyBorder="1" applyAlignment="1">
      <alignment horizontal="center"/>
    </xf>
    <xf numFmtId="0" fontId="0" fillId="6" borderId="0" xfId="0" applyFill="1" applyAlignment="1">
      <alignment horizontal="left" vertical="top" wrapText="1"/>
    </xf>
  </cellXfs>
  <cellStyles count="10">
    <cellStyle name="Comma" xfId="7" builtinId="3"/>
    <cellStyle name="Comma 2" xfId="3" xr:uid="{00000000-0005-0000-0000-000000000000}"/>
    <cellStyle name="Currency" xfId="8" builtinId="4"/>
    <cellStyle name="Currency 2" xfId="2" xr:uid="{00000000-0005-0000-0000-000001000000}"/>
    <cellStyle name="Hyperlink" xfId="6" builtinId="8"/>
    <cellStyle name="Normal" xfId="0" builtinId="0"/>
    <cellStyle name="Normal 2" xfId="1" xr:uid="{00000000-0005-0000-0000-000004000000}"/>
    <cellStyle name="Note" xfId="9" builtinId="10"/>
    <cellStyle name="Percent" xfId="5" builtinId="5"/>
    <cellStyle name="Percent 2" xfId="4" xr:uid="{00000000-0005-0000-0000-000006000000}"/>
  </cellStyles>
  <dxfs count="32">
    <dxf>
      <font>
        <color rgb="FF9C0006"/>
      </font>
      <fill>
        <patternFill>
          <bgColor rgb="FFFFC7CE"/>
        </patternFill>
      </fill>
    </dxf>
    <dxf>
      <font>
        <color rgb="FF9C0006"/>
      </font>
      <fill>
        <patternFill>
          <bgColor rgb="FFFFC7CE"/>
        </patternFill>
      </fill>
    </dxf>
    <dxf>
      <fill>
        <patternFill>
          <bgColor rgb="FFFF0000"/>
        </patternFill>
      </fill>
    </dxf>
    <dxf>
      <font>
        <color theme="9" tint="0.59996337778862885"/>
      </font>
      <fill>
        <patternFill>
          <bgColor theme="9" tint="0.59996337778862885"/>
        </patternFill>
      </fill>
    </dxf>
    <dxf>
      <fill>
        <patternFill>
          <bgColor rgb="FFFF0000"/>
        </patternFill>
      </fill>
    </dxf>
    <dxf>
      <font>
        <color theme="9" tint="0.59996337778862885"/>
      </font>
      <fill>
        <patternFill>
          <bgColor theme="9" tint="0.59996337778862885"/>
        </patternFill>
      </fill>
    </dxf>
    <dxf>
      <fill>
        <patternFill>
          <bgColor rgb="FFFF0000"/>
        </patternFill>
      </fill>
    </dxf>
    <dxf>
      <font>
        <color theme="9" tint="0.59996337778862885"/>
      </font>
      <fill>
        <patternFill>
          <bgColor theme="9" tint="0.59996337778862885"/>
        </patternFill>
      </fill>
    </dxf>
    <dxf>
      <fill>
        <patternFill>
          <bgColor rgb="FFFF0000"/>
        </patternFill>
      </fill>
    </dxf>
    <dxf>
      <font>
        <color theme="9" tint="0.59996337778862885"/>
      </font>
      <fill>
        <patternFill>
          <bgColor theme="9" tint="0.59996337778862885"/>
        </patternFill>
      </fill>
    </dxf>
    <dxf>
      <fill>
        <patternFill>
          <bgColor rgb="FFFF0000"/>
        </patternFill>
      </fill>
    </dxf>
    <dxf>
      <font>
        <color theme="9" tint="0.59996337778862885"/>
      </font>
      <fill>
        <patternFill>
          <bgColor theme="9" tint="0.59996337778862885"/>
        </patternFill>
      </fill>
    </dxf>
    <dxf>
      <fill>
        <patternFill>
          <bgColor rgb="FFFF0000"/>
        </patternFill>
      </fill>
    </dxf>
    <dxf>
      <font>
        <color theme="9" tint="0.59996337778862885"/>
      </font>
      <fill>
        <patternFill>
          <bgColor theme="9" tint="0.59996337778862885"/>
        </patternFill>
      </fill>
    </dxf>
    <dxf>
      <fill>
        <patternFill>
          <bgColor rgb="FFFF0000"/>
        </patternFill>
      </fill>
    </dxf>
    <dxf>
      <font>
        <color theme="9" tint="0.59996337778862885"/>
      </font>
      <fill>
        <patternFill>
          <bgColor theme="9" tint="0.59996337778862885"/>
        </patternFill>
      </fill>
    </dxf>
    <dxf>
      <font>
        <color rgb="FF9C0006"/>
      </font>
      <fill>
        <patternFill>
          <bgColor rgb="FFFFC7CE"/>
        </patternFill>
      </fill>
    </dxf>
    <dxf>
      <fill>
        <patternFill>
          <bgColor rgb="FFFF0000"/>
        </patternFill>
      </fill>
    </dxf>
    <dxf>
      <font>
        <color theme="9" tint="0.59996337778862885"/>
      </font>
      <fill>
        <patternFill>
          <bgColor theme="9" tint="0.59996337778862885"/>
        </patternFill>
      </fill>
    </dxf>
    <dxf>
      <fill>
        <patternFill>
          <bgColor theme="0" tint="-0.14996795556505021"/>
        </patternFill>
      </fill>
    </dxf>
    <dxf>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FF00"/>
        </patternFill>
      </fill>
    </dxf>
    <dxf>
      <fill>
        <patternFill>
          <bgColor theme="1" tint="4.9989318521683403E-2"/>
        </patternFill>
      </fill>
    </dxf>
    <dxf>
      <border>
        <left style="thin">
          <color auto="1"/>
        </left>
        <right style="thin">
          <color auto="1"/>
        </right>
        <top style="thin">
          <color auto="1"/>
        </top>
        <bottom style="thin">
          <color auto="1"/>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7C8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maine-my.sharepoint.com/personal/ethan_grumstrup_maine_gov/Documents/Microsoft%20Teams%20Chat%20Files/2022%20CEP%20Supplier%20Reporting%20v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ATA COLLECTION"/>
      <sheetName val="0 - Summary"/>
      <sheetName val="1 - Contact Info"/>
      <sheetName val="2 - Customers Served"/>
      <sheetName val="3 - Product and General Info"/>
      <sheetName val="A - Sales - Revenues"/>
      <sheetName val="B - Sales Grossed up Changeable"/>
      <sheetName val="C - Source of Supply"/>
      <sheetName val="D - Source of RECs"/>
      <sheetName val="E - Excluded Sales"/>
      <sheetName val="E - CONFIDENTIAL Contract Names"/>
      <sheetName val="F -  Alt Compliance Payments"/>
      <sheetName val="G - Voluntary Green Programs"/>
      <sheetName val="Menus"/>
      <sheetName val="GeneratingUn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aine.gov/mpuc/regulated-utilities/electricity/supplier-info" TargetMode="External"/><Relationship Id="rId2" Type="http://schemas.openxmlformats.org/officeDocument/2006/relationships/hyperlink" Target="mailto:Joyce.Horton@maine.gov" TargetMode="External"/><Relationship Id="rId1" Type="http://schemas.openxmlformats.org/officeDocument/2006/relationships/hyperlink" Target="mailto:Ethan.Grumstrup@maine.gov"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maine.gov/mpuc/electricity/list_of_suppliers.s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B1:S40"/>
  <sheetViews>
    <sheetView showGridLines="0" tabSelected="1" workbookViewId="0">
      <selection activeCell="C38" sqref="C38"/>
    </sheetView>
  </sheetViews>
  <sheetFormatPr defaultRowHeight="14.4" x14ac:dyDescent="0.3"/>
  <cols>
    <col min="1" max="1" width="2.6640625" customWidth="1"/>
    <col min="2" max="2" width="9.6640625" bestFit="1" customWidth="1"/>
    <col min="4" max="4" width="9.5546875" bestFit="1" customWidth="1"/>
    <col min="5" max="5" width="9.6640625" bestFit="1" customWidth="1"/>
    <col min="6" max="6" width="9.5546875" bestFit="1" customWidth="1"/>
  </cols>
  <sheetData>
    <row r="1" spans="2:19" x14ac:dyDescent="0.3">
      <c r="B1" s="12" t="s">
        <v>1507</v>
      </c>
    </row>
    <row r="2" spans="2:19" ht="13.2" customHeight="1" x14ac:dyDescent="0.3">
      <c r="K2" s="400" t="s">
        <v>1955</v>
      </c>
      <c r="L2" s="400"/>
      <c r="M2" s="400"/>
      <c r="N2" s="400"/>
      <c r="O2" s="400"/>
      <c r="P2" s="400"/>
      <c r="Q2" s="400"/>
      <c r="R2" s="400"/>
      <c r="S2" s="400"/>
    </row>
    <row r="3" spans="2:19" ht="31.8" customHeight="1" x14ac:dyDescent="0.3">
      <c r="B3" s="402" t="s">
        <v>1535</v>
      </c>
      <c r="C3" s="402"/>
      <c r="D3" s="402"/>
      <c r="E3" s="402"/>
      <c r="F3" s="402"/>
      <c r="G3" s="402"/>
      <c r="H3" s="402"/>
      <c r="I3" s="402"/>
      <c r="K3" s="401" t="s">
        <v>2024</v>
      </c>
      <c r="L3" s="401"/>
      <c r="M3" s="401"/>
      <c r="N3" s="401"/>
      <c r="O3" s="401"/>
      <c r="P3" s="401"/>
      <c r="Q3" s="401"/>
      <c r="R3" s="401"/>
      <c r="S3" s="401"/>
    </row>
    <row r="4" spans="2:19" ht="31.8" customHeight="1" x14ac:dyDescent="0.3">
      <c r="B4" s="404" t="s">
        <v>2004</v>
      </c>
      <c r="C4" s="404"/>
      <c r="D4" s="404"/>
      <c r="E4" s="404"/>
      <c r="F4" s="404"/>
      <c r="G4" s="404"/>
      <c r="H4" s="404"/>
      <c r="I4" s="404"/>
      <c r="J4" s="141"/>
      <c r="K4" s="401"/>
      <c r="L4" s="401"/>
      <c r="M4" s="401"/>
      <c r="N4" s="401"/>
      <c r="O4" s="401"/>
      <c r="P4" s="401"/>
      <c r="Q4" s="401"/>
      <c r="R4" s="401"/>
      <c r="S4" s="401"/>
    </row>
    <row r="5" spans="2:19" ht="5.4" customHeight="1" x14ac:dyDescent="0.3">
      <c r="K5" s="401"/>
      <c r="L5" s="401"/>
      <c r="M5" s="401"/>
      <c r="N5" s="401"/>
      <c r="O5" s="401"/>
      <c r="P5" s="401"/>
      <c r="Q5" s="401"/>
      <c r="R5" s="401"/>
      <c r="S5" s="401"/>
    </row>
    <row r="6" spans="2:19" ht="30.6" customHeight="1" x14ac:dyDescent="0.3">
      <c r="B6" s="402" t="s">
        <v>2003</v>
      </c>
      <c r="C6" s="402"/>
      <c r="D6" s="402"/>
      <c r="E6" s="402"/>
      <c r="F6" s="402"/>
      <c r="G6" s="402"/>
      <c r="H6" s="402"/>
      <c r="I6" s="402"/>
      <c r="J6" s="20"/>
      <c r="K6" s="401"/>
      <c r="L6" s="401"/>
      <c r="M6" s="401"/>
      <c r="N6" s="401"/>
      <c r="O6" s="401"/>
      <c r="P6" s="401"/>
      <c r="Q6" s="401"/>
      <c r="R6" s="401"/>
      <c r="S6" s="401"/>
    </row>
    <row r="7" spans="2:19" ht="35.4" customHeight="1" x14ac:dyDescent="0.3">
      <c r="B7" s="386" t="s">
        <v>2002</v>
      </c>
      <c r="C7" s="268"/>
      <c r="D7" s="268"/>
      <c r="E7" s="268"/>
      <c r="F7" s="268"/>
      <c r="G7" s="268"/>
      <c r="H7" s="268"/>
      <c r="I7" s="20"/>
      <c r="J7" s="20"/>
      <c r="K7" s="401"/>
      <c r="L7" s="401"/>
      <c r="M7" s="401"/>
      <c r="N7" s="401"/>
      <c r="O7" s="401"/>
      <c r="P7" s="401"/>
      <c r="Q7" s="401"/>
      <c r="R7" s="401"/>
      <c r="S7" s="401"/>
    </row>
    <row r="8" spans="2:19" ht="44.4" customHeight="1" x14ac:dyDescent="0.3">
      <c r="B8" s="402" t="s">
        <v>2017</v>
      </c>
      <c r="C8" s="402"/>
      <c r="D8" s="402"/>
      <c r="E8" s="402"/>
      <c r="F8" s="402"/>
      <c r="G8" s="402"/>
      <c r="H8" s="402"/>
      <c r="I8" s="402"/>
      <c r="J8" s="57"/>
    </row>
    <row r="9" spans="2:19" ht="5.4" customHeight="1" x14ac:dyDescent="0.3">
      <c r="D9" s="57"/>
      <c r="E9" s="57"/>
      <c r="F9" s="57"/>
      <c r="G9" s="57"/>
      <c r="H9" s="57"/>
      <c r="I9" s="57"/>
      <c r="J9" s="57"/>
    </row>
    <row r="10" spans="2:19" ht="14.4" customHeight="1" x14ac:dyDescent="0.3">
      <c r="B10" t="s">
        <v>2010</v>
      </c>
      <c r="D10" s="57"/>
      <c r="E10" s="57"/>
      <c r="F10" s="57"/>
      <c r="G10" s="57"/>
      <c r="H10" s="57"/>
      <c r="I10" s="57"/>
      <c r="J10" s="57"/>
    </row>
    <row r="11" spans="2:19" ht="14.4" customHeight="1" x14ac:dyDescent="0.3">
      <c r="B11" s="403" t="s">
        <v>1960</v>
      </c>
      <c r="C11" s="403"/>
      <c r="D11" s="403"/>
      <c r="E11" s="403"/>
      <c r="F11" s="57" t="s">
        <v>2015</v>
      </c>
      <c r="G11" s="57"/>
      <c r="H11" s="57"/>
      <c r="I11" s="57"/>
      <c r="J11" s="57"/>
    </row>
    <row r="12" spans="2:19" ht="14.4" customHeight="1" x14ac:dyDescent="0.3">
      <c r="B12" s="403" t="s">
        <v>2011</v>
      </c>
      <c r="C12" s="403"/>
      <c r="D12" s="403"/>
      <c r="E12" s="403"/>
      <c r="F12" s="57" t="s">
        <v>2014</v>
      </c>
      <c r="G12" s="57"/>
      <c r="H12" s="57"/>
      <c r="I12" s="57"/>
      <c r="J12" s="57"/>
    </row>
    <row r="13" spans="2:19" ht="14.4" customHeight="1" x14ac:dyDescent="0.3">
      <c r="B13" s="403" t="s">
        <v>1963</v>
      </c>
      <c r="C13" s="403"/>
      <c r="D13" s="403"/>
      <c r="E13" s="403"/>
      <c r="F13" s="57" t="s">
        <v>2016</v>
      </c>
      <c r="G13" s="57"/>
      <c r="H13" s="57"/>
      <c r="I13" s="57"/>
      <c r="J13" s="57"/>
    </row>
    <row r="14" spans="2:19" ht="4.8" customHeight="1" x14ac:dyDescent="0.3">
      <c r="D14" s="57"/>
      <c r="E14" s="57"/>
      <c r="F14" s="57"/>
      <c r="G14" s="57"/>
      <c r="H14" s="57"/>
      <c r="I14" s="57"/>
      <c r="J14" s="57"/>
    </row>
    <row r="15" spans="2:19" ht="14.4" customHeight="1" x14ac:dyDescent="0.3">
      <c r="B15" t="s">
        <v>1934</v>
      </c>
      <c r="D15" s="57"/>
      <c r="E15" s="57"/>
      <c r="F15" s="57"/>
      <c r="G15" s="57"/>
      <c r="H15" s="57"/>
      <c r="I15" s="57"/>
      <c r="J15" s="57"/>
    </row>
    <row r="16" spans="2:19" ht="14.4" customHeight="1" x14ac:dyDescent="0.3">
      <c r="B16" s="406" t="s">
        <v>1901</v>
      </c>
      <c r="C16" s="406"/>
      <c r="D16" s="406"/>
      <c r="E16" s="406"/>
      <c r="F16" s="57" t="s">
        <v>1907</v>
      </c>
      <c r="G16" s="57"/>
      <c r="H16" s="57"/>
      <c r="I16" s="57"/>
      <c r="J16" s="57"/>
    </row>
    <row r="17" spans="2:10" ht="14.4" customHeight="1" x14ac:dyDescent="0.3">
      <c r="B17" s="406" t="s">
        <v>1902</v>
      </c>
      <c r="C17" s="406"/>
      <c r="D17" s="406"/>
      <c r="E17" s="406"/>
      <c r="F17" s="57" t="s">
        <v>1909</v>
      </c>
      <c r="G17" s="57"/>
      <c r="H17" s="57"/>
      <c r="I17" s="57"/>
      <c r="J17" s="57"/>
    </row>
    <row r="18" spans="2:10" ht="14.4" customHeight="1" x14ac:dyDescent="0.3">
      <c r="B18" s="406" t="s">
        <v>1903</v>
      </c>
      <c r="C18" s="406"/>
      <c r="D18" s="406"/>
      <c r="E18" s="406"/>
      <c r="F18" s="57" t="s">
        <v>1910</v>
      </c>
      <c r="G18" s="57"/>
      <c r="H18" s="57"/>
      <c r="I18" s="57"/>
      <c r="J18" s="57"/>
    </row>
    <row r="19" spans="2:10" ht="14.4" customHeight="1" x14ac:dyDescent="0.3">
      <c r="B19" s="406" t="s">
        <v>1904</v>
      </c>
      <c r="C19" s="406"/>
      <c r="D19" s="406"/>
      <c r="E19" s="406"/>
      <c r="F19" s="57" t="s">
        <v>1906</v>
      </c>
      <c r="G19" s="57"/>
      <c r="H19" s="57"/>
      <c r="I19" s="57"/>
      <c r="J19" s="57"/>
    </row>
    <row r="20" spans="2:10" ht="14.4" customHeight="1" x14ac:dyDescent="0.3">
      <c r="B20" s="407" t="s">
        <v>2020</v>
      </c>
      <c r="C20" s="408"/>
      <c r="D20" s="408"/>
      <c r="E20" s="409"/>
      <c r="F20" s="57" t="s">
        <v>1945</v>
      </c>
      <c r="G20" s="57"/>
      <c r="H20" s="57"/>
      <c r="I20" s="57"/>
      <c r="J20" s="57"/>
    </row>
    <row r="21" spans="2:10" ht="14.4" customHeight="1" x14ac:dyDescent="0.3">
      <c r="B21" s="406" t="s">
        <v>2021</v>
      </c>
      <c r="C21" s="406"/>
      <c r="D21" s="406"/>
      <c r="E21" s="406"/>
      <c r="F21" s="57" t="s">
        <v>1946</v>
      </c>
      <c r="G21" s="57"/>
      <c r="H21" s="57"/>
      <c r="I21" s="57"/>
      <c r="J21" s="57"/>
    </row>
    <row r="22" spans="2:10" ht="14.4" customHeight="1" x14ac:dyDescent="0.3">
      <c r="B22" s="406" t="s">
        <v>2022</v>
      </c>
      <c r="C22" s="406"/>
      <c r="D22" s="406"/>
      <c r="E22" s="406"/>
      <c r="F22" s="57" t="s">
        <v>1908</v>
      </c>
      <c r="G22" s="57"/>
      <c r="H22" s="57"/>
      <c r="I22" s="57"/>
      <c r="J22" s="57"/>
    </row>
    <row r="23" spans="2:10" ht="7.8" customHeight="1" x14ac:dyDescent="0.3">
      <c r="F23" s="57"/>
      <c r="G23" s="57"/>
      <c r="H23" s="57"/>
      <c r="I23" s="57"/>
      <c r="J23" s="57"/>
    </row>
    <row r="24" spans="2:10" ht="14.4" customHeight="1" x14ac:dyDescent="0.3">
      <c r="B24" t="s">
        <v>1935</v>
      </c>
      <c r="F24" s="57"/>
      <c r="G24" s="57"/>
      <c r="H24" s="57"/>
      <c r="I24" s="57"/>
      <c r="J24" s="57"/>
    </row>
    <row r="25" spans="2:10" ht="14.4" customHeight="1" x14ac:dyDescent="0.3">
      <c r="B25" s="405" t="s">
        <v>2008</v>
      </c>
      <c r="C25" s="405"/>
      <c r="D25" s="405"/>
      <c r="E25" s="405"/>
      <c r="F25" s="57" t="s">
        <v>2012</v>
      </c>
      <c r="G25" s="57"/>
      <c r="H25" s="57"/>
      <c r="I25" s="57"/>
      <c r="J25" s="57"/>
    </row>
    <row r="26" spans="2:10" ht="14.4" customHeight="1" x14ac:dyDescent="0.3">
      <c r="B26" s="405" t="s">
        <v>2023</v>
      </c>
      <c r="C26" s="405"/>
      <c r="D26" s="405"/>
      <c r="E26" s="405"/>
      <c r="F26" s="57" t="s">
        <v>2013</v>
      </c>
      <c r="G26" s="57"/>
      <c r="H26" s="57"/>
      <c r="I26" s="57"/>
      <c r="J26" s="57"/>
    </row>
    <row r="27" spans="2:10" ht="14.4" customHeight="1" x14ac:dyDescent="0.3">
      <c r="B27" s="405" t="s">
        <v>2009</v>
      </c>
      <c r="C27" s="405"/>
      <c r="D27" s="405"/>
      <c r="E27" s="405"/>
      <c r="F27" s="57" t="s">
        <v>1911</v>
      </c>
      <c r="G27" s="57"/>
      <c r="H27" s="57"/>
      <c r="I27" s="57"/>
      <c r="J27" s="57"/>
    </row>
    <row r="28" spans="2:10" ht="6" customHeight="1" x14ac:dyDescent="0.3"/>
    <row r="29" spans="2:10" ht="14.4" customHeight="1" x14ac:dyDescent="0.3">
      <c r="B29" s="57" t="s">
        <v>1905</v>
      </c>
      <c r="E29" s="57"/>
      <c r="F29" s="57"/>
      <c r="G29" s="57"/>
      <c r="H29" s="57"/>
      <c r="I29" s="57"/>
      <c r="J29" s="57"/>
    </row>
    <row r="30" spans="2:10" x14ac:dyDescent="0.3">
      <c r="B30" t="s">
        <v>1431</v>
      </c>
      <c r="E30" t="s">
        <v>1433</v>
      </c>
      <c r="F30" t="s">
        <v>1898</v>
      </c>
    </row>
    <row r="31" spans="2:10" x14ac:dyDescent="0.3">
      <c r="B31" s="22" t="s">
        <v>1432</v>
      </c>
      <c r="C31" s="22"/>
      <c r="D31" s="22"/>
      <c r="F31" s="182" t="s">
        <v>1899</v>
      </c>
    </row>
    <row r="32" spans="2:10" x14ac:dyDescent="0.3">
      <c r="B32" t="s">
        <v>1434</v>
      </c>
      <c r="F32" t="s">
        <v>1900</v>
      </c>
    </row>
    <row r="34" spans="2:6" x14ac:dyDescent="0.3">
      <c r="B34" t="str">
        <f>CONCATENATE("Reporting Year: ",C36," , v",C37)</f>
        <v>Reporting Year: 2023 , v9.1</v>
      </c>
    </row>
    <row r="36" spans="2:6" x14ac:dyDescent="0.3">
      <c r="B36" s="12" t="s">
        <v>1107</v>
      </c>
      <c r="C36">
        <v>2023</v>
      </c>
    </row>
    <row r="37" spans="2:6" x14ac:dyDescent="0.3">
      <c r="B37" s="12" t="s">
        <v>1106</v>
      </c>
      <c r="C37" s="14">
        <v>9.1</v>
      </c>
    </row>
    <row r="40" spans="2:6" x14ac:dyDescent="0.3">
      <c r="D40" s="21"/>
      <c r="E40" s="21"/>
      <c r="F40" s="21"/>
    </row>
  </sheetData>
  <sheetProtection algorithmName="SHA-512" hashValue="EmIMJYT5TBUZfYVo6gkHYxhshlWUXbekg+vuIRDbS3ioqhrJYScVtsVKwILIJmwm2agJ6iVq/C9xppOj58diAw==" saltValue="p+CMZUdbilAIQVRcjVpY9Q==" spinCount="100000" sheet="1" objects="1" scenarios="1" selectLockedCells="1"/>
  <mergeCells count="19">
    <mergeCell ref="B27:E27"/>
    <mergeCell ref="B16:E16"/>
    <mergeCell ref="B17:E17"/>
    <mergeCell ref="B18:E18"/>
    <mergeCell ref="B19:E19"/>
    <mergeCell ref="B20:E20"/>
    <mergeCell ref="B25:E25"/>
    <mergeCell ref="B21:E21"/>
    <mergeCell ref="B22:E22"/>
    <mergeCell ref="B26:E26"/>
    <mergeCell ref="K2:S2"/>
    <mergeCell ref="K3:S7"/>
    <mergeCell ref="B6:I6"/>
    <mergeCell ref="B11:E11"/>
    <mergeCell ref="B13:E13"/>
    <mergeCell ref="B12:E12"/>
    <mergeCell ref="B3:I3"/>
    <mergeCell ref="B4:I4"/>
    <mergeCell ref="B8:I8"/>
  </mergeCells>
  <hyperlinks>
    <hyperlink ref="B31" r:id="rId1" xr:uid="{F9C6C655-E3FF-4C5A-963D-2A666B45BA7C}"/>
    <hyperlink ref="F31" r:id="rId2" xr:uid="{5EB18474-3E04-4498-8E15-C03E95E300ED}"/>
    <hyperlink ref="B7" r:id="rId3" xr:uid="{A20292F6-FFCA-42C5-966C-16E0BEACB40C}"/>
  </hyperlinks>
  <pageMargins left="0.7" right="0.7" top="0.75" bottom="0.75" header="0.3" footer="0.3"/>
  <pageSetup fitToHeight="0"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9" tint="0.59999389629810485"/>
    <pageSetUpPr fitToPage="1"/>
  </sheetPr>
  <dimension ref="B1:AD161"/>
  <sheetViews>
    <sheetView showGridLines="0" topLeftCell="B1" zoomScaleNormal="100" workbookViewId="0">
      <pane ySplit="12" topLeftCell="A13" activePane="bottomLeft" state="frozen"/>
      <selection activeCell="B1" sqref="B1"/>
      <selection pane="bottomLeft" activeCell="H13" sqref="H13"/>
    </sheetView>
  </sheetViews>
  <sheetFormatPr defaultColWidth="9.109375" defaultRowHeight="14.4" x14ac:dyDescent="0.3"/>
  <cols>
    <col min="1" max="1" width="2.21875" style="30" customWidth="1"/>
    <col min="2" max="2" width="17.33203125" style="122" customWidth="1"/>
    <col min="3" max="3" width="29.109375" style="30" customWidth="1"/>
    <col min="4" max="7" width="14.44140625" style="122" customWidth="1"/>
    <col min="8" max="8" width="9" style="122" customWidth="1"/>
    <col min="9" max="9" width="24" style="122" customWidth="1"/>
    <col min="10" max="13" width="13.109375" style="122" customWidth="1"/>
    <col min="27" max="28" width="14.5546875" style="30" hidden="1" customWidth="1"/>
    <col min="29" max="29" width="18.109375" style="30" hidden="1" customWidth="1"/>
    <col min="30" max="30" width="18.6640625" style="30" hidden="1" customWidth="1"/>
    <col min="31" max="16384" width="9.109375" style="30"/>
  </cols>
  <sheetData>
    <row r="1" spans="2:30" ht="16.2" customHeight="1" thickBot="1" x14ac:dyDescent="0.35">
      <c r="B1" s="217" t="str">
        <f>_xlfn.CONCAT('1 - Contact Info'!B1:E1,'1 - Contact Info'!F1:O1)</f>
        <v>Company Name:</v>
      </c>
      <c r="C1" s="105"/>
      <c r="D1" s="105"/>
      <c r="E1" s="241"/>
      <c r="G1" s="187" t="s">
        <v>1517</v>
      </c>
      <c r="H1" s="255">
        <f>ROUND('4 - Sales and Revenues'!O84,0)</f>
        <v>0</v>
      </c>
      <c r="I1" s="30"/>
      <c r="J1" s="259" t="str">
        <f>INSTRUCTIONS!$B$34</f>
        <v>Reporting Year: 2023 , v9.1</v>
      </c>
      <c r="K1" s="191"/>
      <c r="N1" s="30"/>
      <c r="O1" s="30"/>
      <c r="P1" s="30"/>
      <c r="Q1" s="30"/>
      <c r="R1" s="30"/>
      <c r="S1" s="30"/>
      <c r="T1" s="30"/>
      <c r="U1" s="30"/>
      <c r="V1" s="30"/>
      <c r="W1" s="30"/>
      <c r="AA1" s="30" t="s">
        <v>1928</v>
      </c>
      <c r="AB1" s="30" t="s">
        <v>1928</v>
      </c>
      <c r="AC1" s="30" t="s">
        <v>1928</v>
      </c>
      <c r="AD1" s="30" t="s">
        <v>1928</v>
      </c>
    </row>
    <row r="2" spans="2:30" s="243" customFormat="1" ht="8.4" customHeight="1" x14ac:dyDescent="0.3">
      <c r="C2" s="242"/>
      <c r="D2" s="214"/>
      <c r="E2" s="214"/>
      <c r="I2" s="244"/>
      <c r="J2" s="244"/>
      <c r="K2" s="245"/>
    </row>
    <row r="3" spans="2:30" x14ac:dyDescent="0.3">
      <c r="B3" s="334"/>
      <c r="C3" s="536" t="s">
        <v>1524</v>
      </c>
      <c r="D3" s="536"/>
      <c r="E3" s="536"/>
      <c r="F3" s="536"/>
      <c r="G3" s="536"/>
      <c r="H3" s="30"/>
      <c r="I3" s="535" t="s">
        <v>1534</v>
      </c>
      <c r="J3" s="535"/>
      <c r="K3" s="535"/>
      <c r="L3" s="535"/>
      <c r="M3" s="535"/>
      <c r="N3" s="30"/>
      <c r="O3" s="30"/>
      <c r="P3" s="30"/>
      <c r="Q3" s="30"/>
      <c r="R3" s="30"/>
      <c r="S3" s="30"/>
      <c r="T3" s="30"/>
      <c r="U3" s="30"/>
      <c r="V3" s="30"/>
      <c r="W3" s="30"/>
      <c r="X3" s="30"/>
      <c r="Y3" s="30"/>
      <c r="Z3" s="30"/>
      <c r="AA3" s="191"/>
      <c r="AB3" s="191"/>
    </row>
    <row r="4" spans="2:30" x14ac:dyDescent="0.3">
      <c r="B4" s="30"/>
      <c r="D4" s="180" t="s">
        <v>677</v>
      </c>
      <c r="E4" s="180" t="s">
        <v>1103</v>
      </c>
      <c r="F4" s="180" t="s">
        <v>675</v>
      </c>
      <c r="G4" s="180" t="s">
        <v>1114</v>
      </c>
      <c r="H4" s="30"/>
      <c r="I4" s="85"/>
      <c r="J4" s="180" t="s">
        <v>677</v>
      </c>
      <c r="K4" s="180" t="s">
        <v>1103</v>
      </c>
      <c r="L4" s="180" t="s">
        <v>675</v>
      </c>
      <c r="M4" s="180" t="s">
        <v>1114</v>
      </c>
      <c r="N4" s="30"/>
      <c r="O4" s="540" t="s">
        <v>1949</v>
      </c>
      <c r="P4" s="540"/>
      <c r="Q4" s="540"/>
      <c r="R4" s="540"/>
      <c r="S4" s="30"/>
      <c r="T4" s="30"/>
      <c r="U4" s="30"/>
      <c r="V4" s="30"/>
      <c r="W4" s="30"/>
      <c r="X4" s="30"/>
      <c r="Y4" s="30"/>
      <c r="Z4" s="30"/>
      <c r="AA4" s="191"/>
      <c r="AB4" s="191"/>
    </row>
    <row r="5" spans="2:30" x14ac:dyDescent="0.3">
      <c r="B5" s="30"/>
      <c r="C5" s="192" t="s">
        <v>1515</v>
      </c>
      <c r="D5" s="193">
        <f>Requirements!B11</f>
        <v>0.1</v>
      </c>
      <c r="E5" s="193">
        <f>VLOOKUP(INSTRUCTIONS!$C$36,Requirements!$D$2:$E$12,2)</f>
        <v>0.11</v>
      </c>
      <c r="F5" s="193">
        <f>Requirements!H2</f>
        <v>0.3</v>
      </c>
      <c r="G5" s="193">
        <f>VLOOKUP(INSTRUCTIONS!$C$36,Requirements!$J$2:$K$11,2)</f>
        <v>1.2E-2</v>
      </c>
      <c r="H5" s="30"/>
      <c r="I5" s="194" t="s">
        <v>702</v>
      </c>
      <c r="J5" s="330">
        <f t="shared" ref="J5:M8" si="0">SUMIFS($AD$13:$AD$133,$H$13:$H$133,J$4,$I$13:$I$133,$I5)</f>
        <v>0</v>
      </c>
      <c r="K5" s="330">
        <f t="shared" si="0"/>
        <v>0</v>
      </c>
      <c r="L5" s="330">
        <f t="shared" si="0"/>
        <v>0</v>
      </c>
      <c r="M5" s="330">
        <f t="shared" si="0"/>
        <v>0</v>
      </c>
      <c r="N5" s="30"/>
      <c r="O5" s="540"/>
      <c r="P5" s="540"/>
      <c r="Q5" s="540"/>
      <c r="R5" s="540"/>
      <c r="S5" s="30"/>
      <c r="T5" s="30"/>
      <c r="U5" s="30"/>
      <c r="V5" s="30"/>
      <c r="W5" s="30"/>
      <c r="X5" s="30"/>
      <c r="Y5" s="30"/>
      <c r="Z5" s="30"/>
      <c r="AA5" s="191"/>
      <c r="AB5" s="191"/>
    </row>
    <row r="6" spans="2:30" x14ac:dyDescent="0.3">
      <c r="B6" s="30"/>
      <c r="C6" s="30" t="s">
        <v>1503</v>
      </c>
      <c r="D6" s="195">
        <f>ROUND('A - Exemptions'!D17,0)</f>
        <v>0</v>
      </c>
      <c r="E6" s="195">
        <f>ROUND('A - Exemptions'!E17,0)</f>
        <v>0</v>
      </c>
      <c r="F6" s="195">
        <f>ROUND('A - Exemptions'!F17,0)</f>
        <v>0</v>
      </c>
      <c r="G6" s="195">
        <f>ROUND('A - Exemptions'!G17,0)</f>
        <v>0</v>
      </c>
      <c r="H6" s="30"/>
      <c r="I6" s="196" t="s">
        <v>62</v>
      </c>
      <c r="J6" s="331">
        <f t="shared" si="0"/>
        <v>0</v>
      </c>
      <c r="K6" s="331">
        <f t="shared" si="0"/>
        <v>0</v>
      </c>
      <c r="L6" s="331">
        <f t="shared" si="0"/>
        <v>0</v>
      </c>
      <c r="M6" s="331">
        <f t="shared" si="0"/>
        <v>0</v>
      </c>
      <c r="N6" s="30"/>
      <c r="O6" s="540"/>
      <c r="P6" s="540"/>
      <c r="Q6" s="540"/>
      <c r="R6" s="540"/>
      <c r="S6" s="30"/>
      <c r="T6" s="30"/>
      <c r="U6" s="30"/>
      <c r="V6" s="30"/>
      <c r="W6" s="30"/>
      <c r="X6" s="30"/>
      <c r="Y6" s="30"/>
      <c r="Z6" s="30"/>
      <c r="AA6" s="191"/>
      <c r="AB6" s="191"/>
    </row>
    <row r="7" spans="2:30" x14ac:dyDescent="0.3">
      <c r="B7" s="30"/>
      <c r="C7" s="30" t="s">
        <v>1516</v>
      </c>
      <c r="D7" s="197">
        <f>'3 - Product and General Info'!E4</f>
        <v>0</v>
      </c>
      <c r="E7" s="197">
        <f>'3 - Product and General Info'!E5</f>
        <v>0</v>
      </c>
      <c r="F7" s="197">
        <f>'3 - Product and General Info'!E6</f>
        <v>0</v>
      </c>
      <c r="G7" s="197">
        <f>'3 - Product and General Info'!E7</f>
        <v>0</v>
      </c>
      <c r="H7" s="30"/>
      <c r="I7" s="196" t="s">
        <v>1919</v>
      </c>
      <c r="J7" s="331">
        <f t="shared" si="0"/>
        <v>0</v>
      </c>
      <c r="K7" s="331">
        <f t="shared" si="0"/>
        <v>0</v>
      </c>
      <c r="L7" s="331">
        <f t="shared" si="0"/>
        <v>0</v>
      </c>
      <c r="M7" s="331">
        <f t="shared" si="0"/>
        <v>0</v>
      </c>
      <c r="N7" s="30"/>
      <c r="O7" s="540"/>
      <c r="P7" s="540"/>
      <c r="Q7" s="540"/>
      <c r="R7" s="540"/>
      <c r="S7" s="30"/>
      <c r="T7" s="30"/>
      <c r="U7" s="30"/>
      <c r="V7" s="30"/>
      <c r="W7" s="30"/>
      <c r="X7" s="30"/>
      <c r="Y7" s="30"/>
      <c r="Z7" s="30"/>
      <c r="AA7" s="191"/>
      <c r="AB7" s="191"/>
    </row>
    <row r="8" spans="2:30" ht="15" thickBot="1" x14ac:dyDescent="0.35">
      <c r="B8" s="30"/>
      <c r="C8" s="338" t="s">
        <v>1514</v>
      </c>
      <c r="D8" s="339">
        <f>($H$1-D6)*D5+D7</f>
        <v>0</v>
      </c>
      <c r="E8" s="339">
        <f>($H$1-E6)*E5+E7</f>
        <v>0</v>
      </c>
      <c r="F8" s="339">
        <f>($H$1-F6)*F5+F7</f>
        <v>0</v>
      </c>
      <c r="G8" s="339">
        <f>($H$1-G6)*G5+G7</f>
        <v>0</v>
      </c>
      <c r="H8" s="30"/>
      <c r="I8" s="231" t="s">
        <v>1920</v>
      </c>
      <c r="J8" s="332">
        <f t="shared" si="0"/>
        <v>0</v>
      </c>
      <c r="K8" s="332">
        <f t="shared" si="0"/>
        <v>0</v>
      </c>
      <c r="L8" s="332">
        <f t="shared" si="0"/>
        <v>0</v>
      </c>
      <c r="M8" s="332">
        <f t="shared" si="0"/>
        <v>0</v>
      </c>
      <c r="N8" s="30"/>
      <c r="O8" s="540"/>
      <c r="P8" s="540"/>
      <c r="Q8" s="540"/>
      <c r="R8" s="540"/>
      <c r="S8" s="30"/>
      <c r="T8" s="30"/>
      <c r="U8" s="30"/>
      <c r="V8" s="30"/>
      <c r="W8" s="30"/>
      <c r="X8" s="30"/>
      <c r="Y8" s="30"/>
      <c r="Z8" s="30"/>
      <c r="AA8" s="191"/>
      <c r="AB8" s="191"/>
    </row>
    <row r="9" spans="2:30" x14ac:dyDescent="0.3">
      <c r="B9" s="30"/>
      <c r="C9" s="198" t="s">
        <v>1921</v>
      </c>
      <c r="D9" s="64">
        <f>SUMIFS($AD$13:$AD$133,$H$13:$H$133,D$4,$I$13:$I$133,"&lt;&gt;"&amp;Menus!$D$4)</f>
        <v>0</v>
      </c>
      <c r="E9" s="64">
        <f>SUMIFS($AD$13:$AD$133,$H$13:$H$133,E$4,$I$13:$I$133,"&lt;&gt;"&amp;Menus!$D$4)</f>
        <v>0</v>
      </c>
      <c r="F9" s="64">
        <f>SUMIFS($AD$13:$AD$133,$H$13:$H$133,F$4,$I$13:$I$133,"&lt;&gt;"&amp;Menus!$D$4)</f>
        <v>0</v>
      </c>
      <c r="G9" s="64">
        <f>SUMIFS($AD$13:$AD$133,$H$13:$H$133,G$4,$I$13:$I$133,"&lt;&gt;"&amp;Menus!$D$4)</f>
        <v>0</v>
      </c>
      <c r="H9" s="30"/>
      <c r="L9" s="191"/>
      <c r="M9" s="191"/>
      <c r="N9" s="30"/>
      <c r="O9" s="30"/>
      <c r="P9" s="30"/>
      <c r="Q9" s="30"/>
      <c r="R9" s="30"/>
      <c r="S9" s="30"/>
      <c r="T9" s="30"/>
      <c r="U9" s="30"/>
      <c r="V9" s="30"/>
      <c r="W9" s="30"/>
      <c r="X9" s="30"/>
      <c r="Y9" s="30"/>
      <c r="Z9" s="30"/>
      <c r="AA9" s="191"/>
      <c r="AB9" s="191"/>
    </row>
    <row r="10" spans="2:30" ht="15" thickBot="1" x14ac:dyDescent="0.35">
      <c r="B10" s="30"/>
      <c r="C10" s="340" t="s">
        <v>1929</v>
      </c>
      <c r="D10" s="341">
        <f>D9-D8</f>
        <v>0</v>
      </c>
      <c r="E10" s="341">
        <f>E9-E8</f>
        <v>0</v>
      </c>
      <c r="F10" s="341">
        <f>F9-F8</f>
        <v>0</v>
      </c>
      <c r="G10" s="341">
        <f>G9-G8</f>
        <v>0</v>
      </c>
      <c r="H10" s="30"/>
      <c r="I10" s="258" t="s">
        <v>1927</v>
      </c>
      <c r="J10" s="329" t="str">
        <f>IFERROR(SUMIFS($AB$13:$AB$133,$H$13:$H$133,J$4)/SUM(J5:J8),"")</f>
        <v/>
      </c>
      <c r="K10" s="329" t="str">
        <f>IFERROR(SUMIFS($AB$13:$AB$133,$H$13:$H$133,K$4)/SUM(K5:K8),"")</f>
        <v/>
      </c>
      <c r="L10" s="329" t="str">
        <f>IFERROR(SUMIFS($AB$13:$AB$133,$H$13:$H$133,L$4)/SUM(L5:L8),"")</f>
        <v/>
      </c>
      <c r="M10" s="329" t="str">
        <f>IFERROR(SUMIFS($AB$13:$AB$133,$H$13:$H$133,M$4)/SUM(M5:M8),"")</f>
        <v/>
      </c>
      <c r="N10" s="30"/>
      <c r="O10" s="30"/>
      <c r="P10" s="30"/>
      <c r="Q10" s="30"/>
      <c r="R10" s="30"/>
      <c r="S10" s="30"/>
      <c r="T10" s="30"/>
      <c r="U10" s="30"/>
      <c r="V10" s="30"/>
      <c r="W10" s="30"/>
      <c r="X10" s="30"/>
      <c r="Y10" s="30"/>
      <c r="Z10" s="30"/>
      <c r="AA10" s="191"/>
      <c r="AB10" s="191"/>
    </row>
    <row r="11" spans="2:30" x14ac:dyDescent="0.3">
      <c r="B11" s="199"/>
      <c r="C11" s="200"/>
      <c r="D11" s="61"/>
      <c r="E11" s="61"/>
      <c r="F11" s="61"/>
      <c r="H11" s="30"/>
      <c r="K11" s="359"/>
      <c r="L11" s="358"/>
      <c r="M11" s="191"/>
      <c r="N11" s="30"/>
      <c r="O11" s="30"/>
      <c r="P11" s="30"/>
      <c r="Q11" s="30"/>
      <c r="R11" s="30"/>
      <c r="S11" s="30"/>
      <c r="T11" s="30"/>
      <c r="U11" s="30"/>
      <c r="V11" s="30"/>
      <c r="W11" s="30"/>
      <c r="X11" s="30"/>
      <c r="Y11" s="30"/>
      <c r="Z11" s="30"/>
      <c r="AA11" s="191"/>
      <c r="AB11" s="191"/>
    </row>
    <row r="12" spans="2:30" s="202" customFormat="1" ht="15" customHeight="1" x14ac:dyDescent="0.3">
      <c r="B12" s="328" t="s">
        <v>1913</v>
      </c>
      <c r="C12" s="201" t="s">
        <v>59</v>
      </c>
      <c r="D12" s="201" t="s">
        <v>1512</v>
      </c>
      <c r="E12" s="201" t="s">
        <v>61</v>
      </c>
      <c r="F12" s="201" t="s">
        <v>1912</v>
      </c>
      <c r="G12" s="201" t="s">
        <v>1511</v>
      </c>
      <c r="H12" s="201" t="s">
        <v>1917</v>
      </c>
      <c r="I12" s="201" t="s">
        <v>1918</v>
      </c>
      <c r="J12" s="202" t="s">
        <v>1922</v>
      </c>
      <c r="K12" s="357" t="s">
        <v>1948</v>
      </c>
      <c r="L12" s="201" t="s">
        <v>1958</v>
      </c>
      <c r="AA12" s="202" t="s">
        <v>1953</v>
      </c>
      <c r="AB12" s="202" t="s">
        <v>1952</v>
      </c>
      <c r="AC12" s="202" t="s">
        <v>1957</v>
      </c>
      <c r="AD12" s="202" t="s">
        <v>1954</v>
      </c>
    </row>
    <row r="13" spans="2:30" s="196" customFormat="1" ht="14.25" customHeight="1" x14ac:dyDescent="0.3">
      <c r="B13" s="62"/>
      <c r="C13" s="256" t="str">
        <f>IFERROR(VLOOKUP($B13,GeneratingUnits!$A$6:$I$900,2,TRUE),"")</f>
        <v/>
      </c>
      <c r="D13" s="256" t="str">
        <f>IFERROR(VLOOKUP($B13,GeneratingUnits!$A$6:$I$900,4,TRUE),"")</f>
        <v/>
      </c>
      <c r="E13" s="256" t="str">
        <f>IFERROR(VLOOKUP(B13,GeneratingUnits!$A$6:$J$899,5),"")</f>
        <v/>
      </c>
      <c r="F13" s="256" t="str">
        <f>IFERROR(VLOOKUP(B13,GeneratingUnits!$A$6:$J$899,10),"")</f>
        <v/>
      </c>
      <c r="G13" s="257"/>
      <c r="H13" s="62"/>
      <c r="I13" s="62"/>
      <c r="J13" s="266"/>
      <c r="K13" s="361" t="str">
        <f t="shared" ref="K13:K44" si="1">IF(AC13="Applied",G13*3,"")</f>
        <v/>
      </c>
      <c r="L13" s="267" t="str">
        <f>IFERROR(INDEX(GeneratingUnits!$A$5:$J$900,MATCH('6 - Source of RECs'!$B13,GeneratingUnits!$A$5:$A$900,0),MATCH('6 - Source of RECs'!$H13,GeneratingUnits!$A$5:$J$5,0)),"")</f>
        <v/>
      </c>
      <c r="M13" s="523" t="s">
        <v>2001</v>
      </c>
      <c r="N13" s="523"/>
      <c r="O13" s="523"/>
      <c r="P13" s="523"/>
      <c r="Q13" s="523"/>
      <c r="R13" s="523"/>
      <c r="S13" s="523"/>
      <c r="T13" s="523"/>
      <c r="U13" s="523"/>
      <c r="V13" s="356"/>
      <c r="W13" s="356"/>
      <c r="AA13" s="196" t="e">
        <f>VLOOKUP(E13,Calculations!$G$3:$H$24,2)</f>
        <v>#N/A</v>
      </c>
      <c r="AB13" s="264">
        <f t="shared" ref="AB13:AB44" si="2">J13*G13</f>
        <v>0</v>
      </c>
      <c r="AC13" s="196" t="str">
        <f>IFERROR(VLOOKUP($B13,'3X MSW'!$A$2:$C$4,3,),"")</f>
        <v/>
      </c>
      <c r="AD13" s="196">
        <f t="shared" ref="AD13:AD44" si="3">IF(AC13="Applied",K13,G13)</f>
        <v>0</v>
      </c>
    </row>
    <row r="14" spans="2:30" x14ac:dyDescent="0.3">
      <c r="B14" s="62"/>
      <c r="C14" s="256" t="str">
        <f>IFERROR(VLOOKUP($B14,GeneratingUnits!$A$6:$I$900,2,TRUE),"")</f>
        <v/>
      </c>
      <c r="D14" s="256" t="str">
        <f>IFERROR(VLOOKUP($B14,GeneratingUnits!$A$6:$I$900,4,TRUE),"")</f>
        <v/>
      </c>
      <c r="E14" s="256" t="str">
        <f>IFERROR(VLOOKUP(B14,GeneratingUnits!$A$6:$J$899,5),"")</f>
        <v/>
      </c>
      <c r="F14" s="256" t="str">
        <f>IFERROR(VLOOKUP(B14,GeneratingUnits!$A$6:$J$899,10),"")</f>
        <v/>
      </c>
      <c r="G14" s="257"/>
      <c r="H14" s="62"/>
      <c r="I14" s="62"/>
      <c r="J14" s="266"/>
      <c r="K14" s="361" t="str">
        <f t="shared" si="1"/>
        <v/>
      </c>
      <c r="L14" s="267" t="str">
        <f>IFERROR(INDEX(GeneratingUnits!$A$5:$J$900,MATCH('6 - Source of RECs'!$B14,GeneratingUnits!$A$5:$A$900,0),MATCH('6 - Source of RECs'!$H14,GeneratingUnits!$A$5:$J$5,0)),"")</f>
        <v/>
      </c>
      <c r="M14" s="523"/>
      <c r="N14" s="523"/>
      <c r="O14" s="523"/>
      <c r="P14" s="523"/>
      <c r="Q14" s="523"/>
      <c r="R14" s="523"/>
      <c r="S14" s="523"/>
      <c r="T14" s="523"/>
      <c r="U14" s="523"/>
      <c r="V14" s="356"/>
      <c r="W14" s="356"/>
      <c r="AA14" s="196" t="e">
        <f>VLOOKUP(E14,Calculations!$G$3:$H$24,2)</f>
        <v>#N/A</v>
      </c>
      <c r="AB14" s="264">
        <f t="shared" si="2"/>
        <v>0</v>
      </c>
      <c r="AC14" s="196" t="str">
        <f>IFERROR(VLOOKUP($B14,'3X MSW'!$A$2:$C$4,3,),"")</f>
        <v/>
      </c>
      <c r="AD14" s="196">
        <f t="shared" si="3"/>
        <v>0</v>
      </c>
    </row>
    <row r="15" spans="2:30" x14ac:dyDescent="0.3">
      <c r="B15" s="62"/>
      <c r="C15" s="256" t="str">
        <f>IFERROR(VLOOKUP($B15,GeneratingUnits!$A$6:$I$900,2,TRUE),"")</f>
        <v/>
      </c>
      <c r="D15" s="256" t="str">
        <f>IFERROR(VLOOKUP($B15,GeneratingUnits!$A$6:$I$900,4,TRUE),"")</f>
        <v/>
      </c>
      <c r="E15" s="256" t="str">
        <f>IFERROR(VLOOKUP(B15,GeneratingUnits!$A$6:$J$899,5),"")</f>
        <v/>
      </c>
      <c r="F15" s="256" t="str">
        <f>IFERROR(VLOOKUP(B15,GeneratingUnits!$A$6:$J$899,10),"")</f>
        <v/>
      </c>
      <c r="G15" s="257"/>
      <c r="H15" s="62"/>
      <c r="I15" s="62"/>
      <c r="J15" s="266"/>
      <c r="K15" s="361" t="str">
        <f t="shared" si="1"/>
        <v/>
      </c>
      <c r="L15" s="267" t="str">
        <f>IFERROR(INDEX(GeneratingUnits!$A$5:$J$900,MATCH('6 - Source of RECs'!$B15,GeneratingUnits!$A$5:$A$900,0),MATCH('6 - Source of RECs'!$H15,GeneratingUnits!$A$5:$J$5,0)),"")</f>
        <v/>
      </c>
      <c r="M15" s="523"/>
      <c r="N15" s="523"/>
      <c r="O15" s="523"/>
      <c r="P15" s="523"/>
      <c r="Q15" s="523"/>
      <c r="R15" s="523"/>
      <c r="S15" s="523"/>
      <c r="T15" s="523"/>
      <c r="U15" s="523"/>
      <c r="V15" s="356"/>
      <c r="W15" s="356"/>
      <c r="AA15" s="196" t="e">
        <f>VLOOKUP(E15,Calculations!$G$3:$H$24,2)</f>
        <v>#N/A</v>
      </c>
      <c r="AB15" s="264">
        <f t="shared" si="2"/>
        <v>0</v>
      </c>
      <c r="AC15" s="196" t="str">
        <f>IFERROR(VLOOKUP($B15,'3X MSW'!$A$2:$C$4,3,),"")</f>
        <v/>
      </c>
      <c r="AD15" s="196">
        <f t="shared" si="3"/>
        <v>0</v>
      </c>
    </row>
    <row r="16" spans="2:30" x14ac:dyDescent="0.3">
      <c r="B16" s="62"/>
      <c r="C16" s="256" t="str">
        <f>IFERROR(VLOOKUP($B16,GeneratingUnits!$A$6:$I$900,2,TRUE),"")</f>
        <v/>
      </c>
      <c r="D16" s="256" t="str">
        <f>IFERROR(VLOOKUP($B16,GeneratingUnits!$A$6:$I$900,4,TRUE),"")</f>
        <v/>
      </c>
      <c r="E16" s="256" t="str">
        <f>IFERROR(VLOOKUP(B16,GeneratingUnits!$A$6:$J$899,5),"")</f>
        <v/>
      </c>
      <c r="F16" s="256" t="str">
        <f>IFERROR(VLOOKUP(B16,GeneratingUnits!$A$6:$J$899,10),"")</f>
        <v/>
      </c>
      <c r="G16" s="257"/>
      <c r="H16" s="62"/>
      <c r="I16" s="62"/>
      <c r="J16" s="266"/>
      <c r="K16" s="361" t="str">
        <f t="shared" si="1"/>
        <v/>
      </c>
      <c r="L16" s="267" t="str">
        <f>IFERROR(INDEX(GeneratingUnits!$A$5:$J$900,MATCH('6 - Source of RECs'!$B16,GeneratingUnits!$A$5:$A$900,0),MATCH('6 - Source of RECs'!$H16,GeneratingUnits!$A$5:$J$5,0)),"")</f>
        <v/>
      </c>
      <c r="M16" s="523"/>
      <c r="N16" s="523"/>
      <c r="O16" s="523"/>
      <c r="P16" s="523"/>
      <c r="Q16" s="523"/>
      <c r="R16" s="523"/>
      <c r="S16" s="523"/>
      <c r="T16" s="523"/>
      <c r="U16" s="523"/>
      <c r="V16" s="356"/>
      <c r="W16" s="356"/>
      <c r="AA16" s="196" t="e">
        <f>VLOOKUP(E16,Calculations!$G$3:$H$24,2)</f>
        <v>#N/A</v>
      </c>
      <c r="AB16" s="264">
        <f t="shared" si="2"/>
        <v>0</v>
      </c>
      <c r="AC16" s="196" t="str">
        <f>IFERROR(VLOOKUP($B16,'3X MSW'!$A$2:$C$4,3,),"")</f>
        <v/>
      </c>
      <c r="AD16" s="196">
        <f t="shared" si="3"/>
        <v>0</v>
      </c>
    </row>
    <row r="17" spans="2:30" x14ac:dyDescent="0.3">
      <c r="B17" s="62"/>
      <c r="C17" s="256" t="str">
        <f>IFERROR(VLOOKUP($B17,GeneratingUnits!$A$6:$I$900,2,TRUE),"")</f>
        <v/>
      </c>
      <c r="D17" s="256" t="str">
        <f>IFERROR(VLOOKUP($B17,GeneratingUnits!$A$6:$I$900,4,TRUE),"")</f>
        <v/>
      </c>
      <c r="E17" s="256" t="str">
        <f>IFERROR(VLOOKUP(B17,GeneratingUnits!$A$6:$J$899,5),"")</f>
        <v/>
      </c>
      <c r="F17" s="256" t="str">
        <f>IFERROR(VLOOKUP(B17,GeneratingUnits!$A$6:$J$899,10),"")</f>
        <v/>
      </c>
      <c r="G17" s="257"/>
      <c r="H17" s="62"/>
      <c r="I17" s="62"/>
      <c r="J17" s="266"/>
      <c r="K17" s="361" t="str">
        <f t="shared" si="1"/>
        <v/>
      </c>
      <c r="L17" s="267" t="str">
        <f>IFERROR(INDEX(GeneratingUnits!$A$5:$J$900,MATCH('6 - Source of RECs'!$B17,GeneratingUnits!$A$5:$A$900,0),MATCH('6 - Source of RECs'!$H17,GeneratingUnits!$A$5:$J$5,0)),"")</f>
        <v/>
      </c>
      <c r="M17" s="523"/>
      <c r="N17" s="523"/>
      <c r="O17" s="523"/>
      <c r="P17" s="523"/>
      <c r="Q17" s="523"/>
      <c r="R17" s="523"/>
      <c r="S17" s="523"/>
      <c r="T17" s="523"/>
      <c r="U17" s="523"/>
      <c r="V17" s="356"/>
      <c r="W17" s="356"/>
      <c r="AA17" s="196" t="e">
        <f>VLOOKUP(E17,Calculations!$G$3:$H$24,2)</f>
        <v>#N/A</v>
      </c>
      <c r="AB17" s="264">
        <f t="shared" si="2"/>
        <v>0</v>
      </c>
      <c r="AC17" s="196" t="str">
        <f>IFERROR(VLOOKUP($B17,'3X MSW'!$A$2:$C$4,3,),"")</f>
        <v/>
      </c>
      <c r="AD17" s="196">
        <f t="shared" si="3"/>
        <v>0</v>
      </c>
    </row>
    <row r="18" spans="2:30" x14ac:dyDescent="0.3">
      <c r="B18" s="62"/>
      <c r="C18" s="256" t="str">
        <f>IFERROR(VLOOKUP($B18,GeneratingUnits!$A$6:$I$900,2,TRUE),"")</f>
        <v/>
      </c>
      <c r="D18" s="256" t="str">
        <f>IFERROR(VLOOKUP($B18,GeneratingUnits!$A$6:$I$900,4,TRUE),"")</f>
        <v/>
      </c>
      <c r="E18" s="256" t="str">
        <f>IFERROR(VLOOKUP(B18,GeneratingUnits!$A$6:$J$899,5),"")</f>
        <v/>
      </c>
      <c r="F18" s="256" t="str">
        <f>IFERROR(VLOOKUP(B18,GeneratingUnits!$A$6:$J$899,10),"")</f>
        <v/>
      </c>
      <c r="G18" s="257"/>
      <c r="H18" s="62"/>
      <c r="I18" s="62"/>
      <c r="J18" s="266"/>
      <c r="K18" s="361" t="str">
        <f t="shared" si="1"/>
        <v/>
      </c>
      <c r="L18" s="267" t="str">
        <f>IFERROR(INDEX(GeneratingUnits!$A$5:$J$900,MATCH('6 - Source of RECs'!$B18,GeneratingUnits!$A$5:$A$900,0),MATCH('6 - Source of RECs'!$H18,GeneratingUnits!$A$5:$J$5,0)),"")</f>
        <v/>
      </c>
      <c r="M18" s="523"/>
      <c r="N18" s="523"/>
      <c r="O18" s="523"/>
      <c r="P18" s="523"/>
      <c r="Q18" s="523"/>
      <c r="R18" s="523"/>
      <c r="S18" s="523"/>
      <c r="T18" s="523"/>
      <c r="U18" s="523"/>
      <c r="V18" s="356"/>
      <c r="W18" s="356"/>
      <c r="AA18" s="196" t="e">
        <f>VLOOKUP(E18,Calculations!$G$3:$H$24,2)</f>
        <v>#N/A</v>
      </c>
      <c r="AB18" s="264">
        <f t="shared" si="2"/>
        <v>0</v>
      </c>
      <c r="AC18" s="196" t="str">
        <f>IFERROR(VLOOKUP($B18,'3X MSW'!$A$2:$C$4,3,),"")</f>
        <v/>
      </c>
      <c r="AD18" s="196">
        <f t="shared" si="3"/>
        <v>0</v>
      </c>
    </row>
    <row r="19" spans="2:30" x14ac:dyDescent="0.3">
      <c r="B19" s="62"/>
      <c r="C19" s="256" t="str">
        <f>IFERROR(VLOOKUP($B19,GeneratingUnits!$A$6:$I$900,2,TRUE),"")</f>
        <v/>
      </c>
      <c r="D19" s="256" t="str">
        <f>IFERROR(VLOOKUP($B19,GeneratingUnits!$A$6:$I$900,4,TRUE),"")</f>
        <v/>
      </c>
      <c r="E19" s="256" t="str">
        <f>IFERROR(VLOOKUP(B19,GeneratingUnits!$A$6:$J$899,5),"")</f>
        <v/>
      </c>
      <c r="F19" s="256" t="str">
        <f>IFERROR(VLOOKUP(B19,GeneratingUnits!$A$6:$J$899,10),"")</f>
        <v/>
      </c>
      <c r="G19" s="257"/>
      <c r="H19" s="62"/>
      <c r="I19" s="62"/>
      <c r="J19" s="266"/>
      <c r="K19" s="361" t="str">
        <f t="shared" si="1"/>
        <v/>
      </c>
      <c r="L19" s="267" t="str">
        <f>IFERROR(INDEX(GeneratingUnits!$A$5:$J$900,MATCH('6 - Source of RECs'!$B19,GeneratingUnits!$A$5:$A$900,0),MATCH('6 - Source of RECs'!$H19,GeneratingUnits!$A$5:$J$5,0)),"")</f>
        <v/>
      </c>
      <c r="M19" s="523"/>
      <c r="N19" s="523"/>
      <c r="O19" s="523"/>
      <c r="P19" s="523"/>
      <c r="Q19" s="523"/>
      <c r="R19" s="523"/>
      <c r="S19" s="523"/>
      <c r="T19" s="523"/>
      <c r="U19" s="523"/>
      <c r="V19" s="356"/>
      <c r="W19" s="356"/>
      <c r="AA19" s="196" t="e">
        <f>VLOOKUP(E19,Calculations!$G$3:$H$24,2)</f>
        <v>#N/A</v>
      </c>
      <c r="AB19" s="264">
        <f t="shared" si="2"/>
        <v>0</v>
      </c>
      <c r="AC19" s="196" t="str">
        <f>IFERROR(VLOOKUP($B19,'3X MSW'!$A$2:$C$4,3,),"")</f>
        <v/>
      </c>
      <c r="AD19" s="196">
        <f t="shared" si="3"/>
        <v>0</v>
      </c>
    </row>
    <row r="20" spans="2:30" x14ac:dyDescent="0.3">
      <c r="B20" s="62"/>
      <c r="C20" s="256" t="str">
        <f>IFERROR(VLOOKUP($B20,GeneratingUnits!$A$6:$I$900,2,TRUE),"")</f>
        <v/>
      </c>
      <c r="D20" s="256" t="str">
        <f>IFERROR(VLOOKUP($B20,GeneratingUnits!$A$6:$I$900,4,TRUE),"")</f>
        <v/>
      </c>
      <c r="E20" s="256" t="str">
        <f>IFERROR(VLOOKUP(B20,GeneratingUnits!$A$6:$J$899,5),"")</f>
        <v/>
      </c>
      <c r="F20" s="256" t="str">
        <f>IFERROR(VLOOKUP(B20,GeneratingUnits!$A$6:$J$899,10),"")</f>
        <v/>
      </c>
      <c r="G20" s="257"/>
      <c r="H20" s="62"/>
      <c r="I20" s="62"/>
      <c r="J20" s="266"/>
      <c r="K20" s="361" t="str">
        <f t="shared" si="1"/>
        <v/>
      </c>
      <c r="L20" s="267" t="str">
        <f>IFERROR(INDEX(GeneratingUnits!$A$5:$J$900,MATCH('6 - Source of RECs'!$B20,GeneratingUnits!$A$5:$A$900,0),MATCH('6 - Source of RECs'!$H20,GeneratingUnits!$A$5:$J$5,0)),"")</f>
        <v/>
      </c>
      <c r="M20" s="523"/>
      <c r="N20" s="523"/>
      <c r="O20" s="523"/>
      <c r="P20" s="523"/>
      <c r="Q20" s="523"/>
      <c r="R20" s="523"/>
      <c r="S20" s="523"/>
      <c r="T20" s="523"/>
      <c r="U20" s="523"/>
      <c r="V20" s="356"/>
      <c r="W20" s="356"/>
      <c r="AA20" s="196" t="e">
        <f>VLOOKUP(E20,Calculations!$G$3:$H$24,2)</f>
        <v>#N/A</v>
      </c>
      <c r="AB20" s="264">
        <f t="shared" si="2"/>
        <v>0</v>
      </c>
      <c r="AC20" s="196" t="str">
        <f>IFERROR(VLOOKUP($B20,'3X MSW'!$A$2:$C$4,3,),"")</f>
        <v/>
      </c>
      <c r="AD20" s="196">
        <f t="shared" si="3"/>
        <v>0</v>
      </c>
    </row>
    <row r="21" spans="2:30" x14ac:dyDescent="0.3">
      <c r="B21" s="62"/>
      <c r="C21" s="256" t="str">
        <f>IFERROR(VLOOKUP($B21,GeneratingUnits!$A$6:$I$900,2,TRUE),"")</f>
        <v/>
      </c>
      <c r="D21" s="256" t="str">
        <f>IFERROR(VLOOKUP($B21,GeneratingUnits!$A$6:$I$900,4,TRUE),"")</f>
        <v/>
      </c>
      <c r="E21" s="256" t="str">
        <f>IFERROR(VLOOKUP(B21,GeneratingUnits!$A$6:$J$899,5),"")</f>
        <v/>
      </c>
      <c r="F21" s="256" t="str">
        <f>IFERROR(VLOOKUP(B21,GeneratingUnits!$A$6:$J$899,10),"")</f>
        <v/>
      </c>
      <c r="G21" s="257"/>
      <c r="H21" s="62"/>
      <c r="I21" s="62"/>
      <c r="J21" s="266"/>
      <c r="K21" s="361" t="str">
        <f t="shared" si="1"/>
        <v/>
      </c>
      <c r="L21" s="267" t="str">
        <f>IFERROR(INDEX(GeneratingUnits!$A$5:$J$900,MATCH('6 - Source of RECs'!$B21,GeneratingUnits!$A$5:$A$900,0),MATCH('6 - Source of RECs'!$H21,GeneratingUnits!$A$5:$J$5,0)),"")</f>
        <v/>
      </c>
      <c r="M21" s="523"/>
      <c r="N21" s="523"/>
      <c r="O21" s="523"/>
      <c r="P21" s="523"/>
      <c r="Q21" s="523"/>
      <c r="R21" s="523"/>
      <c r="S21" s="523"/>
      <c r="T21" s="523"/>
      <c r="U21" s="523"/>
      <c r="V21" s="356"/>
      <c r="W21" s="356"/>
      <c r="AA21" s="196" t="e">
        <f>VLOOKUP(E21,Calculations!$G$3:$H$24,2)</f>
        <v>#N/A</v>
      </c>
      <c r="AB21" s="264">
        <f t="shared" si="2"/>
        <v>0</v>
      </c>
      <c r="AC21" s="196" t="str">
        <f>IFERROR(VLOOKUP($B21,'3X MSW'!$A$2:$C$4,3,),"")</f>
        <v/>
      </c>
      <c r="AD21" s="196">
        <f t="shared" si="3"/>
        <v>0</v>
      </c>
    </row>
    <row r="22" spans="2:30" x14ac:dyDescent="0.3">
      <c r="B22" s="62"/>
      <c r="C22" s="256" t="str">
        <f>IFERROR(VLOOKUP($B22,GeneratingUnits!$A$6:$I$900,2,TRUE),"")</f>
        <v/>
      </c>
      <c r="D22" s="256" t="str">
        <f>IFERROR(VLOOKUP($B22,GeneratingUnits!$A$6:$I$900,4,TRUE),"")</f>
        <v/>
      </c>
      <c r="E22" s="256" t="str">
        <f>IFERROR(VLOOKUP(B22,GeneratingUnits!$A$6:$J$899,5),"")</f>
        <v/>
      </c>
      <c r="F22" s="256" t="str">
        <f>IFERROR(VLOOKUP(B22,GeneratingUnits!$A$6:$J$899,10),"")</f>
        <v/>
      </c>
      <c r="G22" s="257"/>
      <c r="H22" s="62"/>
      <c r="I22" s="62"/>
      <c r="J22" s="266"/>
      <c r="K22" s="361" t="str">
        <f t="shared" si="1"/>
        <v/>
      </c>
      <c r="L22" s="267" t="str">
        <f>IFERROR(INDEX(GeneratingUnits!$A$5:$J$900,MATCH('6 - Source of RECs'!$B22,GeneratingUnits!$A$5:$A$900,0),MATCH('6 - Source of RECs'!$H22,GeneratingUnits!$A$5:$J$5,0)),"")</f>
        <v/>
      </c>
      <c r="M22" s="523"/>
      <c r="N22" s="523"/>
      <c r="O22" s="523"/>
      <c r="P22" s="523"/>
      <c r="Q22" s="523"/>
      <c r="R22" s="523"/>
      <c r="S22" s="523"/>
      <c r="T22" s="523"/>
      <c r="U22" s="523"/>
      <c r="V22" s="356"/>
      <c r="W22" s="356"/>
      <c r="AA22" s="196" t="e">
        <f>VLOOKUP(E22,Calculations!$G$3:$H$24,2)</f>
        <v>#N/A</v>
      </c>
      <c r="AB22" s="264">
        <f t="shared" si="2"/>
        <v>0</v>
      </c>
      <c r="AC22" s="196" t="str">
        <f>IFERROR(VLOOKUP($B22,'3X MSW'!$A$2:$C$4,3,),"")</f>
        <v/>
      </c>
      <c r="AD22" s="196">
        <f t="shared" si="3"/>
        <v>0</v>
      </c>
    </row>
    <row r="23" spans="2:30" x14ac:dyDescent="0.3">
      <c r="B23" s="62"/>
      <c r="C23" s="256" t="str">
        <f>IFERROR(VLOOKUP($B23,GeneratingUnits!$A$6:$I$900,2,TRUE),"")</f>
        <v/>
      </c>
      <c r="D23" s="256" t="str">
        <f>IFERROR(VLOOKUP($B23,GeneratingUnits!$A$6:$I$900,4,TRUE),"")</f>
        <v/>
      </c>
      <c r="E23" s="256" t="str">
        <f>IFERROR(VLOOKUP(B23,GeneratingUnits!$A$6:$J$899,5),"")</f>
        <v/>
      </c>
      <c r="F23" s="256" t="str">
        <f>IFERROR(VLOOKUP(B23,GeneratingUnits!$A$6:$J$899,10),"")</f>
        <v/>
      </c>
      <c r="G23" s="257"/>
      <c r="H23" s="62"/>
      <c r="I23" s="62"/>
      <c r="J23" s="266"/>
      <c r="K23" s="361" t="str">
        <f t="shared" si="1"/>
        <v/>
      </c>
      <c r="L23" s="267" t="str">
        <f>IFERROR(INDEX(GeneratingUnits!$A$5:$J$900,MATCH('6 - Source of RECs'!$B23,GeneratingUnits!$A$5:$A$900,0),MATCH('6 - Source of RECs'!$H23,GeneratingUnits!$A$5:$J$5,0)),"")</f>
        <v/>
      </c>
      <c r="M23" s="523"/>
      <c r="N23" s="523"/>
      <c r="O23" s="523"/>
      <c r="P23" s="523"/>
      <c r="Q23" s="523"/>
      <c r="R23" s="523"/>
      <c r="S23" s="523"/>
      <c r="T23" s="523"/>
      <c r="U23" s="523"/>
      <c r="V23" s="356"/>
      <c r="W23" s="356"/>
      <c r="AA23" s="196" t="e">
        <f>VLOOKUP(E23,Calculations!$G$3:$H$24,2)</f>
        <v>#N/A</v>
      </c>
      <c r="AB23" s="264">
        <f t="shared" si="2"/>
        <v>0</v>
      </c>
      <c r="AC23" s="196" t="str">
        <f>IFERROR(VLOOKUP($B23,'3X MSW'!$A$2:$C$4,3,),"")</f>
        <v/>
      </c>
      <c r="AD23" s="196">
        <f t="shared" si="3"/>
        <v>0</v>
      </c>
    </row>
    <row r="24" spans="2:30" x14ac:dyDescent="0.3">
      <c r="B24" s="62"/>
      <c r="C24" s="256" t="str">
        <f>IFERROR(VLOOKUP($B24,GeneratingUnits!$A$6:$I$900,2,TRUE),"")</f>
        <v/>
      </c>
      <c r="D24" s="256" t="str">
        <f>IFERROR(VLOOKUP($B24,GeneratingUnits!$A$6:$I$900,4,TRUE),"")</f>
        <v/>
      </c>
      <c r="E24" s="256" t="str">
        <f>IFERROR(VLOOKUP(B24,GeneratingUnits!$A$6:$J$899,5),"")</f>
        <v/>
      </c>
      <c r="F24" s="256" t="str">
        <f>IFERROR(VLOOKUP(B24,GeneratingUnits!$A$6:$J$899,10),"")</f>
        <v/>
      </c>
      <c r="G24" s="257"/>
      <c r="H24" s="62"/>
      <c r="I24" s="62"/>
      <c r="J24" s="266"/>
      <c r="K24" s="361" t="str">
        <f t="shared" si="1"/>
        <v/>
      </c>
      <c r="L24" s="267" t="str">
        <f>IFERROR(INDEX(GeneratingUnits!$A$5:$J$900,MATCH('6 - Source of RECs'!$B24,GeneratingUnits!$A$5:$A$900,0),MATCH('6 - Source of RECs'!$H24,GeneratingUnits!$A$5:$J$5,0)),"")</f>
        <v/>
      </c>
      <c r="M24" s="523"/>
      <c r="N24" s="523"/>
      <c r="O24" s="523"/>
      <c r="P24" s="523"/>
      <c r="Q24" s="523"/>
      <c r="R24" s="523"/>
      <c r="S24" s="523"/>
      <c r="T24" s="523"/>
      <c r="U24" s="523"/>
      <c r="V24" s="356"/>
      <c r="W24" s="356"/>
      <c r="AA24" s="196" t="e">
        <f>VLOOKUP(E24,Calculations!$G$3:$H$24,2)</f>
        <v>#N/A</v>
      </c>
      <c r="AB24" s="264">
        <f t="shared" si="2"/>
        <v>0</v>
      </c>
      <c r="AC24" s="196" t="str">
        <f>IFERROR(VLOOKUP($B24,'3X MSW'!$A$2:$C$4,3,),"")</f>
        <v/>
      </c>
      <c r="AD24" s="196">
        <f t="shared" si="3"/>
        <v>0</v>
      </c>
    </row>
    <row r="25" spans="2:30" x14ac:dyDescent="0.3">
      <c r="B25" s="62"/>
      <c r="C25" s="256" t="str">
        <f>IFERROR(VLOOKUP($B25,GeneratingUnits!$A$6:$I$900,2,TRUE),"")</f>
        <v/>
      </c>
      <c r="D25" s="256" t="str">
        <f>IFERROR(VLOOKUP($B25,GeneratingUnits!$A$6:$I$900,4,TRUE),"")</f>
        <v/>
      </c>
      <c r="E25" s="256" t="str">
        <f>IFERROR(VLOOKUP(B25,GeneratingUnits!$A$6:$J$899,5),"")</f>
        <v/>
      </c>
      <c r="F25" s="256" t="str">
        <f>IFERROR(VLOOKUP(B25,GeneratingUnits!$A$6:$J$899,10),"")</f>
        <v/>
      </c>
      <c r="G25" s="257"/>
      <c r="H25" s="62"/>
      <c r="I25" s="62"/>
      <c r="J25" s="266"/>
      <c r="K25" s="361" t="str">
        <f t="shared" si="1"/>
        <v/>
      </c>
      <c r="L25" s="267" t="str">
        <f>IFERROR(INDEX(GeneratingUnits!$A$5:$J$900,MATCH('6 - Source of RECs'!$B25,GeneratingUnits!$A$5:$A$900,0),MATCH('6 - Source of RECs'!$H25,GeneratingUnits!$A$5:$J$5,0)),"")</f>
        <v/>
      </c>
      <c r="M25" s="523"/>
      <c r="N25" s="523"/>
      <c r="O25" s="523"/>
      <c r="P25" s="523"/>
      <c r="Q25" s="523"/>
      <c r="R25" s="523"/>
      <c r="S25" s="523"/>
      <c r="T25" s="523"/>
      <c r="U25" s="523"/>
      <c r="V25" s="356"/>
      <c r="W25" s="356"/>
      <c r="AA25" s="196" t="e">
        <f>VLOOKUP(E25,Calculations!$G$3:$H$24,2)</f>
        <v>#N/A</v>
      </c>
      <c r="AB25" s="264">
        <f t="shared" si="2"/>
        <v>0</v>
      </c>
      <c r="AC25" s="196" t="str">
        <f>IFERROR(VLOOKUP($B25,'3X MSW'!$A$2:$C$4,3,),"")</f>
        <v/>
      </c>
      <c r="AD25" s="196">
        <f t="shared" si="3"/>
        <v>0</v>
      </c>
    </row>
    <row r="26" spans="2:30" x14ac:dyDescent="0.3">
      <c r="B26" s="62"/>
      <c r="C26" s="256" t="str">
        <f>IFERROR(VLOOKUP($B26,GeneratingUnits!$A$6:$I$900,2,TRUE),"")</f>
        <v/>
      </c>
      <c r="D26" s="256" t="str">
        <f>IFERROR(VLOOKUP($B26,GeneratingUnits!$A$6:$I$900,4,TRUE),"")</f>
        <v/>
      </c>
      <c r="E26" s="256" t="str">
        <f>IFERROR(VLOOKUP(B26,GeneratingUnits!$A$6:$J$899,5),"")</f>
        <v/>
      </c>
      <c r="F26" s="256" t="str">
        <f>IFERROR(VLOOKUP(B26,GeneratingUnits!$A$6:$J$899,10),"")</f>
        <v/>
      </c>
      <c r="G26" s="257"/>
      <c r="H26" s="62"/>
      <c r="I26" s="62"/>
      <c r="J26" s="266"/>
      <c r="K26" s="361" t="str">
        <f t="shared" si="1"/>
        <v/>
      </c>
      <c r="L26" s="267" t="str">
        <f>IFERROR(INDEX(GeneratingUnits!$A$5:$J$900,MATCH('6 - Source of RECs'!$B26,GeneratingUnits!$A$5:$A$900,0),MATCH('6 - Source of RECs'!$H26,GeneratingUnits!$A$5:$J$5,0)),"")</f>
        <v/>
      </c>
      <c r="M26" s="523"/>
      <c r="N26" s="523"/>
      <c r="O26" s="523"/>
      <c r="P26" s="523"/>
      <c r="Q26" s="523"/>
      <c r="R26" s="523"/>
      <c r="S26" s="523"/>
      <c r="T26" s="523"/>
      <c r="U26" s="523"/>
      <c r="V26" s="356"/>
      <c r="W26" s="356"/>
      <c r="AA26" s="196" t="e">
        <f>VLOOKUP(E26,Calculations!$G$3:$H$24,2)</f>
        <v>#N/A</v>
      </c>
      <c r="AB26" s="264">
        <f t="shared" si="2"/>
        <v>0</v>
      </c>
      <c r="AC26" s="196" t="str">
        <f>IFERROR(VLOOKUP($B26,'3X MSW'!$A$2:$C$4,3,),"")</f>
        <v/>
      </c>
      <c r="AD26" s="196">
        <f t="shared" si="3"/>
        <v>0</v>
      </c>
    </row>
    <row r="27" spans="2:30" x14ac:dyDescent="0.3">
      <c r="B27" s="62"/>
      <c r="C27" s="256" t="str">
        <f>IFERROR(VLOOKUP($B27,GeneratingUnits!$A$6:$I$900,2,TRUE),"")</f>
        <v/>
      </c>
      <c r="D27" s="256" t="str">
        <f>IFERROR(VLOOKUP($B27,GeneratingUnits!$A$6:$I$900,4,TRUE),"")</f>
        <v/>
      </c>
      <c r="E27" s="256" t="str">
        <f>IFERROR(VLOOKUP(B27,GeneratingUnits!$A$6:$J$899,5),"")</f>
        <v/>
      </c>
      <c r="F27" s="256" t="str">
        <f>IFERROR(VLOOKUP(B27,GeneratingUnits!$A$6:$J$899,10),"")</f>
        <v/>
      </c>
      <c r="G27" s="257"/>
      <c r="H27" s="62"/>
      <c r="I27" s="62"/>
      <c r="J27" s="266"/>
      <c r="K27" s="361" t="str">
        <f t="shared" si="1"/>
        <v/>
      </c>
      <c r="L27" s="267" t="str">
        <f>IFERROR(INDEX(GeneratingUnits!$A$5:$J$900,MATCH('6 - Source of RECs'!$B27,GeneratingUnits!$A$5:$A$900,0),MATCH('6 - Source of RECs'!$H27,GeneratingUnits!$A$5:$J$5,0)),"")</f>
        <v/>
      </c>
      <c r="M27" s="523"/>
      <c r="N27" s="523"/>
      <c r="O27" s="523"/>
      <c r="P27" s="523"/>
      <c r="Q27" s="523"/>
      <c r="R27" s="523"/>
      <c r="S27" s="523"/>
      <c r="T27" s="523"/>
      <c r="U27" s="523"/>
      <c r="V27" s="356"/>
      <c r="W27" s="356"/>
      <c r="AA27" s="196" t="e">
        <f>VLOOKUP(E27,Calculations!$G$3:$H$24,2)</f>
        <v>#N/A</v>
      </c>
      <c r="AB27" s="264">
        <f t="shared" si="2"/>
        <v>0</v>
      </c>
      <c r="AC27" s="196" t="str">
        <f>IFERROR(VLOOKUP($B27,'3X MSW'!$A$2:$C$4,3,),"")</f>
        <v/>
      </c>
      <c r="AD27" s="196">
        <f t="shared" si="3"/>
        <v>0</v>
      </c>
    </row>
    <row r="28" spans="2:30" x14ac:dyDescent="0.3">
      <c r="B28" s="62"/>
      <c r="C28" s="256" t="str">
        <f>IFERROR(VLOOKUP($B28,GeneratingUnits!$A$6:$I$900,2,TRUE),"")</f>
        <v/>
      </c>
      <c r="D28" s="256" t="str">
        <f>IFERROR(VLOOKUP($B28,GeneratingUnits!$A$6:$I$900,4,TRUE),"")</f>
        <v/>
      </c>
      <c r="E28" s="256" t="str">
        <f>IFERROR(VLOOKUP(B28,GeneratingUnits!$A$6:$J$899,5),"")</f>
        <v/>
      </c>
      <c r="F28" s="256" t="str">
        <f>IFERROR(VLOOKUP(B28,GeneratingUnits!$A$6:$J$899,10),"")</f>
        <v/>
      </c>
      <c r="G28" s="257"/>
      <c r="H28" s="62"/>
      <c r="I28" s="62"/>
      <c r="J28" s="266"/>
      <c r="K28" s="361" t="str">
        <f t="shared" si="1"/>
        <v/>
      </c>
      <c r="L28" s="267" t="str">
        <f>IFERROR(INDEX(GeneratingUnits!$A$5:$J$900,MATCH('6 - Source of RECs'!$B28,GeneratingUnits!$A$5:$A$900,0),MATCH('6 - Source of RECs'!$H28,GeneratingUnits!$A$5:$J$5,0)),"")</f>
        <v/>
      </c>
      <c r="M28" s="523"/>
      <c r="N28" s="523"/>
      <c r="O28" s="523"/>
      <c r="P28" s="523"/>
      <c r="Q28" s="523"/>
      <c r="R28" s="523"/>
      <c r="S28" s="523"/>
      <c r="T28" s="523"/>
      <c r="U28" s="523"/>
      <c r="V28" s="356"/>
      <c r="W28" s="356"/>
      <c r="AA28" s="196" t="e">
        <f>VLOOKUP(E28,Calculations!$G$3:$H$24,2)</f>
        <v>#N/A</v>
      </c>
      <c r="AB28" s="264">
        <f t="shared" si="2"/>
        <v>0</v>
      </c>
      <c r="AC28" s="196" t="str">
        <f>IFERROR(VLOOKUP($B28,'3X MSW'!$A$2:$C$4,3,),"")</f>
        <v/>
      </c>
      <c r="AD28" s="196">
        <f t="shared" si="3"/>
        <v>0</v>
      </c>
    </row>
    <row r="29" spans="2:30" x14ac:dyDescent="0.3">
      <c r="B29" s="62"/>
      <c r="C29" s="256" t="str">
        <f>IFERROR(VLOOKUP($B29,GeneratingUnits!$A$6:$I$900,2,TRUE),"")</f>
        <v/>
      </c>
      <c r="D29" s="256" t="str">
        <f>IFERROR(VLOOKUP($B29,GeneratingUnits!$A$6:$I$900,4,TRUE),"")</f>
        <v/>
      </c>
      <c r="E29" s="256" t="str">
        <f>IFERROR(VLOOKUP(B29,GeneratingUnits!$A$6:$J$899,5),"")</f>
        <v/>
      </c>
      <c r="F29" s="256" t="str">
        <f>IFERROR(VLOOKUP(B29,GeneratingUnits!$A$6:$J$899,10),"")</f>
        <v/>
      </c>
      <c r="G29" s="257"/>
      <c r="H29" s="62"/>
      <c r="I29" s="62"/>
      <c r="J29" s="266"/>
      <c r="K29" s="361" t="str">
        <f t="shared" si="1"/>
        <v/>
      </c>
      <c r="L29" s="267" t="str">
        <f>IFERROR(INDEX(GeneratingUnits!$A$5:$J$900,MATCH('6 - Source of RECs'!$B29,GeneratingUnits!$A$5:$A$900,0),MATCH('6 - Source of RECs'!$H29,GeneratingUnits!$A$5:$J$5,0)),"")</f>
        <v/>
      </c>
      <c r="M29" s="523"/>
      <c r="N29" s="523"/>
      <c r="O29" s="523"/>
      <c r="P29" s="523"/>
      <c r="Q29" s="523"/>
      <c r="R29" s="523"/>
      <c r="S29" s="523"/>
      <c r="T29" s="523"/>
      <c r="U29" s="523"/>
      <c r="V29" s="356"/>
      <c r="W29" s="356"/>
      <c r="AA29" s="196" t="e">
        <f>VLOOKUP(E29,Calculations!$G$3:$H$24,2)</f>
        <v>#N/A</v>
      </c>
      <c r="AB29" s="264">
        <f t="shared" si="2"/>
        <v>0</v>
      </c>
      <c r="AC29" s="196" t="str">
        <f>IFERROR(VLOOKUP($B29,'3X MSW'!$A$2:$C$4,3,),"")</f>
        <v/>
      </c>
      <c r="AD29" s="196">
        <f t="shared" si="3"/>
        <v>0</v>
      </c>
    </row>
    <row r="30" spans="2:30" x14ac:dyDescent="0.3">
      <c r="B30" s="62"/>
      <c r="C30" s="256" t="str">
        <f>IFERROR(VLOOKUP($B30,GeneratingUnits!$A$6:$I$900,2,TRUE),"")</f>
        <v/>
      </c>
      <c r="D30" s="256" t="str">
        <f>IFERROR(VLOOKUP($B30,GeneratingUnits!$A$6:$I$900,4,TRUE),"")</f>
        <v/>
      </c>
      <c r="E30" s="256" t="str">
        <f>IFERROR(VLOOKUP(B30,GeneratingUnits!$A$6:$J$899,5),"")</f>
        <v/>
      </c>
      <c r="F30" s="256" t="str">
        <f>IFERROR(VLOOKUP(B30,GeneratingUnits!$A$6:$J$899,10),"")</f>
        <v/>
      </c>
      <c r="G30" s="257"/>
      <c r="H30" s="62"/>
      <c r="I30" s="62"/>
      <c r="J30" s="266"/>
      <c r="K30" s="361" t="str">
        <f t="shared" si="1"/>
        <v/>
      </c>
      <c r="L30" s="267" t="str">
        <f>IFERROR(INDEX(GeneratingUnits!$A$5:$J$900,MATCH('6 - Source of RECs'!$B30,GeneratingUnits!$A$5:$A$900,0),MATCH('6 - Source of RECs'!$H30,GeneratingUnits!$A$5:$J$5,0)),"")</f>
        <v/>
      </c>
      <c r="M30" s="523"/>
      <c r="N30" s="523"/>
      <c r="O30" s="523"/>
      <c r="P30" s="523"/>
      <c r="Q30" s="523"/>
      <c r="R30" s="523"/>
      <c r="S30" s="523"/>
      <c r="T30" s="523"/>
      <c r="U30" s="523"/>
      <c r="V30" s="356"/>
      <c r="W30" s="356"/>
      <c r="AA30" s="196" t="e">
        <f>VLOOKUP(E30,Calculations!$G$3:$H$24,2)</f>
        <v>#N/A</v>
      </c>
      <c r="AB30" s="264">
        <f t="shared" si="2"/>
        <v>0</v>
      </c>
      <c r="AC30" s="196" t="str">
        <f>IFERROR(VLOOKUP($B30,'3X MSW'!$A$2:$C$4,3,),"")</f>
        <v/>
      </c>
      <c r="AD30" s="196">
        <f t="shared" si="3"/>
        <v>0</v>
      </c>
    </row>
    <row r="31" spans="2:30" x14ac:dyDescent="0.3">
      <c r="B31" s="62"/>
      <c r="C31" s="256" t="str">
        <f>IFERROR(VLOOKUP($B31,GeneratingUnits!$A$6:$I$900,2,TRUE),"")</f>
        <v/>
      </c>
      <c r="D31" s="256" t="str">
        <f>IFERROR(VLOOKUP($B31,GeneratingUnits!$A$6:$I$900,4,TRUE),"")</f>
        <v/>
      </c>
      <c r="E31" s="256" t="str">
        <f>IFERROR(VLOOKUP(B31,GeneratingUnits!$A$6:$J$899,5),"")</f>
        <v/>
      </c>
      <c r="F31" s="256" t="str">
        <f>IFERROR(VLOOKUP(B31,GeneratingUnits!$A$6:$J$899,10),"")</f>
        <v/>
      </c>
      <c r="G31" s="257"/>
      <c r="H31" s="62"/>
      <c r="I31" s="62"/>
      <c r="J31" s="266"/>
      <c r="K31" s="361" t="str">
        <f t="shared" si="1"/>
        <v/>
      </c>
      <c r="L31" s="267" t="str">
        <f>IFERROR(INDEX(GeneratingUnits!$A$5:$J$900,MATCH('6 - Source of RECs'!$B31,GeneratingUnits!$A$5:$A$900,0),MATCH('6 - Source of RECs'!$H31,GeneratingUnits!$A$5:$J$5,0)),"")</f>
        <v/>
      </c>
      <c r="M31" s="523"/>
      <c r="N31" s="523"/>
      <c r="O31" s="523"/>
      <c r="P31" s="523"/>
      <c r="Q31" s="523"/>
      <c r="R31" s="523"/>
      <c r="S31" s="523"/>
      <c r="T31" s="523"/>
      <c r="U31" s="523"/>
      <c r="V31" s="356"/>
      <c r="W31" s="356"/>
      <c r="AA31" s="196" t="e">
        <f>VLOOKUP(E31,Calculations!$G$3:$H$24,2)</f>
        <v>#N/A</v>
      </c>
      <c r="AB31" s="264">
        <f t="shared" si="2"/>
        <v>0</v>
      </c>
      <c r="AC31" s="196" t="str">
        <f>IFERROR(VLOOKUP($B31,'3X MSW'!$A$2:$C$4,3,),"")</f>
        <v/>
      </c>
      <c r="AD31" s="196">
        <f t="shared" si="3"/>
        <v>0</v>
      </c>
    </row>
    <row r="32" spans="2:30" x14ac:dyDescent="0.3">
      <c r="B32" s="62"/>
      <c r="C32" s="256" t="str">
        <f>IFERROR(VLOOKUP($B32,GeneratingUnits!$A$6:$I$900,2,TRUE),"")</f>
        <v/>
      </c>
      <c r="D32" s="256" t="str">
        <f>IFERROR(VLOOKUP($B32,GeneratingUnits!$A$6:$I$900,4,TRUE),"")</f>
        <v/>
      </c>
      <c r="E32" s="256" t="str">
        <f>IFERROR(VLOOKUP(B32,GeneratingUnits!$A$6:$J$899,5),"")</f>
        <v/>
      </c>
      <c r="F32" s="256" t="str">
        <f>IFERROR(VLOOKUP(B32,GeneratingUnits!$A$6:$J$899,10),"")</f>
        <v/>
      </c>
      <c r="G32" s="257"/>
      <c r="H32" s="62"/>
      <c r="I32" s="62"/>
      <c r="J32" s="266"/>
      <c r="K32" s="361" t="str">
        <f t="shared" si="1"/>
        <v/>
      </c>
      <c r="L32" s="267" t="str">
        <f>IFERROR(INDEX(GeneratingUnits!$A$5:$J$900,MATCH('6 - Source of RECs'!$B32,GeneratingUnits!$A$5:$A$900,0),MATCH('6 - Source of RECs'!$H32,GeneratingUnits!$A$5:$J$5,0)),"")</f>
        <v/>
      </c>
      <c r="M32" s="523"/>
      <c r="N32" s="523"/>
      <c r="O32" s="523"/>
      <c r="P32" s="523"/>
      <c r="Q32" s="523"/>
      <c r="R32" s="523"/>
      <c r="S32" s="523"/>
      <c r="T32" s="523"/>
      <c r="U32" s="523"/>
      <c r="V32" s="356"/>
      <c r="W32" s="356"/>
      <c r="AA32" s="196" t="e">
        <f>VLOOKUP(E32,Calculations!$G$3:$H$24,2)</f>
        <v>#N/A</v>
      </c>
      <c r="AB32" s="264">
        <f t="shared" si="2"/>
        <v>0</v>
      </c>
      <c r="AC32" s="196" t="str">
        <f>IFERROR(VLOOKUP($B32,'3X MSW'!$A$2:$C$4,3,),"")</f>
        <v/>
      </c>
      <c r="AD32" s="196">
        <f t="shared" si="3"/>
        <v>0</v>
      </c>
    </row>
    <row r="33" spans="2:30" x14ac:dyDescent="0.3">
      <c r="B33" s="62"/>
      <c r="C33" s="256" t="str">
        <f>IFERROR(VLOOKUP($B33,GeneratingUnits!$A$6:$I$900,2,TRUE),"")</f>
        <v/>
      </c>
      <c r="D33" s="256" t="str">
        <f>IFERROR(VLOOKUP($B33,GeneratingUnits!$A$6:$I$900,4,TRUE),"")</f>
        <v/>
      </c>
      <c r="E33" s="256" t="str">
        <f>IFERROR(VLOOKUP(B33,GeneratingUnits!$A$6:$J$899,5),"")</f>
        <v/>
      </c>
      <c r="F33" s="256" t="str">
        <f>IFERROR(VLOOKUP(B33,GeneratingUnits!$A$6:$J$899,10),"")</f>
        <v/>
      </c>
      <c r="G33" s="257"/>
      <c r="H33" s="62"/>
      <c r="I33" s="62"/>
      <c r="J33" s="266"/>
      <c r="K33" s="361" t="str">
        <f t="shared" si="1"/>
        <v/>
      </c>
      <c r="L33" s="267" t="str">
        <f>IFERROR(INDEX(GeneratingUnits!$A$5:$J$900,MATCH('6 - Source of RECs'!$B33,GeneratingUnits!$A$5:$A$900,0),MATCH('6 - Source of RECs'!$H33,GeneratingUnits!$A$5:$J$5,0)),"")</f>
        <v/>
      </c>
      <c r="M33" s="523"/>
      <c r="N33" s="523"/>
      <c r="O33" s="523"/>
      <c r="P33" s="523"/>
      <c r="Q33" s="523"/>
      <c r="R33" s="523"/>
      <c r="S33" s="523"/>
      <c r="T33" s="523"/>
      <c r="U33" s="523"/>
      <c r="AA33" s="196" t="e">
        <f>VLOOKUP(E33,Calculations!$G$3:$H$24,2)</f>
        <v>#N/A</v>
      </c>
      <c r="AB33" s="264">
        <f t="shared" si="2"/>
        <v>0</v>
      </c>
      <c r="AC33" s="196" t="str">
        <f>IFERROR(VLOOKUP($B33,'3X MSW'!$A$2:$C$4,3,),"")</f>
        <v/>
      </c>
      <c r="AD33" s="196">
        <f t="shared" si="3"/>
        <v>0</v>
      </c>
    </row>
    <row r="34" spans="2:30" x14ac:dyDescent="0.3">
      <c r="B34" s="62"/>
      <c r="C34" s="256" t="str">
        <f>IFERROR(VLOOKUP($B34,GeneratingUnits!$A$6:$I$900,2,TRUE),"")</f>
        <v/>
      </c>
      <c r="D34" s="256" t="str">
        <f>IFERROR(VLOOKUP($B34,GeneratingUnits!$A$6:$I$900,4,TRUE),"")</f>
        <v/>
      </c>
      <c r="E34" s="256" t="str">
        <f>IFERROR(VLOOKUP(B34,GeneratingUnits!$A$6:$J$899,5),"")</f>
        <v/>
      </c>
      <c r="F34" s="256" t="str">
        <f>IFERROR(VLOOKUP(B34,GeneratingUnits!$A$6:$J$899,10),"")</f>
        <v/>
      </c>
      <c r="G34" s="257"/>
      <c r="H34" s="62"/>
      <c r="I34" s="62"/>
      <c r="J34" s="266"/>
      <c r="K34" s="361" t="str">
        <f t="shared" si="1"/>
        <v/>
      </c>
      <c r="L34" s="267" t="str">
        <f>IFERROR(INDEX(GeneratingUnits!$A$5:$J$900,MATCH('6 - Source of RECs'!$B34,GeneratingUnits!$A$5:$A$900,0),MATCH('6 - Source of RECs'!$H34,GeneratingUnits!$A$5:$J$5,0)),"")</f>
        <v/>
      </c>
      <c r="M34" s="523"/>
      <c r="N34" s="523"/>
      <c r="O34" s="523"/>
      <c r="P34" s="523"/>
      <c r="Q34" s="523"/>
      <c r="R34" s="523"/>
      <c r="S34" s="523"/>
      <c r="T34" s="523"/>
      <c r="U34" s="523"/>
      <c r="AA34" s="196" t="e">
        <f>VLOOKUP(E34,Calculations!$G$3:$H$24,2)</f>
        <v>#N/A</v>
      </c>
      <c r="AB34" s="264">
        <f t="shared" si="2"/>
        <v>0</v>
      </c>
      <c r="AC34" s="196" t="str">
        <f>IFERROR(VLOOKUP($B34,'3X MSW'!$A$2:$C$4,3,),"")</f>
        <v/>
      </c>
      <c r="AD34" s="196">
        <f t="shared" si="3"/>
        <v>0</v>
      </c>
    </row>
    <row r="35" spans="2:30" x14ac:dyDescent="0.3">
      <c r="B35" s="62"/>
      <c r="C35" s="256" t="str">
        <f>IFERROR(VLOOKUP($B35,GeneratingUnits!$A$6:$I$900,2,TRUE),"")</f>
        <v/>
      </c>
      <c r="D35" s="256" t="str">
        <f>IFERROR(VLOOKUP($B35,GeneratingUnits!$A$6:$I$900,4,TRUE),"")</f>
        <v/>
      </c>
      <c r="E35" s="256" t="str">
        <f>IFERROR(VLOOKUP(B35,GeneratingUnits!$A$6:$J$899,5),"")</f>
        <v/>
      </c>
      <c r="F35" s="256" t="str">
        <f>IFERROR(VLOOKUP(B35,GeneratingUnits!$A$6:$J$899,10),"")</f>
        <v/>
      </c>
      <c r="G35" s="257"/>
      <c r="H35" s="62"/>
      <c r="I35" s="62"/>
      <c r="J35" s="266"/>
      <c r="K35" s="361" t="str">
        <f t="shared" si="1"/>
        <v/>
      </c>
      <c r="L35" s="267" t="str">
        <f>IFERROR(INDEX(GeneratingUnits!$A$5:$J$900,MATCH('6 - Source of RECs'!$B35,GeneratingUnits!$A$5:$A$900,0),MATCH('6 - Source of RECs'!$H35,GeneratingUnits!$A$5:$J$5,0)),"")</f>
        <v/>
      </c>
      <c r="M35" s="523"/>
      <c r="N35" s="523"/>
      <c r="O35" s="523"/>
      <c r="P35" s="523"/>
      <c r="Q35" s="523"/>
      <c r="R35" s="523"/>
      <c r="S35" s="523"/>
      <c r="T35" s="523"/>
      <c r="U35" s="523"/>
      <c r="AA35" s="196" t="e">
        <f>VLOOKUP(E35,Calculations!$G$3:$H$24,2)</f>
        <v>#N/A</v>
      </c>
      <c r="AB35" s="264">
        <f t="shared" si="2"/>
        <v>0</v>
      </c>
      <c r="AC35" s="196" t="str">
        <f>IFERROR(VLOOKUP($B35,'3X MSW'!$A$2:$C$4,3,),"")</f>
        <v/>
      </c>
      <c r="AD35" s="196">
        <f t="shared" si="3"/>
        <v>0</v>
      </c>
    </row>
    <row r="36" spans="2:30" x14ac:dyDescent="0.3">
      <c r="B36" s="62"/>
      <c r="C36" s="256" t="str">
        <f>IFERROR(VLOOKUP($B36,GeneratingUnits!$A$6:$I$900,2,TRUE),"")</f>
        <v/>
      </c>
      <c r="D36" s="256" t="str">
        <f>IFERROR(VLOOKUP($B36,GeneratingUnits!$A$6:$I$900,4,TRUE),"")</f>
        <v/>
      </c>
      <c r="E36" s="256" t="str">
        <f>IFERROR(VLOOKUP(B36,GeneratingUnits!$A$6:$J$899,5),"")</f>
        <v/>
      </c>
      <c r="F36" s="256" t="str">
        <f>IFERROR(VLOOKUP(B36,GeneratingUnits!$A$6:$J$899,10),"")</f>
        <v/>
      </c>
      <c r="G36" s="257"/>
      <c r="H36" s="62"/>
      <c r="I36" s="62"/>
      <c r="J36" s="266"/>
      <c r="K36" s="361" t="str">
        <f t="shared" si="1"/>
        <v/>
      </c>
      <c r="L36" s="267" t="str">
        <f>IFERROR(INDEX(GeneratingUnits!$A$5:$J$900,MATCH('6 - Source of RECs'!$B36,GeneratingUnits!$A$5:$A$900,0),MATCH('6 - Source of RECs'!$H36,GeneratingUnits!$A$5:$J$5,0)),"")</f>
        <v/>
      </c>
      <c r="M36" s="523"/>
      <c r="N36" s="523"/>
      <c r="O36" s="523"/>
      <c r="P36" s="523"/>
      <c r="Q36" s="523"/>
      <c r="R36" s="523"/>
      <c r="S36" s="523"/>
      <c r="T36" s="523"/>
      <c r="U36" s="523"/>
      <c r="AA36" s="196" t="e">
        <f>VLOOKUP(E36,Calculations!$G$3:$H$24,2)</f>
        <v>#N/A</v>
      </c>
      <c r="AB36" s="264">
        <f t="shared" si="2"/>
        <v>0</v>
      </c>
      <c r="AC36" s="196" t="str">
        <f>IFERROR(VLOOKUP($B36,'3X MSW'!$A$2:$C$4,3,),"")</f>
        <v/>
      </c>
      <c r="AD36" s="196">
        <f t="shared" si="3"/>
        <v>0</v>
      </c>
    </row>
    <row r="37" spans="2:30" x14ac:dyDescent="0.3">
      <c r="B37" s="62"/>
      <c r="C37" s="256" t="str">
        <f>IFERROR(VLOOKUP($B37,GeneratingUnits!$A$6:$I$900,2,TRUE),"")</f>
        <v/>
      </c>
      <c r="D37" s="256" t="str">
        <f>IFERROR(VLOOKUP($B37,GeneratingUnits!$A$6:$I$900,4,TRUE),"")</f>
        <v/>
      </c>
      <c r="E37" s="256" t="str">
        <f>IFERROR(VLOOKUP(B37,GeneratingUnits!$A$6:$J$899,5),"")</f>
        <v/>
      </c>
      <c r="F37" s="256" t="str">
        <f>IFERROR(VLOOKUP(B37,GeneratingUnits!$A$6:$J$899,10),"")</f>
        <v/>
      </c>
      <c r="G37" s="257"/>
      <c r="H37" s="62"/>
      <c r="I37" s="62"/>
      <c r="J37" s="266"/>
      <c r="K37" s="361" t="str">
        <f t="shared" si="1"/>
        <v/>
      </c>
      <c r="L37" s="267" t="str">
        <f>IFERROR(INDEX(GeneratingUnits!$A$5:$J$900,MATCH('6 - Source of RECs'!$B37,GeneratingUnits!$A$5:$A$900,0),MATCH('6 - Source of RECs'!$H37,GeneratingUnits!$A$5:$J$5,0)),"")</f>
        <v/>
      </c>
      <c r="M37" s="523"/>
      <c r="N37" s="523"/>
      <c r="O37" s="523"/>
      <c r="P37" s="523"/>
      <c r="Q37" s="523"/>
      <c r="R37" s="523"/>
      <c r="S37" s="523"/>
      <c r="T37" s="523"/>
      <c r="U37" s="523"/>
      <c r="AA37" s="196" t="e">
        <f>VLOOKUP(E37,Calculations!$G$3:$H$24,2)</f>
        <v>#N/A</v>
      </c>
      <c r="AB37" s="264">
        <f t="shared" si="2"/>
        <v>0</v>
      </c>
      <c r="AC37" s="196" t="str">
        <f>IFERROR(VLOOKUP($B37,'3X MSW'!$A$2:$C$4,3,),"")</f>
        <v/>
      </c>
      <c r="AD37" s="196">
        <f t="shared" si="3"/>
        <v>0</v>
      </c>
    </row>
    <row r="38" spans="2:30" x14ac:dyDescent="0.3">
      <c r="B38" s="62"/>
      <c r="C38" s="256" t="str">
        <f>IFERROR(VLOOKUP($B38,GeneratingUnits!$A$6:$I$900,2,TRUE),"")</f>
        <v/>
      </c>
      <c r="D38" s="256" t="str">
        <f>IFERROR(VLOOKUP($B38,GeneratingUnits!$A$6:$I$900,4,TRUE),"")</f>
        <v/>
      </c>
      <c r="E38" s="256" t="str">
        <f>IFERROR(VLOOKUP(B38,GeneratingUnits!$A$6:$J$899,5),"")</f>
        <v/>
      </c>
      <c r="F38" s="256" t="str">
        <f>IFERROR(VLOOKUP(B38,GeneratingUnits!$A$6:$J$899,10),"")</f>
        <v/>
      </c>
      <c r="G38" s="257"/>
      <c r="H38" s="62"/>
      <c r="I38" s="62"/>
      <c r="J38" s="266"/>
      <c r="K38" s="361" t="str">
        <f t="shared" si="1"/>
        <v/>
      </c>
      <c r="L38" s="267" t="str">
        <f>IFERROR(INDEX(GeneratingUnits!$A$5:$J$900,MATCH('6 - Source of RECs'!$B38,GeneratingUnits!$A$5:$A$900,0),MATCH('6 - Source of RECs'!$H38,GeneratingUnits!$A$5:$J$5,0)),"")</f>
        <v/>
      </c>
      <c r="M38" s="523"/>
      <c r="N38" s="523"/>
      <c r="O38" s="523"/>
      <c r="P38" s="523"/>
      <c r="Q38" s="523"/>
      <c r="R38" s="523"/>
      <c r="S38" s="523"/>
      <c r="T38" s="523"/>
      <c r="U38" s="523"/>
      <c r="AA38" s="196" t="e">
        <f>VLOOKUP(E38,Calculations!$G$3:$H$24,2)</f>
        <v>#N/A</v>
      </c>
      <c r="AB38" s="264">
        <f t="shared" si="2"/>
        <v>0</v>
      </c>
      <c r="AC38" s="196" t="str">
        <f>IFERROR(VLOOKUP($B38,'3X MSW'!$A$2:$C$4,3,),"")</f>
        <v/>
      </c>
      <c r="AD38" s="196">
        <f t="shared" si="3"/>
        <v>0</v>
      </c>
    </row>
    <row r="39" spans="2:30" x14ac:dyDescent="0.3">
      <c r="B39" s="62"/>
      <c r="C39" s="256" t="str">
        <f>IFERROR(VLOOKUP($B39,GeneratingUnits!$A$6:$I$900,2,TRUE),"")</f>
        <v/>
      </c>
      <c r="D39" s="256" t="str">
        <f>IFERROR(VLOOKUP($B39,GeneratingUnits!$A$6:$I$900,4,TRUE),"")</f>
        <v/>
      </c>
      <c r="E39" s="256" t="str">
        <f>IFERROR(VLOOKUP(B39,GeneratingUnits!$A$6:$J$899,5),"")</f>
        <v/>
      </c>
      <c r="F39" s="256" t="str">
        <f>IFERROR(VLOOKUP(B39,GeneratingUnits!$A$6:$J$899,10),"")</f>
        <v/>
      </c>
      <c r="G39" s="257"/>
      <c r="H39" s="62"/>
      <c r="I39" s="62"/>
      <c r="J39" s="266"/>
      <c r="K39" s="361" t="str">
        <f t="shared" si="1"/>
        <v/>
      </c>
      <c r="L39" s="267" t="str">
        <f>IFERROR(INDEX(GeneratingUnits!$A$5:$J$900,MATCH('6 - Source of RECs'!$B39,GeneratingUnits!$A$5:$A$900,0),MATCH('6 - Source of RECs'!$H39,GeneratingUnits!$A$5:$J$5,0)),"")</f>
        <v/>
      </c>
      <c r="M39" s="523"/>
      <c r="N39" s="523"/>
      <c r="O39" s="523"/>
      <c r="P39" s="523"/>
      <c r="Q39" s="523"/>
      <c r="R39" s="523"/>
      <c r="S39" s="523"/>
      <c r="T39" s="523"/>
      <c r="U39" s="523"/>
      <c r="AA39" s="196" t="e">
        <f>VLOOKUP(E39,Calculations!$G$3:$H$24,2)</f>
        <v>#N/A</v>
      </c>
      <c r="AB39" s="264">
        <f t="shared" si="2"/>
        <v>0</v>
      </c>
      <c r="AC39" s="196" t="str">
        <f>IFERROR(VLOOKUP($B39,'3X MSW'!$A$2:$C$4,3,),"")</f>
        <v/>
      </c>
      <c r="AD39" s="196">
        <f t="shared" si="3"/>
        <v>0</v>
      </c>
    </row>
    <row r="40" spans="2:30" x14ac:dyDescent="0.3">
      <c r="B40" s="62"/>
      <c r="C40" s="256" t="str">
        <f>IFERROR(VLOOKUP($B40,GeneratingUnits!$A$6:$I$900,2,TRUE),"")</f>
        <v/>
      </c>
      <c r="D40" s="256" t="str">
        <f>IFERROR(VLOOKUP($B40,GeneratingUnits!$A$6:$I$900,4,TRUE),"")</f>
        <v/>
      </c>
      <c r="E40" s="256" t="str">
        <f>IFERROR(VLOOKUP(B40,GeneratingUnits!$A$6:$J$899,5),"")</f>
        <v/>
      </c>
      <c r="F40" s="256" t="str">
        <f>IFERROR(VLOOKUP(B40,GeneratingUnits!$A$6:$J$899,10),"")</f>
        <v/>
      </c>
      <c r="G40" s="257"/>
      <c r="H40" s="62"/>
      <c r="I40" s="62"/>
      <c r="J40" s="266"/>
      <c r="K40" s="361" t="str">
        <f t="shared" si="1"/>
        <v/>
      </c>
      <c r="L40" s="267" t="str">
        <f>IFERROR(INDEX(GeneratingUnits!$A$5:$J$900,MATCH('6 - Source of RECs'!$B40,GeneratingUnits!$A$5:$A$900,0),MATCH('6 - Source of RECs'!$H40,GeneratingUnits!$A$5:$J$5,0)),"")</f>
        <v/>
      </c>
      <c r="M40" s="523"/>
      <c r="N40" s="523"/>
      <c r="O40" s="523"/>
      <c r="P40" s="523"/>
      <c r="Q40" s="523"/>
      <c r="R40" s="523"/>
      <c r="S40" s="523"/>
      <c r="T40" s="523"/>
      <c r="U40" s="523"/>
      <c r="AA40" s="196" t="e">
        <f>VLOOKUP(E40,Calculations!$G$3:$H$24,2)</f>
        <v>#N/A</v>
      </c>
      <c r="AB40" s="264">
        <f t="shared" si="2"/>
        <v>0</v>
      </c>
      <c r="AC40" s="196" t="str">
        <f>IFERROR(VLOOKUP($B40,'3X MSW'!$A$2:$C$4,3,),"")</f>
        <v/>
      </c>
      <c r="AD40" s="196">
        <f t="shared" si="3"/>
        <v>0</v>
      </c>
    </row>
    <row r="41" spans="2:30" x14ac:dyDescent="0.3">
      <c r="B41" s="62"/>
      <c r="C41" s="256" t="str">
        <f>IFERROR(VLOOKUP($B41,GeneratingUnits!$A$6:$I$900,2,TRUE),"")</f>
        <v/>
      </c>
      <c r="D41" s="256" t="str">
        <f>IFERROR(VLOOKUP($B41,GeneratingUnits!$A$6:$I$900,4,TRUE),"")</f>
        <v/>
      </c>
      <c r="E41" s="256" t="str">
        <f>IFERROR(VLOOKUP(B41,GeneratingUnits!$A$6:$J$899,5),"")</f>
        <v/>
      </c>
      <c r="F41" s="256" t="str">
        <f>IFERROR(VLOOKUP(B41,GeneratingUnits!$A$6:$J$899,10),"")</f>
        <v/>
      </c>
      <c r="G41" s="257"/>
      <c r="H41" s="62"/>
      <c r="I41" s="62"/>
      <c r="J41" s="266"/>
      <c r="K41" s="361" t="str">
        <f t="shared" si="1"/>
        <v/>
      </c>
      <c r="L41" s="267" t="str">
        <f>IFERROR(INDEX(GeneratingUnits!$A$5:$J$900,MATCH('6 - Source of RECs'!$B41,GeneratingUnits!$A$5:$A$900,0),MATCH('6 - Source of RECs'!$H41,GeneratingUnits!$A$5:$J$5,0)),"")</f>
        <v/>
      </c>
      <c r="AA41" s="196" t="e">
        <f>VLOOKUP(E41,Calculations!$G$3:$H$24,2)</f>
        <v>#N/A</v>
      </c>
      <c r="AB41" s="264">
        <f t="shared" si="2"/>
        <v>0</v>
      </c>
      <c r="AC41" s="196" t="str">
        <f>IFERROR(VLOOKUP($B41,'3X MSW'!$A$2:$C$4,3,),"")</f>
        <v/>
      </c>
      <c r="AD41" s="196">
        <f t="shared" si="3"/>
        <v>0</v>
      </c>
    </row>
    <row r="42" spans="2:30" x14ac:dyDescent="0.3">
      <c r="B42" s="62"/>
      <c r="C42" s="256" t="str">
        <f>IFERROR(VLOOKUP($B42,GeneratingUnits!$A$6:$I$900,2,TRUE),"")</f>
        <v/>
      </c>
      <c r="D42" s="256" t="str">
        <f>IFERROR(VLOOKUP($B42,GeneratingUnits!$A$6:$I$900,4,TRUE),"")</f>
        <v/>
      </c>
      <c r="E42" s="256" t="str">
        <f>IFERROR(VLOOKUP(B42,GeneratingUnits!$A$6:$J$899,5),"")</f>
        <v/>
      </c>
      <c r="F42" s="256" t="str">
        <f>IFERROR(VLOOKUP(B42,GeneratingUnits!$A$6:$J$899,10),"")</f>
        <v/>
      </c>
      <c r="G42" s="257"/>
      <c r="H42" s="62"/>
      <c r="I42" s="62"/>
      <c r="J42" s="266"/>
      <c r="K42" s="361" t="str">
        <f t="shared" si="1"/>
        <v/>
      </c>
      <c r="L42" s="267" t="str">
        <f>IFERROR(INDEX(GeneratingUnits!$A$5:$J$900,MATCH('6 - Source of RECs'!$B42,GeneratingUnits!$A$5:$A$900,0),MATCH('6 - Source of RECs'!$H42,GeneratingUnits!$A$5:$J$5,0)),"")</f>
        <v/>
      </c>
      <c r="AA42" s="196" t="e">
        <f>VLOOKUP(E42,Calculations!$G$3:$H$24,2)</f>
        <v>#N/A</v>
      </c>
      <c r="AB42" s="264">
        <f t="shared" si="2"/>
        <v>0</v>
      </c>
      <c r="AC42" s="196" t="str">
        <f>IFERROR(VLOOKUP($B42,'3X MSW'!$A$2:$C$4,3,),"")</f>
        <v/>
      </c>
      <c r="AD42" s="196">
        <f t="shared" si="3"/>
        <v>0</v>
      </c>
    </row>
    <row r="43" spans="2:30" x14ac:dyDescent="0.3">
      <c r="B43" s="62"/>
      <c r="C43" s="256" t="str">
        <f>IFERROR(VLOOKUP($B43,GeneratingUnits!$A$6:$I$900,2,TRUE),"")</f>
        <v/>
      </c>
      <c r="D43" s="256" t="str">
        <f>IFERROR(VLOOKUP($B43,GeneratingUnits!$A$6:$I$900,4,TRUE),"")</f>
        <v/>
      </c>
      <c r="E43" s="256" t="str">
        <f>IFERROR(VLOOKUP(B43,GeneratingUnits!$A$6:$J$899,5),"")</f>
        <v/>
      </c>
      <c r="F43" s="256" t="str">
        <f>IFERROR(VLOOKUP(B43,GeneratingUnits!$A$6:$J$899,10),"")</f>
        <v/>
      </c>
      <c r="G43" s="257"/>
      <c r="H43" s="62"/>
      <c r="I43" s="62"/>
      <c r="J43" s="266"/>
      <c r="K43" s="361" t="str">
        <f t="shared" si="1"/>
        <v/>
      </c>
      <c r="L43" s="267" t="str">
        <f>IFERROR(INDEX(GeneratingUnits!$A$5:$J$900,MATCH('6 - Source of RECs'!$B43,GeneratingUnits!$A$5:$A$900,0),MATCH('6 - Source of RECs'!$H43,GeneratingUnits!$A$5:$J$5,0)),"")</f>
        <v/>
      </c>
      <c r="AA43" s="196" t="e">
        <f>VLOOKUP(E43,Calculations!$G$3:$H$24,2)</f>
        <v>#N/A</v>
      </c>
      <c r="AB43" s="264">
        <f t="shared" si="2"/>
        <v>0</v>
      </c>
      <c r="AC43" s="196" t="str">
        <f>IFERROR(VLOOKUP($B43,'3X MSW'!$A$2:$C$4,3,),"")</f>
        <v/>
      </c>
      <c r="AD43" s="196">
        <f t="shared" si="3"/>
        <v>0</v>
      </c>
    </row>
    <row r="44" spans="2:30" x14ac:dyDescent="0.3">
      <c r="B44" s="62"/>
      <c r="C44" s="256" t="str">
        <f>IFERROR(VLOOKUP($B44,GeneratingUnits!$A$6:$I$900,2,TRUE),"")</f>
        <v/>
      </c>
      <c r="D44" s="256" t="str">
        <f>IFERROR(VLOOKUP($B44,GeneratingUnits!$A$6:$I$900,4,TRUE),"")</f>
        <v/>
      </c>
      <c r="E44" s="256" t="str">
        <f>IFERROR(VLOOKUP(B44,GeneratingUnits!$A$6:$J$899,5),"")</f>
        <v/>
      </c>
      <c r="F44" s="256" t="str">
        <f>IFERROR(VLOOKUP(B44,GeneratingUnits!$A$6:$J$899,10),"")</f>
        <v/>
      </c>
      <c r="G44" s="257"/>
      <c r="H44" s="62"/>
      <c r="I44" s="62"/>
      <c r="J44" s="266"/>
      <c r="K44" s="361" t="str">
        <f t="shared" si="1"/>
        <v/>
      </c>
      <c r="L44" s="267" t="str">
        <f>IFERROR(INDEX(GeneratingUnits!$A$5:$J$900,MATCH('6 - Source of RECs'!$B44,GeneratingUnits!$A$5:$A$900,0),MATCH('6 - Source of RECs'!$H44,GeneratingUnits!$A$5:$J$5,0)),"")</f>
        <v/>
      </c>
      <c r="AA44" s="196" t="e">
        <f>VLOOKUP(E44,Calculations!$G$3:$H$24,2)</f>
        <v>#N/A</v>
      </c>
      <c r="AB44" s="264">
        <f t="shared" si="2"/>
        <v>0</v>
      </c>
      <c r="AC44" s="196" t="str">
        <f>IFERROR(VLOOKUP($B44,'3X MSW'!$A$2:$C$4,3,),"")</f>
        <v/>
      </c>
      <c r="AD44" s="196">
        <f t="shared" si="3"/>
        <v>0</v>
      </c>
    </row>
    <row r="45" spans="2:30" x14ac:dyDescent="0.3">
      <c r="B45" s="62"/>
      <c r="C45" s="256" t="str">
        <f>IFERROR(VLOOKUP($B45,GeneratingUnits!$A$6:$I$900,2,TRUE),"")</f>
        <v/>
      </c>
      <c r="D45" s="256" t="str">
        <f>IFERROR(VLOOKUP($B45,GeneratingUnits!$A$6:$I$900,4,TRUE),"")</f>
        <v/>
      </c>
      <c r="E45" s="256" t="str">
        <f>IFERROR(VLOOKUP(B45,GeneratingUnits!$A$6:$J$899,5),"")</f>
        <v/>
      </c>
      <c r="F45" s="256" t="str">
        <f>IFERROR(VLOOKUP(B45,GeneratingUnits!$A$6:$J$899,10),"")</f>
        <v/>
      </c>
      <c r="G45" s="257"/>
      <c r="H45" s="62"/>
      <c r="I45" s="62"/>
      <c r="J45" s="266"/>
      <c r="K45" s="361" t="str">
        <f t="shared" ref="K45:K76" si="4">IF(AC45="Applied",G45*3,"")</f>
        <v/>
      </c>
      <c r="L45" s="267" t="str">
        <f>IFERROR(INDEX(GeneratingUnits!$A$5:$J$900,MATCH('6 - Source of RECs'!$B45,GeneratingUnits!$A$5:$A$900,0),MATCH('6 - Source of RECs'!$H45,GeneratingUnits!$A$5:$J$5,0)),"")</f>
        <v/>
      </c>
      <c r="AA45" s="196" t="e">
        <f>VLOOKUP(E45,Calculations!$G$3:$H$24,2)</f>
        <v>#N/A</v>
      </c>
      <c r="AB45" s="264">
        <f t="shared" ref="AB45:AB76" si="5">J45*G45</f>
        <v>0</v>
      </c>
      <c r="AC45" s="196" t="str">
        <f>IFERROR(VLOOKUP($B45,'3X MSW'!$A$2:$C$4,3,),"")</f>
        <v/>
      </c>
      <c r="AD45" s="196">
        <f t="shared" ref="AD45:AD76" si="6">IF(AC45="Applied",K45,G45)</f>
        <v>0</v>
      </c>
    </row>
    <row r="46" spans="2:30" x14ac:dyDescent="0.3">
      <c r="B46" s="62"/>
      <c r="C46" s="256" t="str">
        <f>IFERROR(VLOOKUP($B46,GeneratingUnits!$A$6:$I$900,2,TRUE),"")</f>
        <v/>
      </c>
      <c r="D46" s="256" t="str">
        <f>IFERROR(VLOOKUP($B46,GeneratingUnits!$A$6:$I$900,4,TRUE),"")</f>
        <v/>
      </c>
      <c r="E46" s="256" t="str">
        <f>IFERROR(VLOOKUP(B46,GeneratingUnits!$A$6:$J$899,5),"")</f>
        <v/>
      </c>
      <c r="F46" s="256" t="str">
        <f>IFERROR(VLOOKUP(B46,GeneratingUnits!$A$6:$J$899,10),"")</f>
        <v/>
      </c>
      <c r="G46" s="257"/>
      <c r="H46" s="62"/>
      <c r="I46" s="62"/>
      <c r="J46" s="266"/>
      <c r="K46" s="361" t="str">
        <f t="shared" si="4"/>
        <v/>
      </c>
      <c r="L46" s="267" t="str">
        <f>IFERROR(INDEX(GeneratingUnits!$A$5:$J$900,MATCH('6 - Source of RECs'!$B46,GeneratingUnits!$A$5:$A$900,0),MATCH('6 - Source of RECs'!$H46,GeneratingUnits!$A$5:$J$5,0)),"")</f>
        <v/>
      </c>
      <c r="AA46" s="196" t="e">
        <f>VLOOKUP(E46,Calculations!$G$3:$H$24,2)</f>
        <v>#N/A</v>
      </c>
      <c r="AB46" s="264">
        <f t="shared" si="5"/>
        <v>0</v>
      </c>
      <c r="AC46" s="196" t="str">
        <f>IFERROR(VLOOKUP($B46,'3X MSW'!$A$2:$C$4,3,),"")</f>
        <v/>
      </c>
      <c r="AD46" s="196">
        <f t="shared" si="6"/>
        <v>0</v>
      </c>
    </row>
    <row r="47" spans="2:30" x14ac:dyDescent="0.3">
      <c r="B47" s="62"/>
      <c r="C47" s="256" t="str">
        <f>IFERROR(VLOOKUP($B47,GeneratingUnits!$A$6:$I$900,2,TRUE),"")</f>
        <v/>
      </c>
      <c r="D47" s="256" t="str">
        <f>IFERROR(VLOOKUP($B47,GeneratingUnits!$A$6:$I$900,4,TRUE),"")</f>
        <v/>
      </c>
      <c r="E47" s="256" t="str">
        <f>IFERROR(VLOOKUP(B47,GeneratingUnits!$A$6:$J$899,5),"")</f>
        <v/>
      </c>
      <c r="F47" s="256" t="str">
        <f>IFERROR(VLOOKUP(B47,GeneratingUnits!$A$6:$J$899,10),"")</f>
        <v/>
      </c>
      <c r="G47" s="257"/>
      <c r="H47" s="62"/>
      <c r="I47" s="62"/>
      <c r="J47" s="266"/>
      <c r="K47" s="361" t="str">
        <f t="shared" si="4"/>
        <v/>
      </c>
      <c r="L47" s="267" t="str">
        <f>IFERROR(INDEX(GeneratingUnits!$A$5:$J$900,MATCH('6 - Source of RECs'!$B47,GeneratingUnits!$A$5:$A$900,0),MATCH('6 - Source of RECs'!$H47,GeneratingUnits!$A$5:$J$5,0)),"")</f>
        <v/>
      </c>
      <c r="AA47" s="196" t="e">
        <f>VLOOKUP(E47,Calculations!$G$3:$H$24,2)</f>
        <v>#N/A</v>
      </c>
      <c r="AB47" s="264">
        <f t="shared" si="5"/>
        <v>0</v>
      </c>
      <c r="AC47" s="196" t="str">
        <f>IFERROR(VLOOKUP($B47,'3X MSW'!$A$2:$C$4,3,),"")</f>
        <v/>
      </c>
      <c r="AD47" s="196">
        <f t="shared" si="6"/>
        <v>0</v>
      </c>
    </row>
    <row r="48" spans="2:30" x14ac:dyDescent="0.3">
      <c r="B48" s="62"/>
      <c r="C48" s="256" t="str">
        <f>IFERROR(VLOOKUP($B48,GeneratingUnits!$A$6:$I$900,2,TRUE),"")</f>
        <v/>
      </c>
      <c r="D48" s="256" t="str">
        <f>IFERROR(VLOOKUP($B48,GeneratingUnits!$A$6:$I$900,4,TRUE),"")</f>
        <v/>
      </c>
      <c r="E48" s="256" t="str">
        <f>IFERROR(VLOOKUP(B48,GeneratingUnits!$A$6:$J$899,5),"")</f>
        <v/>
      </c>
      <c r="F48" s="256" t="str">
        <f>IFERROR(VLOOKUP(B48,GeneratingUnits!$A$6:$J$899,10),"")</f>
        <v/>
      </c>
      <c r="G48" s="257"/>
      <c r="H48" s="62"/>
      <c r="I48" s="62"/>
      <c r="J48" s="266"/>
      <c r="K48" s="361" t="str">
        <f t="shared" si="4"/>
        <v/>
      </c>
      <c r="L48" s="267" t="str">
        <f>IFERROR(INDEX(GeneratingUnits!$A$5:$J$900,MATCH('6 - Source of RECs'!$B48,GeneratingUnits!$A$5:$A$900,0),MATCH('6 - Source of RECs'!$H48,GeneratingUnits!$A$5:$J$5,0)),"")</f>
        <v/>
      </c>
      <c r="AA48" s="196" t="e">
        <f>VLOOKUP(E48,Calculations!$G$3:$H$24,2)</f>
        <v>#N/A</v>
      </c>
      <c r="AB48" s="264">
        <f t="shared" si="5"/>
        <v>0</v>
      </c>
      <c r="AC48" s="196" t="str">
        <f>IFERROR(VLOOKUP($B48,'3X MSW'!$A$2:$C$4,3,),"")</f>
        <v/>
      </c>
      <c r="AD48" s="196">
        <f t="shared" si="6"/>
        <v>0</v>
      </c>
    </row>
    <row r="49" spans="2:30" x14ac:dyDescent="0.3">
      <c r="B49" s="62"/>
      <c r="C49" s="256" t="str">
        <f>IFERROR(VLOOKUP($B49,GeneratingUnits!$A$6:$I$900,2,TRUE),"")</f>
        <v/>
      </c>
      <c r="D49" s="256" t="str">
        <f>IFERROR(VLOOKUP($B49,GeneratingUnits!$A$6:$I$900,4,TRUE),"")</f>
        <v/>
      </c>
      <c r="E49" s="256" t="str">
        <f>IFERROR(VLOOKUP(B49,GeneratingUnits!$A$6:$J$899,5),"")</f>
        <v/>
      </c>
      <c r="F49" s="256" t="str">
        <f>IFERROR(VLOOKUP(B49,GeneratingUnits!$A$6:$J$899,10),"")</f>
        <v/>
      </c>
      <c r="G49" s="257"/>
      <c r="H49" s="62"/>
      <c r="I49" s="62"/>
      <c r="J49" s="266"/>
      <c r="K49" s="361" t="str">
        <f t="shared" si="4"/>
        <v/>
      </c>
      <c r="L49" s="267" t="str">
        <f>IFERROR(INDEX(GeneratingUnits!$A$5:$J$900,MATCH('6 - Source of RECs'!$B49,GeneratingUnits!$A$5:$A$900,0),MATCH('6 - Source of RECs'!$H49,GeneratingUnits!$A$5:$J$5,0)),"")</f>
        <v/>
      </c>
      <c r="AA49" s="196" t="e">
        <f>VLOOKUP(E49,Calculations!$G$3:$H$24,2)</f>
        <v>#N/A</v>
      </c>
      <c r="AB49" s="264">
        <f t="shared" si="5"/>
        <v>0</v>
      </c>
      <c r="AC49" s="196" t="str">
        <f>IFERROR(VLOOKUP($B49,'3X MSW'!$A$2:$C$4,3,),"")</f>
        <v/>
      </c>
      <c r="AD49" s="196">
        <f t="shared" si="6"/>
        <v>0</v>
      </c>
    </row>
    <row r="50" spans="2:30" x14ac:dyDescent="0.3">
      <c r="B50" s="62"/>
      <c r="C50" s="256" t="str">
        <f>IFERROR(VLOOKUP($B50,GeneratingUnits!$A$6:$I$900,2,TRUE),"")</f>
        <v/>
      </c>
      <c r="D50" s="256" t="str">
        <f>IFERROR(VLOOKUP($B50,GeneratingUnits!$A$6:$I$900,4,TRUE),"")</f>
        <v/>
      </c>
      <c r="E50" s="256" t="str">
        <f>IFERROR(VLOOKUP(B50,GeneratingUnits!$A$6:$J$899,5),"")</f>
        <v/>
      </c>
      <c r="F50" s="256" t="str">
        <f>IFERROR(VLOOKUP(B50,GeneratingUnits!$A$6:$J$899,10),"")</f>
        <v/>
      </c>
      <c r="G50" s="257"/>
      <c r="H50" s="62"/>
      <c r="I50" s="62"/>
      <c r="J50" s="266"/>
      <c r="K50" s="361" t="str">
        <f t="shared" si="4"/>
        <v/>
      </c>
      <c r="L50" s="267" t="str">
        <f>IFERROR(INDEX(GeneratingUnits!$A$5:$J$900,MATCH('6 - Source of RECs'!$B50,GeneratingUnits!$A$5:$A$900,0),MATCH('6 - Source of RECs'!$H50,GeneratingUnits!$A$5:$J$5,0)),"")</f>
        <v/>
      </c>
      <c r="AA50" s="196" t="e">
        <f>VLOOKUP(E50,Calculations!$G$3:$H$24,2)</f>
        <v>#N/A</v>
      </c>
      <c r="AB50" s="264">
        <f t="shared" si="5"/>
        <v>0</v>
      </c>
      <c r="AC50" s="196" t="str">
        <f>IFERROR(VLOOKUP($B50,'3X MSW'!$A$2:$C$4,3,),"")</f>
        <v/>
      </c>
      <c r="AD50" s="196">
        <f t="shared" si="6"/>
        <v>0</v>
      </c>
    </row>
    <row r="51" spans="2:30" x14ac:dyDescent="0.3">
      <c r="B51" s="62"/>
      <c r="C51" s="256" t="str">
        <f>IFERROR(VLOOKUP($B51,GeneratingUnits!$A$6:$I$900,2,TRUE),"")</f>
        <v/>
      </c>
      <c r="D51" s="256" t="str">
        <f>IFERROR(VLOOKUP($B51,GeneratingUnits!$A$6:$I$900,4,TRUE),"")</f>
        <v/>
      </c>
      <c r="E51" s="256" t="str">
        <f>IFERROR(VLOOKUP(B51,GeneratingUnits!$A$6:$J$899,5),"")</f>
        <v/>
      </c>
      <c r="F51" s="256" t="str">
        <f>IFERROR(VLOOKUP(B51,GeneratingUnits!$A$6:$J$899,10),"")</f>
        <v/>
      </c>
      <c r="G51" s="257"/>
      <c r="H51" s="62"/>
      <c r="I51" s="62"/>
      <c r="J51" s="266"/>
      <c r="K51" s="361" t="str">
        <f t="shared" si="4"/>
        <v/>
      </c>
      <c r="L51" s="267" t="str">
        <f>IFERROR(INDEX(GeneratingUnits!$A$5:$J$900,MATCH('6 - Source of RECs'!$B51,GeneratingUnits!$A$5:$A$900,0),MATCH('6 - Source of RECs'!$H51,GeneratingUnits!$A$5:$J$5,0)),"")</f>
        <v/>
      </c>
      <c r="AA51" s="196" t="e">
        <f>VLOOKUP(E51,Calculations!$G$3:$H$24,2)</f>
        <v>#N/A</v>
      </c>
      <c r="AB51" s="264">
        <f t="shared" si="5"/>
        <v>0</v>
      </c>
      <c r="AC51" s="196" t="str">
        <f>IFERROR(VLOOKUP($B51,'3X MSW'!$A$2:$C$4,3,),"")</f>
        <v/>
      </c>
      <c r="AD51" s="196">
        <f t="shared" si="6"/>
        <v>0</v>
      </c>
    </row>
    <row r="52" spans="2:30" x14ac:dyDescent="0.3">
      <c r="B52" s="62"/>
      <c r="C52" s="256" t="str">
        <f>IFERROR(VLOOKUP($B52,GeneratingUnits!$A$6:$I$900,2,TRUE),"")</f>
        <v/>
      </c>
      <c r="D52" s="256" t="str">
        <f>IFERROR(VLOOKUP($B52,GeneratingUnits!$A$6:$I$900,4,TRUE),"")</f>
        <v/>
      </c>
      <c r="E52" s="256" t="str">
        <f>IFERROR(VLOOKUP(B52,GeneratingUnits!$A$6:$J$899,5),"")</f>
        <v/>
      </c>
      <c r="F52" s="256" t="str">
        <f>IFERROR(VLOOKUP(B52,GeneratingUnits!$A$6:$J$899,10),"")</f>
        <v/>
      </c>
      <c r="G52" s="257"/>
      <c r="H52" s="62"/>
      <c r="I52" s="62"/>
      <c r="J52" s="266"/>
      <c r="K52" s="361" t="str">
        <f t="shared" si="4"/>
        <v/>
      </c>
      <c r="L52" s="267" t="str">
        <f>IFERROR(INDEX(GeneratingUnits!$A$5:$J$900,MATCH('6 - Source of RECs'!$B52,GeneratingUnits!$A$5:$A$900,0),MATCH('6 - Source of RECs'!$H52,GeneratingUnits!$A$5:$J$5,0)),"")</f>
        <v/>
      </c>
      <c r="AA52" s="196" t="e">
        <f>VLOOKUP(E52,Calculations!$G$3:$H$24,2)</f>
        <v>#N/A</v>
      </c>
      <c r="AB52" s="264">
        <f t="shared" si="5"/>
        <v>0</v>
      </c>
      <c r="AC52" s="196" t="str">
        <f>IFERROR(VLOOKUP($B52,'3X MSW'!$A$2:$C$4,3,),"")</f>
        <v/>
      </c>
      <c r="AD52" s="196">
        <f t="shared" si="6"/>
        <v>0</v>
      </c>
    </row>
    <row r="53" spans="2:30" x14ac:dyDescent="0.3">
      <c r="B53" s="62"/>
      <c r="C53" s="256" t="str">
        <f>IFERROR(VLOOKUP($B53,GeneratingUnits!$A$6:$I$900,2,TRUE),"")</f>
        <v/>
      </c>
      <c r="D53" s="256" t="str">
        <f>IFERROR(VLOOKUP($B53,GeneratingUnits!$A$6:$I$900,4,TRUE),"")</f>
        <v/>
      </c>
      <c r="E53" s="256" t="str">
        <f>IFERROR(VLOOKUP(B53,GeneratingUnits!$A$6:$J$899,5),"")</f>
        <v/>
      </c>
      <c r="F53" s="256" t="str">
        <f>IFERROR(VLOOKUP(B53,GeneratingUnits!$A$6:$J$899,10),"")</f>
        <v/>
      </c>
      <c r="G53" s="257"/>
      <c r="H53" s="62"/>
      <c r="I53" s="62"/>
      <c r="J53" s="266"/>
      <c r="K53" s="361" t="str">
        <f t="shared" si="4"/>
        <v/>
      </c>
      <c r="L53" s="267" t="str">
        <f>IFERROR(INDEX(GeneratingUnits!$A$5:$J$900,MATCH('6 - Source of RECs'!$B53,GeneratingUnits!$A$5:$A$900,0),MATCH('6 - Source of RECs'!$H53,GeneratingUnits!$A$5:$J$5,0)),"")</f>
        <v/>
      </c>
      <c r="AA53" s="196" t="e">
        <f>VLOOKUP(E53,Calculations!$G$3:$H$24,2)</f>
        <v>#N/A</v>
      </c>
      <c r="AB53" s="264">
        <f t="shared" si="5"/>
        <v>0</v>
      </c>
      <c r="AC53" s="196" t="str">
        <f>IFERROR(VLOOKUP($B53,'3X MSW'!$A$2:$C$4,3,),"")</f>
        <v/>
      </c>
      <c r="AD53" s="196">
        <f t="shared" si="6"/>
        <v>0</v>
      </c>
    </row>
    <row r="54" spans="2:30" x14ac:dyDescent="0.3">
      <c r="B54" s="62"/>
      <c r="C54" s="256" t="str">
        <f>IFERROR(VLOOKUP($B54,GeneratingUnits!$A$6:$I$900,2,TRUE),"")</f>
        <v/>
      </c>
      <c r="D54" s="256" t="str">
        <f>IFERROR(VLOOKUP($B54,GeneratingUnits!$A$6:$I$900,4,TRUE),"")</f>
        <v/>
      </c>
      <c r="E54" s="256" t="str">
        <f>IFERROR(VLOOKUP(B54,GeneratingUnits!$A$6:$J$899,5),"")</f>
        <v/>
      </c>
      <c r="F54" s="256" t="str">
        <f>IFERROR(VLOOKUP(B54,GeneratingUnits!$A$6:$J$899,10),"")</f>
        <v/>
      </c>
      <c r="G54" s="257"/>
      <c r="H54" s="62"/>
      <c r="I54" s="62"/>
      <c r="J54" s="266"/>
      <c r="K54" s="361" t="str">
        <f t="shared" si="4"/>
        <v/>
      </c>
      <c r="L54" s="267" t="str">
        <f>IFERROR(INDEX(GeneratingUnits!$A$5:$J$900,MATCH('6 - Source of RECs'!$B54,GeneratingUnits!$A$5:$A$900,0),MATCH('6 - Source of RECs'!$H54,GeneratingUnits!$A$5:$J$5,0)),"")</f>
        <v/>
      </c>
      <c r="AA54" s="196" t="e">
        <f>VLOOKUP(E54,Calculations!$G$3:$H$24,2)</f>
        <v>#N/A</v>
      </c>
      <c r="AB54" s="264">
        <f t="shared" si="5"/>
        <v>0</v>
      </c>
      <c r="AC54" s="196" t="str">
        <f>IFERROR(VLOOKUP($B54,'3X MSW'!$A$2:$C$4,3,),"")</f>
        <v/>
      </c>
      <c r="AD54" s="196">
        <f t="shared" si="6"/>
        <v>0</v>
      </c>
    </row>
    <row r="55" spans="2:30" x14ac:dyDescent="0.3">
      <c r="B55" s="62"/>
      <c r="C55" s="256" t="str">
        <f>IFERROR(VLOOKUP($B55,GeneratingUnits!$A$6:$I$900,2,TRUE),"")</f>
        <v/>
      </c>
      <c r="D55" s="256" t="str">
        <f>IFERROR(VLOOKUP($B55,GeneratingUnits!$A$6:$I$900,4,TRUE),"")</f>
        <v/>
      </c>
      <c r="E55" s="256" t="str">
        <f>IFERROR(VLOOKUP(B55,GeneratingUnits!$A$6:$J$899,5),"")</f>
        <v/>
      </c>
      <c r="F55" s="256" t="str">
        <f>IFERROR(VLOOKUP(B55,GeneratingUnits!$A$6:$J$899,10),"")</f>
        <v/>
      </c>
      <c r="G55" s="257"/>
      <c r="H55" s="62"/>
      <c r="I55" s="62"/>
      <c r="J55" s="266"/>
      <c r="K55" s="361" t="str">
        <f t="shared" si="4"/>
        <v/>
      </c>
      <c r="L55" s="267" t="str">
        <f>IFERROR(INDEX(GeneratingUnits!$A$5:$J$900,MATCH('6 - Source of RECs'!$B55,GeneratingUnits!$A$5:$A$900,0),MATCH('6 - Source of RECs'!$H55,GeneratingUnits!$A$5:$J$5,0)),"")</f>
        <v/>
      </c>
      <c r="AA55" s="196" t="e">
        <f>VLOOKUP(E55,Calculations!$G$3:$H$24,2)</f>
        <v>#N/A</v>
      </c>
      <c r="AB55" s="264">
        <f t="shared" si="5"/>
        <v>0</v>
      </c>
      <c r="AC55" s="196" t="str">
        <f>IFERROR(VLOOKUP($B55,'3X MSW'!$A$2:$C$4,3,),"")</f>
        <v/>
      </c>
      <c r="AD55" s="196">
        <f t="shared" si="6"/>
        <v>0</v>
      </c>
    </row>
    <row r="56" spans="2:30" x14ac:dyDescent="0.3">
      <c r="B56" s="62"/>
      <c r="C56" s="256" t="str">
        <f>IFERROR(VLOOKUP($B56,GeneratingUnits!$A$6:$I$900,2,TRUE),"")</f>
        <v/>
      </c>
      <c r="D56" s="256" t="str">
        <f>IFERROR(VLOOKUP($B56,GeneratingUnits!$A$6:$I$900,4,TRUE),"")</f>
        <v/>
      </c>
      <c r="E56" s="256" t="str">
        <f>IFERROR(VLOOKUP(B56,GeneratingUnits!$A$6:$J$899,5),"")</f>
        <v/>
      </c>
      <c r="F56" s="256" t="str">
        <f>IFERROR(VLOOKUP(B56,GeneratingUnits!$A$6:$J$899,10),"")</f>
        <v/>
      </c>
      <c r="G56" s="257"/>
      <c r="H56" s="62"/>
      <c r="I56" s="62"/>
      <c r="J56" s="266"/>
      <c r="K56" s="361" t="str">
        <f t="shared" si="4"/>
        <v/>
      </c>
      <c r="L56" s="267" t="str">
        <f>IFERROR(INDEX(GeneratingUnits!$A$5:$J$900,MATCH('6 - Source of RECs'!$B56,GeneratingUnits!$A$5:$A$900,0),MATCH('6 - Source of RECs'!$H56,GeneratingUnits!$A$5:$J$5,0)),"")</f>
        <v/>
      </c>
      <c r="AA56" s="196" t="e">
        <f>VLOOKUP(E56,Calculations!$G$3:$H$24,2)</f>
        <v>#N/A</v>
      </c>
      <c r="AB56" s="264">
        <f t="shared" si="5"/>
        <v>0</v>
      </c>
      <c r="AC56" s="196" t="str">
        <f>IFERROR(VLOOKUP($B56,'3X MSW'!$A$2:$C$4,3,),"")</f>
        <v/>
      </c>
      <c r="AD56" s="196">
        <f t="shared" si="6"/>
        <v>0</v>
      </c>
    </row>
    <row r="57" spans="2:30" x14ac:dyDescent="0.3">
      <c r="B57" s="62"/>
      <c r="C57" s="256" t="str">
        <f>IFERROR(VLOOKUP($B57,GeneratingUnits!$A$6:$I$900,2,TRUE),"")</f>
        <v/>
      </c>
      <c r="D57" s="256" t="str">
        <f>IFERROR(VLOOKUP($B57,GeneratingUnits!$A$6:$I$900,4,TRUE),"")</f>
        <v/>
      </c>
      <c r="E57" s="256" t="str">
        <f>IFERROR(VLOOKUP(B57,GeneratingUnits!$A$6:$J$899,5),"")</f>
        <v/>
      </c>
      <c r="F57" s="256" t="str">
        <f>IFERROR(VLOOKUP(B57,GeneratingUnits!$A$6:$J$899,10),"")</f>
        <v/>
      </c>
      <c r="G57" s="257"/>
      <c r="H57" s="62"/>
      <c r="I57" s="62"/>
      <c r="J57" s="266"/>
      <c r="K57" s="361" t="str">
        <f t="shared" si="4"/>
        <v/>
      </c>
      <c r="L57" s="267" t="str">
        <f>IFERROR(INDEX(GeneratingUnits!$A$5:$J$900,MATCH('6 - Source of RECs'!$B57,GeneratingUnits!$A$5:$A$900,0),MATCH('6 - Source of RECs'!$H57,GeneratingUnits!$A$5:$J$5,0)),"")</f>
        <v/>
      </c>
      <c r="AA57" s="196" t="e">
        <f>VLOOKUP(E57,Calculations!$G$3:$H$24,2)</f>
        <v>#N/A</v>
      </c>
      <c r="AB57" s="264">
        <f t="shared" si="5"/>
        <v>0</v>
      </c>
      <c r="AC57" s="196" t="str">
        <f>IFERROR(VLOOKUP($B57,'3X MSW'!$A$2:$C$4,3,),"")</f>
        <v/>
      </c>
      <c r="AD57" s="196">
        <f t="shared" si="6"/>
        <v>0</v>
      </c>
    </row>
    <row r="58" spans="2:30" x14ac:dyDescent="0.3">
      <c r="B58" s="62"/>
      <c r="C58" s="256" t="str">
        <f>IFERROR(VLOOKUP($B58,GeneratingUnits!$A$6:$I$900,2,TRUE),"")</f>
        <v/>
      </c>
      <c r="D58" s="256" t="str">
        <f>IFERROR(VLOOKUP($B58,GeneratingUnits!$A$6:$I$900,4,TRUE),"")</f>
        <v/>
      </c>
      <c r="E58" s="256" t="str">
        <f>IFERROR(VLOOKUP(B58,GeneratingUnits!$A$6:$J$899,5),"")</f>
        <v/>
      </c>
      <c r="F58" s="256" t="str">
        <f>IFERROR(VLOOKUP(B58,GeneratingUnits!$A$6:$J$899,10),"")</f>
        <v/>
      </c>
      <c r="G58" s="257"/>
      <c r="H58" s="62"/>
      <c r="I58" s="62"/>
      <c r="J58" s="266"/>
      <c r="K58" s="361" t="str">
        <f t="shared" si="4"/>
        <v/>
      </c>
      <c r="L58" s="267" t="str">
        <f>IFERROR(INDEX(GeneratingUnits!$A$5:$J$900,MATCH('6 - Source of RECs'!$B58,GeneratingUnits!$A$5:$A$900,0),MATCH('6 - Source of RECs'!$H58,GeneratingUnits!$A$5:$J$5,0)),"")</f>
        <v/>
      </c>
      <c r="AA58" s="196" t="e">
        <f>VLOOKUP(E58,Calculations!$G$3:$H$24,2)</f>
        <v>#N/A</v>
      </c>
      <c r="AB58" s="264">
        <f t="shared" si="5"/>
        <v>0</v>
      </c>
      <c r="AC58" s="196" t="str">
        <f>IFERROR(VLOOKUP($B58,'3X MSW'!$A$2:$C$4,3,),"")</f>
        <v/>
      </c>
      <c r="AD58" s="196">
        <f t="shared" si="6"/>
        <v>0</v>
      </c>
    </row>
    <row r="59" spans="2:30" x14ac:dyDescent="0.3">
      <c r="B59" s="62"/>
      <c r="C59" s="256" t="str">
        <f>IFERROR(VLOOKUP($B59,GeneratingUnits!$A$6:$I$900,2,TRUE),"")</f>
        <v/>
      </c>
      <c r="D59" s="256" t="str">
        <f>IFERROR(VLOOKUP($B59,GeneratingUnits!$A$6:$I$900,4,TRUE),"")</f>
        <v/>
      </c>
      <c r="E59" s="256" t="str">
        <f>IFERROR(VLOOKUP(B59,GeneratingUnits!$A$6:$J$899,5),"")</f>
        <v/>
      </c>
      <c r="F59" s="256" t="str">
        <f>IFERROR(VLOOKUP(B59,GeneratingUnits!$A$6:$J$899,10),"")</f>
        <v/>
      </c>
      <c r="G59" s="257"/>
      <c r="H59" s="62"/>
      <c r="I59" s="62"/>
      <c r="J59" s="266"/>
      <c r="K59" s="361" t="str">
        <f t="shared" si="4"/>
        <v/>
      </c>
      <c r="L59" s="267" t="str">
        <f>IFERROR(INDEX(GeneratingUnits!$A$5:$J$900,MATCH('6 - Source of RECs'!$B59,GeneratingUnits!$A$5:$A$900,0),MATCH('6 - Source of RECs'!$H59,GeneratingUnits!$A$5:$J$5,0)),"")</f>
        <v/>
      </c>
      <c r="AA59" s="196" t="e">
        <f>VLOOKUP(E59,Calculations!$G$3:$H$24,2)</f>
        <v>#N/A</v>
      </c>
      <c r="AB59" s="264">
        <f t="shared" si="5"/>
        <v>0</v>
      </c>
      <c r="AC59" s="196" t="str">
        <f>IFERROR(VLOOKUP($B59,'3X MSW'!$A$2:$C$4,3,),"")</f>
        <v/>
      </c>
      <c r="AD59" s="196">
        <f t="shared" si="6"/>
        <v>0</v>
      </c>
    </row>
    <row r="60" spans="2:30" x14ac:dyDescent="0.3">
      <c r="B60" s="62"/>
      <c r="C60" s="256" t="str">
        <f>IFERROR(VLOOKUP($B60,GeneratingUnits!$A$6:$I$900,2,TRUE),"")</f>
        <v/>
      </c>
      <c r="D60" s="256" t="str">
        <f>IFERROR(VLOOKUP($B60,GeneratingUnits!$A$6:$I$900,4,TRUE),"")</f>
        <v/>
      </c>
      <c r="E60" s="256" t="str">
        <f>IFERROR(VLOOKUP(B60,GeneratingUnits!$A$6:$J$899,5),"")</f>
        <v/>
      </c>
      <c r="F60" s="256" t="str">
        <f>IFERROR(VLOOKUP(B60,GeneratingUnits!$A$6:$J$899,10),"")</f>
        <v/>
      </c>
      <c r="G60" s="257"/>
      <c r="H60" s="62"/>
      <c r="I60" s="62"/>
      <c r="J60" s="266"/>
      <c r="K60" s="361" t="str">
        <f t="shared" si="4"/>
        <v/>
      </c>
      <c r="L60" s="267" t="str">
        <f>IFERROR(INDEX(GeneratingUnits!$A$5:$J$900,MATCH('6 - Source of RECs'!$B60,GeneratingUnits!$A$5:$A$900,0),MATCH('6 - Source of RECs'!$H60,GeneratingUnits!$A$5:$J$5,0)),"")</f>
        <v/>
      </c>
      <c r="AA60" s="196" t="e">
        <f>VLOOKUP(E60,Calculations!$G$3:$H$24,2)</f>
        <v>#N/A</v>
      </c>
      <c r="AB60" s="264">
        <f t="shared" si="5"/>
        <v>0</v>
      </c>
      <c r="AC60" s="196" t="str">
        <f>IFERROR(VLOOKUP($B60,'3X MSW'!$A$2:$C$4,3,),"")</f>
        <v/>
      </c>
      <c r="AD60" s="196">
        <f t="shared" si="6"/>
        <v>0</v>
      </c>
    </row>
    <row r="61" spans="2:30" x14ac:dyDescent="0.3">
      <c r="B61" s="62"/>
      <c r="C61" s="256" t="str">
        <f>IFERROR(VLOOKUP($B61,GeneratingUnits!$A$6:$I$900,2,TRUE),"")</f>
        <v/>
      </c>
      <c r="D61" s="256" t="str">
        <f>IFERROR(VLOOKUP($B61,GeneratingUnits!$A$6:$I$900,4,TRUE),"")</f>
        <v/>
      </c>
      <c r="E61" s="256" t="str">
        <f>IFERROR(VLOOKUP(B61,GeneratingUnits!$A$6:$J$899,5),"")</f>
        <v/>
      </c>
      <c r="F61" s="256" t="str">
        <f>IFERROR(VLOOKUP(B61,GeneratingUnits!$A$6:$J$899,10),"")</f>
        <v/>
      </c>
      <c r="G61" s="257"/>
      <c r="H61" s="62"/>
      <c r="I61" s="62"/>
      <c r="J61" s="266"/>
      <c r="K61" s="361" t="str">
        <f t="shared" si="4"/>
        <v/>
      </c>
      <c r="L61" s="267" t="str">
        <f>IFERROR(INDEX(GeneratingUnits!$A$5:$J$900,MATCH('6 - Source of RECs'!$B61,GeneratingUnits!$A$5:$A$900,0),MATCH('6 - Source of RECs'!$H61,GeneratingUnits!$A$5:$J$5,0)),"")</f>
        <v/>
      </c>
      <c r="AA61" s="196" t="e">
        <f>VLOOKUP(E61,Calculations!$G$3:$H$24,2)</f>
        <v>#N/A</v>
      </c>
      <c r="AB61" s="264">
        <f t="shared" si="5"/>
        <v>0</v>
      </c>
      <c r="AC61" s="196" t="str">
        <f>IFERROR(VLOOKUP($B61,'3X MSW'!$A$2:$C$4,3,),"")</f>
        <v/>
      </c>
      <c r="AD61" s="196">
        <f t="shared" si="6"/>
        <v>0</v>
      </c>
    </row>
    <row r="62" spans="2:30" x14ac:dyDescent="0.3">
      <c r="B62" s="62"/>
      <c r="C62" s="256" t="str">
        <f>IFERROR(VLOOKUP($B62,GeneratingUnits!$A$6:$I$900,2,TRUE),"")</f>
        <v/>
      </c>
      <c r="D62" s="256" t="str">
        <f>IFERROR(VLOOKUP($B62,GeneratingUnits!$A$6:$I$900,4,TRUE),"")</f>
        <v/>
      </c>
      <c r="E62" s="256" t="str">
        <f>IFERROR(VLOOKUP(B62,GeneratingUnits!$A$6:$J$899,5),"")</f>
        <v/>
      </c>
      <c r="F62" s="256" t="str">
        <f>IFERROR(VLOOKUP(B62,GeneratingUnits!$A$6:$J$899,10),"")</f>
        <v/>
      </c>
      <c r="G62" s="257"/>
      <c r="H62" s="62"/>
      <c r="I62" s="62"/>
      <c r="J62" s="266"/>
      <c r="K62" s="361" t="str">
        <f t="shared" si="4"/>
        <v/>
      </c>
      <c r="L62" s="267" t="str">
        <f>IFERROR(INDEX(GeneratingUnits!$A$5:$J$900,MATCH('6 - Source of RECs'!$B62,GeneratingUnits!$A$5:$A$900,0),MATCH('6 - Source of RECs'!$H62,GeneratingUnits!$A$5:$J$5,0)),"")</f>
        <v/>
      </c>
      <c r="AA62" s="196" t="e">
        <f>VLOOKUP(E62,Calculations!$G$3:$H$24,2)</f>
        <v>#N/A</v>
      </c>
      <c r="AB62" s="264">
        <f t="shared" si="5"/>
        <v>0</v>
      </c>
      <c r="AC62" s="196" t="str">
        <f>IFERROR(VLOOKUP($B62,'3X MSW'!$A$2:$C$4,3,),"")</f>
        <v/>
      </c>
      <c r="AD62" s="196">
        <f t="shared" si="6"/>
        <v>0</v>
      </c>
    </row>
    <row r="63" spans="2:30" x14ac:dyDescent="0.3">
      <c r="B63" s="62"/>
      <c r="C63" s="256" t="str">
        <f>IFERROR(VLOOKUP($B63,GeneratingUnits!$A$6:$I$900,2,TRUE),"")</f>
        <v/>
      </c>
      <c r="D63" s="256" t="str">
        <f>IFERROR(VLOOKUP($B63,GeneratingUnits!$A$6:$I$900,4,TRUE),"")</f>
        <v/>
      </c>
      <c r="E63" s="256" t="str">
        <f>IFERROR(VLOOKUP(B63,GeneratingUnits!$A$6:$J$899,5),"")</f>
        <v/>
      </c>
      <c r="F63" s="256" t="str">
        <f>IFERROR(VLOOKUP(B63,GeneratingUnits!$A$6:$J$899,10),"")</f>
        <v/>
      </c>
      <c r="G63" s="257"/>
      <c r="H63" s="62"/>
      <c r="I63" s="62"/>
      <c r="J63" s="266"/>
      <c r="K63" s="361" t="str">
        <f t="shared" si="4"/>
        <v/>
      </c>
      <c r="L63" s="267" t="str">
        <f>IFERROR(INDEX(GeneratingUnits!$A$5:$J$900,MATCH('6 - Source of RECs'!$B63,GeneratingUnits!$A$5:$A$900,0),MATCH('6 - Source of RECs'!$H63,GeneratingUnits!$A$5:$J$5,0)),"")</f>
        <v/>
      </c>
      <c r="AA63" s="196" t="e">
        <f>VLOOKUP(E63,Calculations!$G$3:$H$24,2)</f>
        <v>#N/A</v>
      </c>
      <c r="AB63" s="264">
        <f t="shared" si="5"/>
        <v>0</v>
      </c>
      <c r="AC63" s="196" t="str">
        <f>IFERROR(VLOOKUP($B63,'3X MSW'!$A$2:$C$4,3,),"")</f>
        <v/>
      </c>
      <c r="AD63" s="196">
        <f t="shared" si="6"/>
        <v>0</v>
      </c>
    </row>
    <row r="64" spans="2:30" x14ac:dyDescent="0.3">
      <c r="B64" s="62"/>
      <c r="C64" s="256" t="str">
        <f>IFERROR(VLOOKUP($B64,GeneratingUnits!$A$6:$I$900,2,TRUE),"")</f>
        <v/>
      </c>
      <c r="D64" s="256" t="str">
        <f>IFERROR(VLOOKUP($B64,GeneratingUnits!$A$6:$I$900,4,TRUE),"")</f>
        <v/>
      </c>
      <c r="E64" s="256" t="str">
        <f>IFERROR(VLOOKUP(B64,GeneratingUnits!$A$6:$J$899,5),"")</f>
        <v/>
      </c>
      <c r="F64" s="256" t="str">
        <f>IFERROR(VLOOKUP(B64,GeneratingUnits!$A$6:$J$899,10),"")</f>
        <v/>
      </c>
      <c r="G64" s="257"/>
      <c r="H64" s="62"/>
      <c r="I64" s="62"/>
      <c r="J64" s="266"/>
      <c r="K64" s="361" t="str">
        <f t="shared" si="4"/>
        <v/>
      </c>
      <c r="L64" s="267" t="str">
        <f>IFERROR(INDEX(GeneratingUnits!$A$5:$J$900,MATCH('6 - Source of RECs'!$B64,GeneratingUnits!$A$5:$A$900,0),MATCH('6 - Source of RECs'!$H64,GeneratingUnits!$A$5:$J$5,0)),"")</f>
        <v/>
      </c>
      <c r="AA64" s="196" t="e">
        <f>VLOOKUP(E64,Calculations!$G$3:$H$24,2)</f>
        <v>#N/A</v>
      </c>
      <c r="AB64" s="264">
        <f t="shared" si="5"/>
        <v>0</v>
      </c>
      <c r="AC64" s="196" t="str">
        <f>IFERROR(VLOOKUP($B64,'3X MSW'!$A$2:$C$4,3,),"")</f>
        <v/>
      </c>
      <c r="AD64" s="196">
        <f t="shared" si="6"/>
        <v>0</v>
      </c>
    </row>
    <row r="65" spans="2:30" x14ac:dyDescent="0.3">
      <c r="B65" s="62"/>
      <c r="C65" s="256" t="str">
        <f>IFERROR(VLOOKUP($B65,GeneratingUnits!$A$6:$I$900,2,TRUE),"")</f>
        <v/>
      </c>
      <c r="D65" s="256" t="str">
        <f>IFERROR(VLOOKUP($B65,GeneratingUnits!$A$6:$I$900,4,TRUE),"")</f>
        <v/>
      </c>
      <c r="E65" s="256" t="str">
        <f>IFERROR(VLOOKUP(B65,GeneratingUnits!$A$6:$J$899,5),"")</f>
        <v/>
      </c>
      <c r="F65" s="256" t="str">
        <f>IFERROR(VLOOKUP(B65,GeneratingUnits!$A$6:$J$899,10),"")</f>
        <v/>
      </c>
      <c r="G65" s="257"/>
      <c r="H65" s="62"/>
      <c r="I65" s="62"/>
      <c r="J65" s="266"/>
      <c r="K65" s="361" t="str">
        <f t="shared" si="4"/>
        <v/>
      </c>
      <c r="L65" s="267" t="str">
        <f>IFERROR(INDEX(GeneratingUnits!$A$5:$J$900,MATCH('6 - Source of RECs'!$B65,GeneratingUnits!$A$5:$A$900,0),MATCH('6 - Source of RECs'!$H65,GeneratingUnits!$A$5:$J$5,0)),"")</f>
        <v/>
      </c>
      <c r="AA65" s="196" t="e">
        <f>VLOOKUP(E65,Calculations!$G$3:$H$24,2)</f>
        <v>#N/A</v>
      </c>
      <c r="AB65" s="264">
        <f t="shared" si="5"/>
        <v>0</v>
      </c>
      <c r="AC65" s="196" t="str">
        <f>IFERROR(VLOOKUP($B65,'3X MSW'!$A$2:$C$4,3,),"")</f>
        <v/>
      </c>
      <c r="AD65" s="196">
        <f t="shared" si="6"/>
        <v>0</v>
      </c>
    </row>
    <row r="66" spans="2:30" x14ac:dyDescent="0.3">
      <c r="B66" s="62"/>
      <c r="C66" s="256" t="str">
        <f>IFERROR(VLOOKUP($B66,GeneratingUnits!$A$6:$I$900,2,TRUE),"")</f>
        <v/>
      </c>
      <c r="D66" s="256" t="str">
        <f>IFERROR(VLOOKUP($B66,GeneratingUnits!$A$6:$I$900,4,TRUE),"")</f>
        <v/>
      </c>
      <c r="E66" s="256" t="str">
        <f>IFERROR(VLOOKUP(B66,GeneratingUnits!$A$6:$J$899,5),"")</f>
        <v/>
      </c>
      <c r="F66" s="256" t="str">
        <f>IFERROR(VLOOKUP(B66,GeneratingUnits!$A$6:$J$899,10),"")</f>
        <v/>
      </c>
      <c r="G66" s="257"/>
      <c r="H66" s="62"/>
      <c r="I66" s="62"/>
      <c r="J66" s="266"/>
      <c r="K66" s="361" t="str">
        <f t="shared" si="4"/>
        <v/>
      </c>
      <c r="L66" s="267" t="str">
        <f>IFERROR(INDEX(GeneratingUnits!$A$5:$J$900,MATCH('6 - Source of RECs'!$B66,GeneratingUnits!$A$5:$A$900,0),MATCH('6 - Source of RECs'!$H66,GeneratingUnits!$A$5:$J$5,0)),"")</f>
        <v/>
      </c>
      <c r="AA66" s="196" t="e">
        <f>VLOOKUP(E66,Calculations!$G$3:$H$24,2)</f>
        <v>#N/A</v>
      </c>
      <c r="AB66" s="264">
        <f t="shared" si="5"/>
        <v>0</v>
      </c>
      <c r="AC66" s="196" t="str">
        <f>IFERROR(VLOOKUP($B66,'3X MSW'!$A$2:$C$4,3,),"")</f>
        <v/>
      </c>
      <c r="AD66" s="196">
        <f t="shared" si="6"/>
        <v>0</v>
      </c>
    </row>
    <row r="67" spans="2:30" x14ac:dyDescent="0.3">
      <c r="B67" s="62"/>
      <c r="C67" s="256" t="str">
        <f>IFERROR(VLOOKUP($B67,GeneratingUnits!$A$6:$I$900,2,TRUE),"")</f>
        <v/>
      </c>
      <c r="D67" s="256" t="str">
        <f>IFERROR(VLOOKUP($B67,GeneratingUnits!$A$6:$I$900,4,TRUE),"")</f>
        <v/>
      </c>
      <c r="E67" s="256" t="str">
        <f>IFERROR(VLOOKUP(B67,GeneratingUnits!$A$6:$J$899,5),"")</f>
        <v/>
      </c>
      <c r="F67" s="256" t="str">
        <f>IFERROR(VLOOKUP(B67,GeneratingUnits!$A$6:$J$899,10),"")</f>
        <v/>
      </c>
      <c r="G67" s="257"/>
      <c r="H67" s="62"/>
      <c r="I67" s="62"/>
      <c r="J67" s="266"/>
      <c r="K67" s="361" t="str">
        <f t="shared" si="4"/>
        <v/>
      </c>
      <c r="L67" s="267" t="str">
        <f>IFERROR(INDEX(GeneratingUnits!$A$5:$J$900,MATCH('6 - Source of RECs'!$B67,GeneratingUnits!$A$5:$A$900,0),MATCH('6 - Source of RECs'!$H67,GeneratingUnits!$A$5:$J$5,0)),"")</f>
        <v/>
      </c>
      <c r="AA67" s="196" t="e">
        <f>VLOOKUP(E67,Calculations!$G$3:$H$24,2)</f>
        <v>#N/A</v>
      </c>
      <c r="AB67" s="264">
        <f t="shared" si="5"/>
        <v>0</v>
      </c>
      <c r="AC67" s="196" t="str">
        <f>IFERROR(VLOOKUP($B67,'3X MSW'!$A$2:$C$4,3,),"")</f>
        <v/>
      </c>
      <c r="AD67" s="196">
        <f t="shared" si="6"/>
        <v>0</v>
      </c>
    </row>
    <row r="68" spans="2:30" x14ac:dyDescent="0.3">
      <c r="B68" s="62"/>
      <c r="C68" s="256" t="str">
        <f>IFERROR(VLOOKUP($B68,GeneratingUnits!$A$6:$I$900,2,TRUE),"")</f>
        <v/>
      </c>
      <c r="D68" s="256" t="str">
        <f>IFERROR(VLOOKUP($B68,GeneratingUnits!$A$6:$I$900,4,TRUE),"")</f>
        <v/>
      </c>
      <c r="E68" s="256" t="str">
        <f>IFERROR(VLOOKUP(B68,GeneratingUnits!$A$6:$J$899,5),"")</f>
        <v/>
      </c>
      <c r="F68" s="256" t="str">
        <f>IFERROR(VLOOKUP(B68,GeneratingUnits!$A$6:$J$899,10),"")</f>
        <v/>
      </c>
      <c r="G68" s="257"/>
      <c r="H68" s="62"/>
      <c r="I68" s="62"/>
      <c r="J68" s="266"/>
      <c r="K68" s="361" t="str">
        <f t="shared" si="4"/>
        <v/>
      </c>
      <c r="L68" s="267" t="str">
        <f>IFERROR(INDEX(GeneratingUnits!$A$5:$J$900,MATCH('6 - Source of RECs'!$B68,GeneratingUnits!$A$5:$A$900,0),MATCH('6 - Source of RECs'!$H68,GeneratingUnits!$A$5:$J$5,0)),"")</f>
        <v/>
      </c>
      <c r="AA68" s="196" t="e">
        <f>VLOOKUP(E68,Calculations!$G$3:$H$24,2)</f>
        <v>#N/A</v>
      </c>
      <c r="AB68" s="264">
        <f t="shared" si="5"/>
        <v>0</v>
      </c>
      <c r="AC68" s="196" t="str">
        <f>IFERROR(VLOOKUP($B68,'3X MSW'!$A$2:$C$4,3,),"")</f>
        <v/>
      </c>
      <c r="AD68" s="196">
        <f t="shared" si="6"/>
        <v>0</v>
      </c>
    </row>
    <row r="69" spans="2:30" x14ac:dyDescent="0.3">
      <c r="B69" s="62"/>
      <c r="C69" s="256" t="str">
        <f>IFERROR(VLOOKUP($B69,GeneratingUnits!$A$6:$I$900,2,TRUE),"")</f>
        <v/>
      </c>
      <c r="D69" s="256" t="str">
        <f>IFERROR(VLOOKUP($B69,GeneratingUnits!$A$6:$I$900,4,TRUE),"")</f>
        <v/>
      </c>
      <c r="E69" s="256" t="str">
        <f>IFERROR(VLOOKUP(B69,GeneratingUnits!$A$6:$J$899,5),"")</f>
        <v/>
      </c>
      <c r="F69" s="256" t="str">
        <f>IFERROR(VLOOKUP(B69,GeneratingUnits!$A$6:$J$899,10),"")</f>
        <v/>
      </c>
      <c r="G69" s="257"/>
      <c r="H69" s="62"/>
      <c r="I69" s="62"/>
      <c r="J69" s="266"/>
      <c r="K69" s="361" t="str">
        <f t="shared" si="4"/>
        <v/>
      </c>
      <c r="L69" s="267" t="str">
        <f>IFERROR(INDEX(GeneratingUnits!$A$5:$J$900,MATCH('6 - Source of RECs'!$B69,GeneratingUnits!$A$5:$A$900,0),MATCH('6 - Source of RECs'!$H69,GeneratingUnits!$A$5:$J$5,0)),"")</f>
        <v/>
      </c>
      <c r="AA69" s="196" t="e">
        <f>VLOOKUP(E69,Calculations!$G$3:$H$24,2)</f>
        <v>#N/A</v>
      </c>
      <c r="AB69" s="264">
        <f t="shared" si="5"/>
        <v>0</v>
      </c>
      <c r="AC69" s="196" t="str">
        <f>IFERROR(VLOOKUP($B69,'3X MSW'!$A$2:$C$4,3,),"")</f>
        <v/>
      </c>
      <c r="AD69" s="196">
        <f t="shared" si="6"/>
        <v>0</v>
      </c>
    </row>
    <row r="70" spans="2:30" x14ac:dyDescent="0.3">
      <c r="B70" s="62"/>
      <c r="C70" s="256" t="str">
        <f>IFERROR(VLOOKUP($B70,GeneratingUnits!$A$6:$I$900,2,TRUE),"")</f>
        <v/>
      </c>
      <c r="D70" s="256" t="str">
        <f>IFERROR(VLOOKUP($B70,GeneratingUnits!$A$6:$I$900,4,TRUE),"")</f>
        <v/>
      </c>
      <c r="E70" s="256" t="str">
        <f>IFERROR(VLOOKUP(B70,GeneratingUnits!$A$6:$J$899,5),"")</f>
        <v/>
      </c>
      <c r="F70" s="256" t="str">
        <f>IFERROR(VLOOKUP(B70,GeneratingUnits!$A$6:$J$899,10),"")</f>
        <v/>
      </c>
      <c r="G70" s="257"/>
      <c r="H70" s="62"/>
      <c r="I70" s="62"/>
      <c r="J70" s="266"/>
      <c r="K70" s="361" t="str">
        <f t="shared" si="4"/>
        <v/>
      </c>
      <c r="L70" s="267" t="str">
        <f>IFERROR(INDEX(GeneratingUnits!$A$5:$J$900,MATCH('6 - Source of RECs'!$B70,GeneratingUnits!$A$5:$A$900,0),MATCH('6 - Source of RECs'!$H70,GeneratingUnits!$A$5:$J$5,0)),"")</f>
        <v/>
      </c>
      <c r="AA70" s="196" t="e">
        <f>VLOOKUP(E70,Calculations!$G$3:$H$24,2)</f>
        <v>#N/A</v>
      </c>
      <c r="AB70" s="264">
        <f t="shared" si="5"/>
        <v>0</v>
      </c>
      <c r="AC70" s="196" t="str">
        <f>IFERROR(VLOOKUP($B70,'3X MSW'!$A$2:$C$4,3,),"")</f>
        <v/>
      </c>
      <c r="AD70" s="196">
        <f t="shared" si="6"/>
        <v>0</v>
      </c>
    </row>
    <row r="71" spans="2:30" x14ac:dyDescent="0.3">
      <c r="B71" s="62"/>
      <c r="C71" s="256" t="str">
        <f>IFERROR(VLOOKUP($B71,GeneratingUnits!$A$6:$I$900,2,TRUE),"")</f>
        <v/>
      </c>
      <c r="D71" s="256" t="str">
        <f>IFERROR(VLOOKUP($B71,GeneratingUnits!$A$6:$I$900,4,TRUE),"")</f>
        <v/>
      </c>
      <c r="E71" s="256" t="str">
        <f>IFERROR(VLOOKUP(B71,GeneratingUnits!$A$6:$J$899,5),"")</f>
        <v/>
      </c>
      <c r="F71" s="256" t="str">
        <f>IFERROR(VLOOKUP(B71,GeneratingUnits!$A$6:$J$899,10),"")</f>
        <v/>
      </c>
      <c r="G71" s="257"/>
      <c r="H71" s="62"/>
      <c r="I71" s="62"/>
      <c r="J71" s="266"/>
      <c r="K71" s="361" t="str">
        <f t="shared" si="4"/>
        <v/>
      </c>
      <c r="L71" s="267" t="str">
        <f>IFERROR(INDEX(GeneratingUnits!$A$5:$J$900,MATCH('6 - Source of RECs'!$B71,GeneratingUnits!$A$5:$A$900,0),MATCH('6 - Source of RECs'!$H71,GeneratingUnits!$A$5:$J$5,0)),"")</f>
        <v/>
      </c>
      <c r="AA71" s="196" t="e">
        <f>VLOOKUP(E71,Calculations!$G$3:$H$24,2)</f>
        <v>#N/A</v>
      </c>
      <c r="AB71" s="264">
        <f t="shared" si="5"/>
        <v>0</v>
      </c>
      <c r="AC71" s="196" t="str">
        <f>IFERROR(VLOOKUP($B71,'3X MSW'!$A$2:$C$4,3,),"")</f>
        <v/>
      </c>
      <c r="AD71" s="196">
        <f t="shared" si="6"/>
        <v>0</v>
      </c>
    </row>
    <row r="72" spans="2:30" x14ac:dyDescent="0.3">
      <c r="B72" s="62"/>
      <c r="C72" s="256" t="str">
        <f>IFERROR(VLOOKUP($B72,GeneratingUnits!$A$6:$I$900,2,TRUE),"")</f>
        <v/>
      </c>
      <c r="D72" s="256" t="str">
        <f>IFERROR(VLOOKUP($B72,GeneratingUnits!$A$6:$I$900,4,TRUE),"")</f>
        <v/>
      </c>
      <c r="E72" s="256" t="str">
        <f>IFERROR(VLOOKUP(B72,GeneratingUnits!$A$6:$J$899,5),"")</f>
        <v/>
      </c>
      <c r="F72" s="256" t="str">
        <f>IFERROR(VLOOKUP(B72,GeneratingUnits!$A$6:$J$899,10),"")</f>
        <v/>
      </c>
      <c r="G72" s="257"/>
      <c r="H72" s="62"/>
      <c r="I72" s="62"/>
      <c r="J72" s="266"/>
      <c r="K72" s="361" t="str">
        <f t="shared" si="4"/>
        <v/>
      </c>
      <c r="L72" s="267" t="str">
        <f>IFERROR(INDEX(GeneratingUnits!$A$5:$J$900,MATCH('6 - Source of RECs'!$B72,GeneratingUnits!$A$5:$A$900,0),MATCH('6 - Source of RECs'!$H72,GeneratingUnits!$A$5:$J$5,0)),"")</f>
        <v/>
      </c>
      <c r="AA72" s="196" t="e">
        <f>VLOOKUP(E72,Calculations!$G$3:$H$24,2)</f>
        <v>#N/A</v>
      </c>
      <c r="AB72" s="264">
        <f t="shared" si="5"/>
        <v>0</v>
      </c>
      <c r="AC72" s="196" t="str">
        <f>IFERROR(VLOOKUP($B72,'3X MSW'!$A$2:$C$4,3,),"")</f>
        <v/>
      </c>
      <c r="AD72" s="196">
        <f t="shared" si="6"/>
        <v>0</v>
      </c>
    </row>
    <row r="73" spans="2:30" x14ac:dyDescent="0.3">
      <c r="B73" s="62"/>
      <c r="C73" s="256" t="str">
        <f>IFERROR(VLOOKUP($B73,GeneratingUnits!$A$6:$I$900,2,TRUE),"")</f>
        <v/>
      </c>
      <c r="D73" s="256" t="str">
        <f>IFERROR(VLOOKUP($B73,GeneratingUnits!$A$6:$I$900,4,TRUE),"")</f>
        <v/>
      </c>
      <c r="E73" s="256" t="str">
        <f>IFERROR(VLOOKUP(B73,GeneratingUnits!$A$6:$J$899,5),"")</f>
        <v/>
      </c>
      <c r="F73" s="256" t="str">
        <f>IFERROR(VLOOKUP(B73,GeneratingUnits!$A$6:$J$899,10),"")</f>
        <v/>
      </c>
      <c r="G73" s="257"/>
      <c r="H73" s="62"/>
      <c r="I73" s="62"/>
      <c r="J73" s="266"/>
      <c r="K73" s="361" t="str">
        <f t="shared" si="4"/>
        <v/>
      </c>
      <c r="L73" s="267" t="str">
        <f>IFERROR(INDEX(GeneratingUnits!$A$5:$J$900,MATCH('6 - Source of RECs'!$B73,GeneratingUnits!$A$5:$A$900,0),MATCH('6 - Source of RECs'!$H73,GeneratingUnits!$A$5:$J$5,0)),"")</f>
        <v/>
      </c>
      <c r="AA73" s="196" t="e">
        <f>VLOOKUP(E73,Calculations!$G$3:$H$24,2)</f>
        <v>#N/A</v>
      </c>
      <c r="AB73" s="264">
        <f t="shared" si="5"/>
        <v>0</v>
      </c>
      <c r="AC73" s="196" t="str">
        <f>IFERROR(VLOOKUP($B73,'3X MSW'!$A$2:$C$4,3,),"")</f>
        <v/>
      </c>
      <c r="AD73" s="196">
        <f t="shared" si="6"/>
        <v>0</v>
      </c>
    </row>
    <row r="74" spans="2:30" x14ac:dyDescent="0.3">
      <c r="B74" s="62"/>
      <c r="C74" s="256" t="str">
        <f>IFERROR(VLOOKUP($B74,GeneratingUnits!$A$6:$I$900,2,TRUE),"")</f>
        <v/>
      </c>
      <c r="D74" s="256" t="str">
        <f>IFERROR(VLOOKUP($B74,GeneratingUnits!$A$6:$I$900,4,TRUE),"")</f>
        <v/>
      </c>
      <c r="E74" s="256" t="str">
        <f>IFERROR(VLOOKUP(B74,GeneratingUnits!$A$6:$J$899,5),"")</f>
        <v/>
      </c>
      <c r="F74" s="256" t="str">
        <f>IFERROR(VLOOKUP(B74,GeneratingUnits!$A$6:$J$899,10),"")</f>
        <v/>
      </c>
      <c r="G74" s="257"/>
      <c r="H74" s="62"/>
      <c r="I74" s="62"/>
      <c r="J74" s="266"/>
      <c r="K74" s="361" t="str">
        <f t="shared" si="4"/>
        <v/>
      </c>
      <c r="L74" s="267" t="str">
        <f>IFERROR(INDEX(GeneratingUnits!$A$5:$J$900,MATCH('6 - Source of RECs'!$B74,GeneratingUnits!$A$5:$A$900,0),MATCH('6 - Source of RECs'!$H74,GeneratingUnits!$A$5:$J$5,0)),"")</f>
        <v/>
      </c>
      <c r="AA74" s="196" t="e">
        <f>VLOOKUP(E74,Calculations!$G$3:$H$24,2)</f>
        <v>#N/A</v>
      </c>
      <c r="AB74" s="264">
        <f t="shared" si="5"/>
        <v>0</v>
      </c>
      <c r="AC74" s="196" t="str">
        <f>IFERROR(VLOOKUP($B74,'3X MSW'!$A$2:$C$4,3,),"")</f>
        <v/>
      </c>
      <c r="AD74" s="196">
        <f t="shared" si="6"/>
        <v>0</v>
      </c>
    </row>
    <row r="75" spans="2:30" x14ac:dyDescent="0.3">
      <c r="B75" s="62"/>
      <c r="C75" s="256" t="str">
        <f>IFERROR(VLOOKUP($B75,GeneratingUnits!$A$6:$I$900,2,TRUE),"")</f>
        <v/>
      </c>
      <c r="D75" s="256" t="str">
        <f>IFERROR(VLOOKUP($B75,GeneratingUnits!$A$6:$I$900,4,TRUE),"")</f>
        <v/>
      </c>
      <c r="E75" s="256" t="str">
        <f>IFERROR(VLOOKUP(B75,GeneratingUnits!$A$6:$J$899,5),"")</f>
        <v/>
      </c>
      <c r="F75" s="256" t="str">
        <f>IFERROR(VLOOKUP(B75,GeneratingUnits!$A$6:$J$899,10),"")</f>
        <v/>
      </c>
      <c r="G75" s="257"/>
      <c r="H75" s="62"/>
      <c r="I75" s="62"/>
      <c r="J75" s="266"/>
      <c r="K75" s="361" t="str">
        <f t="shared" si="4"/>
        <v/>
      </c>
      <c r="L75" s="267" t="str">
        <f>IFERROR(INDEX(GeneratingUnits!$A$5:$J$900,MATCH('6 - Source of RECs'!$B75,GeneratingUnits!$A$5:$A$900,0),MATCH('6 - Source of RECs'!$H75,GeneratingUnits!$A$5:$J$5,0)),"")</f>
        <v/>
      </c>
      <c r="AA75" s="196" t="e">
        <f>VLOOKUP(E75,Calculations!$G$3:$H$24,2)</f>
        <v>#N/A</v>
      </c>
      <c r="AB75" s="264">
        <f t="shared" si="5"/>
        <v>0</v>
      </c>
      <c r="AC75" s="196" t="str">
        <f>IFERROR(VLOOKUP($B75,'3X MSW'!$A$2:$C$4,3,),"")</f>
        <v/>
      </c>
      <c r="AD75" s="196">
        <f t="shared" si="6"/>
        <v>0</v>
      </c>
    </row>
    <row r="76" spans="2:30" x14ac:dyDescent="0.3">
      <c r="B76" s="62"/>
      <c r="C76" s="256" t="str">
        <f>IFERROR(VLOOKUP($B76,GeneratingUnits!$A$6:$I$900,2,TRUE),"")</f>
        <v/>
      </c>
      <c r="D76" s="256" t="str">
        <f>IFERROR(VLOOKUP($B76,GeneratingUnits!$A$6:$I$900,4,TRUE),"")</f>
        <v/>
      </c>
      <c r="E76" s="256" t="str">
        <f>IFERROR(VLOOKUP(B76,GeneratingUnits!$A$6:$J$899,5),"")</f>
        <v/>
      </c>
      <c r="F76" s="256" t="str">
        <f>IFERROR(VLOOKUP(B76,GeneratingUnits!$A$6:$J$899,10),"")</f>
        <v/>
      </c>
      <c r="G76" s="257"/>
      <c r="H76" s="62"/>
      <c r="I76" s="62"/>
      <c r="J76" s="266"/>
      <c r="K76" s="361" t="str">
        <f t="shared" si="4"/>
        <v/>
      </c>
      <c r="L76" s="267" t="str">
        <f>IFERROR(INDEX(GeneratingUnits!$A$5:$J$900,MATCH('6 - Source of RECs'!$B76,GeneratingUnits!$A$5:$A$900,0),MATCH('6 - Source of RECs'!$H76,GeneratingUnits!$A$5:$J$5,0)),"")</f>
        <v/>
      </c>
      <c r="AA76" s="196" t="e">
        <f>VLOOKUP(E76,Calculations!$G$3:$H$24,2)</f>
        <v>#N/A</v>
      </c>
      <c r="AB76" s="264">
        <f t="shared" si="5"/>
        <v>0</v>
      </c>
      <c r="AC76" s="196" t="str">
        <f>IFERROR(VLOOKUP($B76,'3X MSW'!$A$2:$C$4,3,),"")</f>
        <v/>
      </c>
      <c r="AD76" s="196">
        <f t="shared" si="6"/>
        <v>0</v>
      </c>
    </row>
    <row r="77" spans="2:30" x14ac:dyDescent="0.3">
      <c r="B77" s="62"/>
      <c r="C77" s="256" t="str">
        <f>IFERROR(VLOOKUP($B77,GeneratingUnits!$A$6:$I$900,2,TRUE),"")</f>
        <v/>
      </c>
      <c r="D77" s="256" t="str">
        <f>IFERROR(VLOOKUP($B77,GeneratingUnits!$A$6:$I$900,4,TRUE),"")</f>
        <v/>
      </c>
      <c r="E77" s="256" t="str">
        <f>IFERROR(VLOOKUP(B77,GeneratingUnits!$A$6:$J$899,5),"")</f>
        <v/>
      </c>
      <c r="F77" s="256" t="str">
        <f>IFERROR(VLOOKUP(B77,GeneratingUnits!$A$6:$J$899,10),"")</f>
        <v/>
      </c>
      <c r="G77" s="257"/>
      <c r="H77" s="62"/>
      <c r="I77" s="62"/>
      <c r="J77" s="266"/>
      <c r="K77" s="361" t="str">
        <f t="shared" ref="K77:K108" si="7">IF(AC77="Applied",G77*3,"")</f>
        <v/>
      </c>
      <c r="L77" s="267" t="str">
        <f>IFERROR(INDEX(GeneratingUnits!$A$5:$J$900,MATCH('6 - Source of RECs'!$B77,GeneratingUnits!$A$5:$A$900,0),MATCH('6 - Source of RECs'!$H77,GeneratingUnits!$A$5:$J$5,0)),"")</f>
        <v/>
      </c>
      <c r="AA77" s="196" t="e">
        <f>VLOOKUP(E77,Calculations!$G$3:$H$24,2)</f>
        <v>#N/A</v>
      </c>
      <c r="AB77" s="264">
        <f t="shared" ref="AB77:AB108" si="8">J77*G77</f>
        <v>0</v>
      </c>
      <c r="AC77" s="196" t="str">
        <f>IFERROR(VLOOKUP($B77,'3X MSW'!$A$2:$C$4,3,),"")</f>
        <v/>
      </c>
      <c r="AD77" s="196">
        <f t="shared" ref="AD77:AD108" si="9">IF(AC77="Applied",K77,G77)</f>
        <v>0</v>
      </c>
    </row>
    <row r="78" spans="2:30" x14ac:dyDescent="0.3">
      <c r="B78" s="62"/>
      <c r="C78" s="256" t="str">
        <f>IFERROR(VLOOKUP($B78,GeneratingUnits!$A$6:$I$900,2,TRUE),"")</f>
        <v/>
      </c>
      <c r="D78" s="256" t="str">
        <f>IFERROR(VLOOKUP($B78,GeneratingUnits!$A$6:$I$900,4,TRUE),"")</f>
        <v/>
      </c>
      <c r="E78" s="256" t="str">
        <f>IFERROR(VLOOKUP(B78,GeneratingUnits!$A$6:$J$899,5),"")</f>
        <v/>
      </c>
      <c r="F78" s="256" t="str">
        <f>IFERROR(VLOOKUP(B78,GeneratingUnits!$A$6:$J$899,10),"")</f>
        <v/>
      </c>
      <c r="G78" s="257"/>
      <c r="H78" s="62"/>
      <c r="I78" s="62"/>
      <c r="J78" s="266"/>
      <c r="K78" s="361" t="str">
        <f t="shared" si="7"/>
        <v/>
      </c>
      <c r="L78" s="267" t="str">
        <f>IFERROR(INDEX(GeneratingUnits!$A$5:$J$900,MATCH('6 - Source of RECs'!$B78,GeneratingUnits!$A$5:$A$900,0),MATCH('6 - Source of RECs'!$H78,GeneratingUnits!$A$5:$J$5,0)),"")</f>
        <v/>
      </c>
      <c r="AA78" s="196" t="e">
        <f>VLOOKUP(E78,Calculations!$G$3:$H$24,2)</f>
        <v>#N/A</v>
      </c>
      <c r="AB78" s="264">
        <f t="shared" si="8"/>
        <v>0</v>
      </c>
      <c r="AC78" s="196" t="str">
        <f>IFERROR(VLOOKUP($B78,'3X MSW'!$A$2:$C$4,3,),"")</f>
        <v/>
      </c>
      <c r="AD78" s="196">
        <f t="shared" si="9"/>
        <v>0</v>
      </c>
    </row>
    <row r="79" spans="2:30" x14ac:dyDescent="0.3">
      <c r="B79" s="62"/>
      <c r="C79" s="256" t="str">
        <f>IFERROR(VLOOKUP($B79,GeneratingUnits!$A$6:$I$900,2,TRUE),"")</f>
        <v/>
      </c>
      <c r="D79" s="256" t="str">
        <f>IFERROR(VLOOKUP($B79,GeneratingUnits!$A$6:$I$900,4,TRUE),"")</f>
        <v/>
      </c>
      <c r="E79" s="256" t="str">
        <f>IFERROR(VLOOKUP(B79,GeneratingUnits!$A$6:$J$899,5),"")</f>
        <v/>
      </c>
      <c r="F79" s="256" t="str">
        <f>IFERROR(VLOOKUP(B79,GeneratingUnits!$A$6:$J$899,10),"")</f>
        <v/>
      </c>
      <c r="G79" s="257"/>
      <c r="H79" s="62"/>
      <c r="I79" s="62"/>
      <c r="J79" s="266"/>
      <c r="K79" s="361" t="str">
        <f t="shared" si="7"/>
        <v/>
      </c>
      <c r="L79" s="267" t="str">
        <f>IFERROR(INDEX(GeneratingUnits!$A$5:$J$900,MATCH('6 - Source of RECs'!$B79,GeneratingUnits!$A$5:$A$900,0),MATCH('6 - Source of RECs'!$H79,GeneratingUnits!$A$5:$J$5,0)),"")</f>
        <v/>
      </c>
      <c r="AA79" s="196" t="e">
        <f>VLOOKUP(E79,Calculations!$G$3:$H$24,2)</f>
        <v>#N/A</v>
      </c>
      <c r="AB79" s="264">
        <f t="shared" si="8"/>
        <v>0</v>
      </c>
      <c r="AC79" s="196" t="str">
        <f>IFERROR(VLOOKUP($B79,'3X MSW'!$A$2:$C$4,3,),"")</f>
        <v/>
      </c>
      <c r="AD79" s="196">
        <f t="shared" si="9"/>
        <v>0</v>
      </c>
    </row>
    <row r="80" spans="2:30" x14ac:dyDescent="0.3">
      <c r="B80" s="62"/>
      <c r="C80" s="256" t="str">
        <f>IFERROR(VLOOKUP($B80,GeneratingUnits!$A$6:$I$900,2,TRUE),"")</f>
        <v/>
      </c>
      <c r="D80" s="256" t="str">
        <f>IFERROR(VLOOKUP($B80,GeneratingUnits!$A$6:$I$900,4,TRUE),"")</f>
        <v/>
      </c>
      <c r="E80" s="256" t="str">
        <f>IFERROR(VLOOKUP(B80,GeneratingUnits!$A$6:$J$899,5),"")</f>
        <v/>
      </c>
      <c r="F80" s="256" t="str">
        <f>IFERROR(VLOOKUP(B80,GeneratingUnits!$A$6:$J$899,10),"")</f>
        <v/>
      </c>
      <c r="G80" s="257"/>
      <c r="H80" s="62"/>
      <c r="I80" s="62"/>
      <c r="J80" s="266"/>
      <c r="K80" s="361" t="str">
        <f t="shared" si="7"/>
        <v/>
      </c>
      <c r="L80" s="267" t="str">
        <f>IFERROR(INDEX(GeneratingUnits!$A$5:$J$900,MATCH('6 - Source of RECs'!$B80,GeneratingUnits!$A$5:$A$900,0),MATCH('6 - Source of RECs'!$H80,GeneratingUnits!$A$5:$J$5,0)),"")</f>
        <v/>
      </c>
      <c r="AA80" s="196" t="e">
        <f>VLOOKUP(E80,Calculations!$G$3:$H$24,2)</f>
        <v>#N/A</v>
      </c>
      <c r="AB80" s="264">
        <f t="shared" si="8"/>
        <v>0</v>
      </c>
      <c r="AC80" s="196" t="str">
        <f>IFERROR(VLOOKUP($B80,'3X MSW'!$A$2:$C$4,3,),"")</f>
        <v/>
      </c>
      <c r="AD80" s="196">
        <f t="shared" si="9"/>
        <v>0</v>
      </c>
    </row>
    <row r="81" spans="2:30" x14ac:dyDescent="0.3">
      <c r="B81" s="62"/>
      <c r="C81" s="256" t="str">
        <f>IFERROR(VLOOKUP($B81,GeneratingUnits!$A$6:$I$900,2,TRUE),"")</f>
        <v/>
      </c>
      <c r="D81" s="256" t="str">
        <f>IFERROR(VLOOKUP($B81,GeneratingUnits!$A$6:$I$900,4,TRUE),"")</f>
        <v/>
      </c>
      <c r="E81" s="256" t="str">
        <f>IFERROR(VLOOKUP(B81,GeneratingUnits!$A$6:$J$899,5),"")</f>
        <v/>
      </c>
      <c r="F81" s="256" t="str">
        <f>IFERROR(VLOOKUP(B81,GeneratingUnits!$A$6:$J$899,10),"")</f>
        <v/>
      </c>
      <c r="G81" s="257"/>
      <c r="H81" s="62"/>
      <c r="I81" s="62"/>
      <c r="J81" s="266"/>
      <c r="K81" s="361" t="str">
        <f t="shared" si="7"/>
        <v/>
      </c>
      <c r="L81" s="267" t="str">
        <f>IFERROR(INDEX(GeneratingUnits!$A$5:$J$900,MATCH('6 - Source of RECs'!$B81,GeneratingUnits!$A$5:$A$900,0),MATCH('6 - Source of RECs'!$H81,GeneratingUnits!$A$5:$J$5,0)),"")</f>
        <v/>
      </c>
      <c r="AA81" s="196" t="e">
        <f>VLOOKUP(E81,Calculations!$G$3:$H$24,2)</f>
        <v>#N/A</v>
      </c>
      <c r="AB81" s="264">
        <f t="shared" si="8"/>
        <v>0</v>
      </c>
      <c r="AC81" s="196" t="str">
        <f>IFERROR(VLOOKUP($B81,'3X MSW'!$A$2:$C$4,3,),"")</f>
        <v/>
      </c>
      <c r="AD81" s="196">
        <f t="shared" si="9"/>
        <v>0</v>
      </c>
    </row>
    <row r="82" spans="2:30" x14ac:dyDescent="0.3">
      <c r="B82" s="62"/>
      <c r="C82" s="256" t="str">
        <f>IFERROR(VLOOKUP($B82,GeneratingUnits!$A$6:$I$900,2,TRUE),"")</f>
        <v/>
      </c>
      <c r="D82" s="256" t="str">
        <f>IFERROR(VLOOKUP($B82,GeneratingUnits!$A$6:$I$900,4,TRUE),"")</f>
        <v/>
      </c>
      <c r="E82" s="256" t="str">
        <f>IFERROR(VLOOKUP(B82,GeneratingUnits!$A$6:$J$899,5),"")</f>
        <v/>
      </c>
      <c r="F82" s="256" t="str">
        <f>IFERROR(VLOOKUP(B82,GeneratingUnits!$A$6:$J$899,10),"")</f>
        <v/>
      </c>
      <c r="G82" s="257"/>
      <c r="H82" s="62"/>
      <c r="I82" s="62"/>
      <c r="J82" s="266"/>
      <c r="K82" s="361" t="str">
        <f t="shared" si="7"/>
        <v/>
      </c>
      <c r="L82" s="267" t="str">
        <f>IFERROR(INDEX(GeneratingUnits!$A$5:$J$900,MATCH('6 - Source of RECs'!$B82,GeneratingUnits!$A$5:$A$900,0),MATCH('6 - Source of RECs'!$H82,GeneratingUnits!$A$5:$J$5,0)),"")</f>
        <v/>
      </c>
      <c r="AA82" s="196" t="e">
        <f>VLOOKUP(E82,Calculations!$G$3:$H$24,2)</f>
        <v>#N/A</v>
      </c>
      <c r="AB82" s="264">
        <f t="shared" si="8"/>
        <v>0</v>
      </c>
      <c r="AC82" s="196" t="str">
        <f>IFERROR(VLOOKUP($B82,'3X MSW'!$A$2:$C$4,3,),"")</f>
        <v/>
      </c>
      <c r="AD82" s="196">
        <f t="shared" si="9"/>
        <v>0</v>
      </c>
    </row>
    <row r="83" spans="2:30" x14ac:dyDescent="0.3">
      <c r="B83" s="62"/>
      <c r="C83" s="256" t="str">
        <f>IFERROR(VLOOKUP($B83,GeneratingUnits!$A$6:$I$900,2,TRUE),"")</f>
        <v/>
      </c>
      <c r="D83" s="256" t="str">
        <f>IFERROR(VLOOKUP($B83,GeneratingUnits!$A$6:$I$900,4,TRUE),"")</f>
        <v/>
      </c>
      <c r="E83" s="256" t="str">
        <f>IFERROR(VLOOKUP(B83,GeneratingUnits!$A$6:$J$899,5),"")</f>
        <v/>
      </c>
      <c r="F83" s="256" t="str">
        <f>IFERROR(VLOOKUP(B83,GeneratingUnits!$A$6:$J$899,10),"")</f>
        <v/>
      </c>
      <c r="G83" s="257"/>
      <c r="H83" s="62"/>
      <c r="I83" s="62"/>
      <c r="J83" s="266"/>
      <c r="K83" s="361" t="str">
        <f t="shared" si="7"/>
        <v/>
      </c>
      <c r="L83" s="267" t="str">
        <f>IFERROR(INDEX(GeneratingUnits!$A$5:$J$900,MATCH('6 - Source of RECs'!$B83,GeneratingUnits!$A$5:$A$900,0),MATCH('6 - Source of RECs'!$H83,GeneratingUnits!$A$5:$J$5,0)),"")</f>
        <v/>
      </c>
      <c r="AA83" s="196" t="e">
        <f>VLOOKUP(E83,Calculations!$G$3:$H$24,2)</f>
        <v>#N/A</v>
      </c>
      <c r="AB83" s="264">
        <f t="shared" si="8"/>
        <v>0</v>
      </c>
      <c r="AC83" s="196" t="str">
        <f>IFERROR(VLOOKUP($B83,'3X MSW'!$A$2:$C$4,3,),"")</f>
        <v/>
      </c>
      <c r="AD83" s="196">
        <f t="shared" si="9"/>
        <v>0</v>
      </c>
    </row>
    <row r="84" spans="2:30" x14ac:dyDescent="0.3">
      <c r="B84" s="62"/>
      <c r="C84" s="256" t="str">
        <f>IFERROR(VLOOKUP($B84,GeneratingUnits!$A$6:$I$900,2,TRUE),"")</f>
        <v/>
      </c>
      <c r="D84" s="256" t="str">
        <f>IFERROR(VLOOKUP($B84,GeneratingUnits!$A$6:$I$900,4,TRUE),"")</f>
        <v/>
      </c>
      <c r="E84" s="256" t="str">
        <f>IFERROR(VLOOKUP(B84,GeneratingUnits!$A$6:$J$899,5),"")</f>
        <v/>
      </c>
      <c r="F84" s="256" t="str">
        <f>IFERROR(VLOOKUP(B84,GeneratingUnits!$A$6:$J$899,10),"")</f>
        <v/>
      </c>
      <c r="G84" s="257"/>
      <c r="H84" s="62"/>
      <c r="I84" s="62"/>
      <c r="J84" s="266"/>
      <c r="K84" s="361" t="str">
        <f t="shared" si="7"/>
        <v/>
      </c>
      <c r="L84" s="267" t="str">
        <f>IFERROR(INDEX(GeneratingUnits!$A$5:$J$900,MATCH('6 - Source of RECs'!$B84,GeneratingUnits!$A$5:$A$900,0),MATCH('6 - Source of RECs'!$H84,GeneratingUnits!$A$5:$J$5,0)),"")</f>
        <v/>
      </c>
      <c r="AA84" s="196" t="e">
        <f>VLOOKUP(E84,Calculations!$G$3:$H$24,2)</f>
        <v>#N/A</v>
      </c>
      <c r="AB84" s="264">
        <f t="shared" si="8"/>
        <v>0</v>
      </c>
      <c r="AC84" s="196" t="str">
        <f>IFERROR(VLOOKUP($B84,'3X MSW'!$A$2:$C$4,3,),"")</f>
        <v/>
      </c>
      <c r="AD84" s="196">
        <f t="shared" si="9"/>
        <v>0</v>
      </c>
    </row>
    <row r="85" spans="2:30" x14ac:dyDescent="0.3">
      <c r="B85" s="62"/>
      <c r="C85" s="256" t="str">
        <f>IFERROR(VLOOKUP($B85,GeneratingUnits!$A$6:$I$900,2,TRUE),"")</f>
        <v/>
      </c>
      <c r="D85" s="256" t="str">
        <f>IFERROR(VLOOKUP($B85,GeneratingUnits!$A$6:$I$900,4,TRUE),"")</f>
        <v/>
      </c>
      <c r="E85" s="256" t="str">
        <f>IFERROR(VLOOKUP(B85,GeneratingUnits!$A$6:$J$899,5),"")</f>
        <v/>
      </c>
      <c r="F85" s="256" t="str">
        <f>IFERROR(VLOOKUP(B85,GeneratingUnits!$A$6:$J$899,10),"")</f>
        <v/>
      </c>
      <c r="G85" s="257"/>
      <c r="H85" s="62"/>
      <c r="I85" s="62"/>
      <c r="J85" s="266"/>
      <c r="K85" s="361" t="str">
        <f t="shared" si="7"/>
        <v/>
      </c>
      <c r="L85" s="267" t="str">
        <f>IFERROR(INDEX(GeneratingUnits!$A$5:$J$900,MATCH('6 - Source of RECs'!$B85,GeneratingUnits!$A$5:$A$900,0),MATCH('6 - Source of RECs'!$H85,GeneratingUnits!$A$5:$J$5,0)),"")</f>
        <v/>
      </c>
      <c r="AA85" s="196" t="e">
        <f>VLOOKUP(E85,Calculations!$G$3:$H$24,2)</f>
        <v>#N/A</v>
      </c>
      <c r="AB85" s="264">
        <f t="shared" si="8"/>
        <v>0</v>
      </c>
      <c r="AC85" s="196" t="str">
        <f>IFERROR(VLOOKUP($B85,'3X MSW'!$A$2:$C$4,3,),"")</f>
        <v/>
      </c>
      <c r="AD85" s="196">
        <f t="shared" si="9"/>
        <v>0</v>
      </c>
    </row>
    <row r="86" spans="2:30" x14ac:dyDescent="0.3">
      <c r="B86" s="62"/>
      <c r="C86" s="256" t="str">
        <f>IFERROR(VLOOKUP($B86,GeneratingUnits!$A$6:$I$900,2,TRUE),"")</f>
        <v/>
      </c>
      <c r="D86" s="256" t="str">
        <f>IFERROR(VLOOKUP($B86,GeneratingUnits!$A$6:$I$900,4,TRUE),"")</f>
        <v/>
      </c>
      <c r="E86" s="256" t="str">
        <f>IFERROR(VLOOKUP(B86,GeneratingUnits!$A$6:$J$899,5),"")</f>
        <v/>
      </c>
      <c r="F86" s="256" t="str">
        <f>IFERROR(VLOOKUP(B86,GeneratingUnits!$A$6:$J$899,10),"")</f>
        <v/>
      </c>
      <c r="G86" s="257"/>
      <c r="H86" s="62"/>
      <c r="I86" s="62"/>
      <c r="J86" s="266"/>
      <c r="K86" s="361" t="str">
        <f t="shared" si="7"/>
        <v/>
      </c>
      <c r="L86" s="267" t="str">
        <f>IFERROR(INDEX(GeneratingUnits!$A$5:$J$900,MATCH('6 - Source of RECs'!$B86,GeneratingUnits!$A$5:$A$900,0),MATCH('6 - Source of RECs'!$H86,GeneratingUnits!$A$5:$J$5,0)),"")</f>
        <v/>
      </c>
      <c r="AA86" s="196" t="e">
        <f>VLOOKUP(E86,Calculations!$G$3:$H$24,2)</f>
        <v>#N/A</v>
      </c>
      <c r="AB86" s="264">
        <f t="shared" si="8"/>
        <v>0</v>
      </c>
      <c r="AC86" s="196" t="str">
        <f>IFERROR(VLOOKUP($B86,'3X MSW'!$A$2:$C$4,3,),"")</f>
        <v/>
      </c>
      <c r="AD86" s="196">
        <f t="shared" si="9"/>
        <v>0</v>
      </c>
    </row>
    <row r="87" spans="2:30" x14ac:dyDescent="0.3">
      <c r="B87" s="62"/>
      <c r="C87" s="256" t="str">
        <f>IFERROR(VLOOKUP($B87,GeneratingUnits!$A$6:$I$900,2,TRUE),"")</f>
        <v/>
      </c>
      <c r="D87" s="256" t="str">
        <f>IFERROR(VLOOKUP($B87,GeneratingUnits!$A$6:$I$900,4,TRUE),"")</f>
        <v/>
      </c>
      <c r="E87" s="256" t="str">
        <f>IFERROR(VLOOKUP(B87,GeneratingUnits!$A$6:$J$899,5),"")</f>
        <v/>
      </c>
      <c r="F87" s="256" t="str">
        <f>IFERROR(VLOOKUP(B87,GeneratingUnits!$A$6:$J$899,10),"")</f>
        <v/>
      </c>
      <c r="G87" s="257"/>
      <c r="H87" s="62"/>
      <c r="I87" s="62"/>
      <c r="J87" s="266"/>
      <c r="K87" s="361" t="str">
        <f t="shared" si="7"/>
        <v/>
      </c>
      <c r="L87" s="267" t="str">
        <f>IFERROR(INDEX(GeneratingUnits!$A$5:$J$900,MATCH('6 - Source of RECs'!$B87,GeneratingUnits!$A$5:$A$900,0),MATCH('6 - Source of RECs'!$H87,GeneratingUnits!$A$5:$J$5,0)),"")</f>
        <v/>
      </c>
      <c r="AA87" s="196" t="e">
        <f>VLOOKUP(E87,Calculations!$G$3:$H$24,2)</f>
        <v>#N/A</v>
      </c>
      <c r="AB87" s="264">
        <f t="shared" si="8"/>
        <v>0</v>
      </c>
      <c r="AC87" s="196" t="str">
        <f>IFERROR(VLOOKUP($B87,'3X MSW'!$A$2:$C$4,3,),"")</f>
        <v/>
      </c>
      <c r="AD87" s="196">
        <f t="shared" si="9"/>
        <v>0</v>
      </c>
    </row>
    <row r="88" spans="2:30" x14ac:dyDescent="0.3">
      <c r="B88" s="62"/>
      <c r="C88" s="256" t="str">
        <f>IFERROR(VLOOKUP($B88,GeneratingUnits!$A$6:$I$900,2,TRUE),"")</f>
        <v/>
      </c>
      <c r="D88" s="256" t="str">
        <f>IFERROR(VLOOKUP($B88,GeneratingUnits!$A$6:$I$900,4,TRUE),"")</f>
        <v/>
      </c>
      <c r="E88" s="256" t="str">
        <f>IFERROR(VLOOKUP(B88,GeneratingUnits!$A$6:$J$899,5),"")</f>
        <v/>
      </c>
      <c r="F88" s="256" t="str">
        <f>IFERROR(VLOOKUP(B88,GeneratingUnits!$A$6:$J$899,10),"")</f>
        <v/>
      </c>
      <c r="G88" s="257"/>
      <c r="H88" s="62"/>
      <c r="I88" s="62"/>
      <c r="J88" s="266"/>
      <c r="K88" s="361" t="str">
        <f t="shared" si="7"/>
        <v/>
      </c>
      <c r="L88" s="267" t="str">
        <f>IFERROR(INDEX(GeneratingUnits!$A$5:$J$900,MATCH('6 - Source of RECs'!$B88,GeneratingUnits!$A$5:$A$900,0),MATCH('6 - Source of RECs'!$H88,GeneratingUnits!$A$5:$J$5,0)),"")</f>
        <v/>
      </c>
      <c r="AA88" s="196" t="e">
        <f>VLOOKUP(E88,Calculations!$G$3:$H$24,2)</f>
        <v>#N/A</v>
      </c>
      <c r="AB88" s="264">
        <f t="shared" si="8"/>
        <v>0</v>
      </c>
      <c r="AC88" s="196" t="str">
        <f>IFERROR(VLOOKUP($B88,'3X MSW'!$A$2:$C$4,3,),"")</f>
        <v/>
      </c>
      <c r="AD88" s="196">
        <f t="shared" si="9"/>
        <v>0</v>
      </c>
    </row>
    <row r="89" spans="2:30" x14ac:dyDescent="0.3">
      <c r="B89" s="62"/>
      <c r="C89" s="256" t="str">
        <f>IFERROR(VLOOKUP($B89,GeneratingUnits!$A$6:$I$900,2,TRUE),"")</f>
        <v/>
      </c>
      <c r="D89" s="256" t="str">
        <f>IFERROR(VLOOKUP($B89,GeneratingUnits!$A$6:$I$900,4,TRUE),"")</f>
        <v/>
      </c>
      <c r="E89" s="256" t="str">
        <f>IFERROR(VLOOKUP(B89,GeneratingUnits!$A$6:$J$899,5),"")</f>
        <v/>
      </c>
      <c r="F89" s="256" t="str">
        <f>IFERROR(VLOOKUP(B89,GeneratingUnits!$A$6:$J$899,10),"")</f>
        <v/>
      </c>
      <c r="G89" s="257"/>
      <c r="H89" s="62"/>
      <c r="I89" s="62"/>
      <c r="J89" s="266"/>
      <c r="K89" s="361" t="str">
        <f t="shared" si="7"/>
        <v/>
      </c>
      <c r="L89" s="267" t="str">
        <f>IFERROR(INDEX(GeneratingUnits!$A$5:$J$900,MATCH('6 - Source of RECs'!$B89,GeneratingUnits!$A$5:$A$900,0),MATCH('6 - Source of RECs'!$H89,GeneratingUnits!$A$5:$J$5,0)),"")</f>
        <v/>
      </c>
      <c r="AA89" s="196" t="e">
        <f>VLOOKUP(E89,Calculations!$G$3:$H$24,2)</f>
        <v>#N/A</v>
      </c>
      <c r="AB89" s="264">
        <f t="shared" si="8"/>
        <v>0</v>
      </c>
      <c r="AC89" s="196" t="str">
        <f>IFERROR(VLOOKUP($B89,'3X MSW'!$A$2:$C$4,3,),"")</f>
        <v/>
      </c>
      <c r="AD89" s="196">
        <f t="shared" si="9"/>
        <v>0</v>
      </c>
    </row>
    <row r="90" spans="2:30" x14ac:dyDescent="0.3">
      <c r="B90" s="62"/>
      <c r="C90" s="256" t="str">
        <f>IFERROR(VLOOKUP($B90,GeneratingUnits!$A$6:$I$900,2,TRUE),"")</f>
        <v/>
      </c>
      <c r="D90" s="256" t="str">
        <f>IFERROR(VLOOKUP($B90,GeneratingUnits!$A$6:$I$900,4,TRUE),"")</f>
        <v/>
      </c>
      <c r="E90" s="256" t="str">
        <f>IFERROR(VLOOKUP(B90,GeneratingUnits!$A$6:$J$899,5),"")</f>
        <v/>
      </c>
      <c r="F90" s="256" t="str">
        <f>IFERROR(VLOOKUP(B90,GeneratingUnits!$A$6:$J$899,10),"")</f>
        <v/>
      </c>
      <c r="G90" s="257"/>
      <c r="H90" s="62"/>
      <c r="I90" s="62"/>
      <c r="J90" s="266"/>
      <c r="K90" s="361" t="str">
        <f t="shared" si="7"/>
        <v/>
      </c>
      <c r="L90" s="267" t="str">
        <f>IFERROR(INDEX(GeneratingUnits!$A$5:$J$900,MATCH('6 - Source of RECs'!$B90,GeneratingUnits!$A$5:$A$900,0),MATCH('6 - Source of RECs'!$H90,GeneratingUnits!$A$5:$J$5,0)),"")</f>
        <v/>
      </c>
      <c r="AA90" s="196" t="e">
        <f>VLOOKUP(E90,Calculations!$G$3:$H$24,2)</f>
        <v>#N/A</v>
      </c>
      <c r="AB90" s="264">
        <f t="shared" si="8"/>
        <v>0</v>
      </c>
      <c r="AC90" s="196" t="str">
        <f>IFERROR(VLOOKUP($B90,'3X MSW'!$A$2:$C$4,3,),"")</f>
        <v/>
      </c>
      <c r="AD90" s="196">
        <f t="shared" si="9"/>
        <v>0</v>
      </c>
    </row>
    <row r="91" spans="2:30" x14ac:dyDescent="0.3">
      <c r="B91" s="62"/>
      <c r="C91" s="256" t="str">
        <f>IFERROR(VLOOKUP($B91,GeneratingUnits!$A$6:$I$900,2,TRUE),"")</f>
        <v/>
      </c>
      <c r="D91" s="256" t="str">
        <f>IFERROR(VLOOKUP($B91,GeneratingUnits!$A$6:$I$900,4,TRUE),"")</f>
        <v/>
      </c>
      <c r="E91" s="256" t="str">
        <f>IFERROR(VLOOKUP(B91,GeneratingUnits!$A$6:$J$899,5),"")</f>
        <v/>
      </c>
      <c r="F91" s="256" t="str">
        <f>IFERROR(VLOOKUP(B91,GeneratingUnits!$A$6:$J$899,10),"")</f>
        <v/>
      </c>
      <c r="G91" s="257"/>
      <c r="H91" s="62"/>
      <c r="I91" s="62"/>
      <c r="J91" s="266"/>
      <c r="K91" s="361" t="str">
        <f t="shared" si="7"/>
        <v/>
      </c>
      <c r="L91" s="267" t="str">
        <f>IFERROR(INDEX(GeneratingUnits!$A$5:$J$900,MATCH('6 - Source of RECs'!$B91,GeneratingUnits!$A$5:$A$900,0),MATCH('6 - Source of RECs'!$H91,GeneratingUnits!$A$5:$J$5,0)),"")</f>
        <v/>
      </c>
      <c r="AA91" s="196" t="e">
        <f>VLOOKUP(E91,Calculations!$G$3:$H$24,2)</f>
        <v>#N/A</v>
      </c>
      <c r="AB91" s="264">
        <f t="shared" si="8"/>
        <v>0</v>
      </c>
      <c r="AC91" s="196" t="str">
        <f>IFERROR(VLOOKUP($B91,'3X MSW'!$A$2:$C$4,3,),"")</f>
        <v/>
      </c>
      <c r="AD91" s="196">
        <f t="shared" si="9"/>
        <v>0</v>
      </c>
    </row>
    <row r="92" spans="2:30" x14ac:dyDescent="0.3">
      <c r="B92" s="62"/>
      <c r="C92" s="256" t="str">
        <f>IFERROR(VLOOKUP($B92,GeneratingUnits!$A$6:$I$900,2,TRUE),"")</f>
        <v/>
      </c>
      <c r="D92" s="256" t="str">
        <f>IFERROR(VLOOKUP($B92,GeneratingUnits!$A$6:$I$900,4,TRUE),"")</f>
        <v/>
      </c>
      <c r="E92" s="256" t="str">
        <f>IFERROR(VLOOKUP(B92,GeneratingUnits!$A$6:$J$899,5),"")</f>
        <v/>
      </c>
      <c r="F92" s="256" t="str">
        <f>IFERROR(VLOOKUP(B92,GeneratingUnits!$A$6:$J$899,10),"")</f>
        <v/>
      </c>
      <c r="G92" s="257"/>
      <c r="H92" s="62"/>
      <c r="I92" s="62"/>
      <c r="J92" s="266"/>
      <c r="K92" s="361" t="str">
        <f t="shared" si="7"/>
        <v/>
      </c>
      <c r="L92" s="267" t="str">
        <f>IFERROR(INDEX(GeneratingUnits!$A$5:$J$900,MATCH('6 - Source of RECs'!$B92,GeneratingUnits!$A$5:$A$900,0),MATCH('6 - Source of RECs'!$H92,GeneratingUnits!$A$5:$J$5,0)),"")</f>
        <v/>
      </c>
      <c r="AA92" s="196" t="e">
        <f>VLOOKUP(E92,Calculations!$G$3:$H$24,2)</f>
        <v>#N/A</v>
      </c>
      <c r="AB92" s="264">
        <f t="shared" si="8"/>
        <v>0</v>
      </c>
      <c r="AC92" s="196" t="str">
        <f>IFERROR(VLOOKUP($B92,'3X MSW'!$A$2:$C$4,3,),"")</f>
        <v/>
      </c>
      <c r="AD92" s="196">
        <f t="shared" si="9"/>
        <v>0</v>
      </c>
    </row>
    <row r="93" spans="2:30" x14ac:dyDescent="0.3">
      <c r="B93" s="62"/>
      <c r="C93" s="256" t="str">
        <f>IFERROR(VLOOKUP($B93,GeneratingUnits!$A$6:$I$900,2,TRUE),"")</f>
        <v/>
      </c>
      <c r="D93" s="256" t="str">
        <f>IFERROR(VLOOKUP($B93,GeneratingUnits!$A$6:$I$900,4,TRUE),"")</f>
        <v/>
      </c>
      <c r="E93" s="256" t="str">
        <f>IFERROR(VLOOKUP(B93,GeneratingUnits!$A$6:$J$899,5),"")</f>
        <v/>
      </c>
      <c r="F93" s="256" t="str">
        <f>IFERROR(VLOOKUP(B93,GeneratingUnits!$A$6:$J$899,10),"")</f>
        <v/>
      </c>
      <c r="G93" s="257"/>
      <c r="H93" s="62"/>
      <c r="I93" s="62"/>
      <c r="J93" s="266"/>
      <c r="K93" s="361" t="str">
        <f t="shared" si="7"/>
        <v/>
      </c>
      <c r="L93" s="267" t="str">
        <f>IFERROR(INDEX(GeneratingUnits!$A$5:$J$900,MATCH('6 - Source of RECs'!$B93,GeneratingUnits!$A$5:$A$900,0),MATCH('6 - Source of RECs'!$H93,GeneratingUnits!$A$5:$J$5,0)),"")</f>
        <v/>
      </c>
      <c r="AA93" s="196" t="e">
        <f>VLOOKUP(E93,Calculations!$G$3:$H$24,2)</f>
        <v>#N/A</v>
      </c>
      <c r="AB93" s="264">
        <f t="shared" si="8"/>
        <v>0</v>
      </c>
      <c r="AC93" s="196" t="str">
        <f>IFERROR(VLOOKUP($B93,'3X MSW'!$A$2:$C$4,3,),"")</f>
        <v/>
      </c>
      <c r="AD93" s="196">
        <f t="shared" si="9"/>
        <v>0</v>
      </c>
    </row>
    <row r="94" spans="2:30" x14ac:dyDescent="0.3">
      <c r="B94" s="62"/>
      <c r="C94" s="256" t="str">
        <f>IFERROR(VLOOKUP($B94,GeneratingUnits!$A$6:$I$900,2,TRUE),"")</f>
        <v/>
      </c>
      <c r="D94" s="256" t="str">
        <f>IFERROR(VLOOKUP($B94,GeneratingUnits!$A$6:$I$900,4,TRUE),"")</f>
        <v/>
      </c>
      <c r="E94" s="256" t="str">
        <f>IFERROR(VLOOKUP(B94,GeneratingUnits!$A$6:$J$899,5),"")</f>
        <v/>
      </c>
      <c r="F94" s="256" t="str">
        <f>IFERROR(VLOOKUP(B94,GeneratingUnits!$A$6:$J$899,10),"")</f>
        <v/>
      </c>
      <c r="G94" s="257"/>
      <c r="H94" s="62"/>
      <c r="I94" s="62"/>
      <c r="J94" s="266"/>
      <c r="K94" s="361" t="str">
        <f t="shared" si="7"/>
        <v/>
      </c>
      <c r="L94" s="267" t="str">
        <f>IFERROR(INDEX(GeneratingUnits!$A$5:$J$900,MATCH('6 - Source of RECs'!$B94,GeneratingUnits!$A$5:$A$900,0),MATCH('6 - Source of RECs'!$H94,GeneratingUnits!$A$5:$J$5,0)),"")</f>
        <v/>
      </c>
      <c r="AA94" s="196" t="e">
        <f>VLOOKUP(E94,Calculations!$G$3:$H$24,2)</f>
        <v>#N/A</v>
      </c>
      <c r="AB94" s="264">
        <f t="shared" si="8"/>
        <v>0</v>
      </c>
      <c r="AC94" s="196" t="str">
        <f>IFERROR(VLOOKUP($B94,'3X MSW'!$A$2:$C$4,3,),"")</f>
        <v/>
      </c>
      <c r="AD94" s="196">
        <f t="shared" si="9"/>
        <v>0</v>
      </c>
    </row>
    <row r="95" spans="2:30" x14ac:dyDescent="0.3">
      <c r="B95" s="62"/>
      <c r="C95" s="256" t="str">
        <f>IFERROR(VLOOKUP($B95,GeneratingUnits!$A$6:$I$900,2,TRUE),"")</f>
        <v/>
      </c>
      <c r="D95" s="256" t="str">
        <f>IFERROR(VLOOKUP($B95,GeneratingUnits!$A$6:$I$900,4,TRUE),"")</f>
        <v/>
      </c>
      <c r="E95" s="256" t="str">
        <f>IFERROR(VLOOKUP(B95,GeneratingUnits!$A$6:$J$899,5),"")</f>
        <v/>
      </c>
      <c r="F95" s="256" t="str">
        <f>IFERROR(VLOOKUP(B95,GeneratingUnits!$A$6:$J$899,10),"")</f>
        <v/>
      </c>
      <c r="G95" s="257"/>
      <c r="H95" s="62"/>
      <c r="I95" s="62"/>
      <c r="J95" s="266"/>
      <c r="K95" s="361" t="str">
        <f t="shared" si="7"/>
        <v/>
      </c>
      <c r="L95" s="267" t="str">
        <f>IFERROR(INDEX(GeneratingUnits!$A$5:$J$900,MATCH('6 - Source of RECs'!$B95,GeneratingUnits!$A$5:$A$900,0),MATCH('6 - Source of RECs'!$H95,GeneratingUnits!$A$5:$J$5,0)),"")</f>
        <v/>
      </c>
      <c r="AA95" s="196" t="e">
        <f>VLOOKUP(E95,Calculations!$G$3:$H$24,2)</f>
        <v>#N/A</v>
      </c>
      <c r="AB95" s="264">
        <f t="shared" si="8"/>
        <v>0</v>
      </c>
      <c r="AC95" s="196" t="str">
        <f>IFERROR(VLOOKUP($B95,'3X MSW'!$A$2:$C$4,3,),"")</f>
        <v/>
      </c>
      <c r="AD95" s="196">
        <f t="shared" si="9"/>
        <v>0</v>
      </c>
    </row>
    <row r="96" spans="2:30" x14ac:dyDescent="0.3">
      <c r="B96" s="62"/>
      <c r="C96" s="256" t="str">
        <f>IFERROR(VLOOKUP($B96,GeneratingUnits!$A$6:$I$900,2,TRUE),"")</f>
        <v/>
      </c>
      <c r="D96" s="256" t="str">
        <f>IFERROR(VLOOKUP($B96,GeneratingUnits!$A$6:$I$900,4,TRUE),"")</f>
        <v/>
      </c>
      <c r="E96" s="256" t="str">
        <f>IFERROR(VLOOKUP(B96,GeneratingUnits!$A$6:$J$899,5),"")</f>
        <v/>
      </c>
      <c r="F96" s="256" t="str">
        <f>IFERROR(VLOOKUP(B96,GeneratingUnits!$A$6:$J$899,10),"")</f>
        <v/>
      </c>
      <c r="G96" s="257"/>
      <c r="H96" s="62"/>
      <c r="I96" s="62"/>
      <c r="J96" s="266"/>
      <c r="K96" s="361" t="str">
        <f t="shared" si="7"/>
        <v/>
      </c>
      <c r="L96" s="267" t="str">
        <f>IFERROR(INDEX(GeneratingUnits!$A$5:$J$900,MATCH('6 - Source of RECs'!$B96,GeneratingUnits!$A$5:$A$900,0),MATCH('6 - Source of RECs'!$H96,GeneratingUnits!$A$5:$J$5,0)),"")</f>
        <v/>
      </c>
      <c r="AA96" s="196" t="e">
        <f>VLOOKUP(E96,Calculations!$G$3:$H$24,2)</f>
        <v>#N/A</v>
      </c>
      <c r="AB96" s="264">
        <f t="shared" si="8"/>
        <v>0</v>
      </c>
      <c r="AC96" s="196" t="str">
        <f>IFERROR(VLOOKUP($B96,'3X MSW'!$A$2:$C$4,3,),"")</f>
        <v/>
      </c>
      <c r="AD96" s="196">
        <f t="shared" si="9"/>
        <v>0</v>
      </c>
    </row>
    <row r="97" spans="2:30" x14ac:dyDescent="0.3">
      <c r="B97" s="62"/>
      <c r="C97" s="256" t="str">
        <f>IFERROR(VLOOKUP($B97,GeneratingUnits!$A$6:$I$900,2,TRUE),"")</f>
        <v/>
      </c>
      <c r="D97" s="256" t="str">
        <f>IFERROR(VLOOKUP($B97,GeneratingUnits!$A$6:$I$900,4,TRUE),"")</f>
        <v/>
      </c>
      <c r="E97" s="256" t="str">
        <f>IFERROR(VLOOKUP(B97,GeneratingUnits!$A$6:$J$899,5),"")</f>
        <v/>
      </c>
      <c r="F97" s="256" t="str">
        <f>IFERROR(VLOOKUP(B97,GeneratingUnits!$A$6:$J$899,10),"")</f>
        <v/>
      </c>
      <c r="G97" s="257"/>
      <c r="H97" s="62"/>
      <c r="I97" s="62"/>
      <c r="J97" s="266"/>
      <c r="K97" s="361" t="str">
        <f t="shared" si="7"/>
        <v/>
      </c>
      <c r="L97" s="267" t="str">
        <f>IFERROR(INDEX(GeneratingUnits!$A$5:$J$900,MATCH('6 - Source of RECs'!$B97,GeneratingUnits!$A$5:$A$900,0),MATCH('6 - Source of RECs'!$H97,GeneratingUnits!$A$5:$J$5,0)),"")</f>
        <v/>
      </c>
      <c r="AA97" s="196" t="e">
        <f>VLOOKUP(E97,Calculations!$G$3:$H$24,2)</f>
        <v>#N/A</v>
      </c>
      <c r="AB97" s="264">
        <f t="shared" si="8"/>
        <v>0</v>
      </c>
      <c r="AC97" s="196" t="str">
        <f>IFERROR(VLOOKUP($B97,'3X MSW'!$A$2:$C$4,3,),"")</f>
        <v/>
      </c>
      <c r="AD97" s="196">
        <f t="shared" si="9"/>
        <v>0</v>
      </c>
    </row>
    <row r="98" spans="2:30" x14ac:dyDescent="0.3">
      <c r="B98" s="62"/>
      <c r="C98" s="256" t="str">
        <f>IFERROR(VLOOKUP($B98,GeneratingUnits!$A$6:$I$900,2,TRUE),"")</f>
        <v/>
      </c>
      <c r="D98" s="256" t="str">
        <f>IFERROR(VLOOKUP($B98,GeneratingUnits!$A$6:$I$900,4,TRUE),"")</f>
        <v/>
      </c>
      <c r="E98" s="256" t="str">
        <f>IFERROR(VLOOKUP(B98,GeneratingUnits!$A$6:$J$899,5),"")</f>
        <v/>
      </c>
      <c r="F98" s="256" t="str">
        <f>IFERROR(VLOOKUP(B98,GeneratingUnits!$A$6:$J$899,10),"")</f>
        <v/>
      </c>
      <c r="G98" s="257"/>
      <c r="H98" s="62"/>
      <c r="I98" s="62"/>
      <c r="J98" s="266"/>
      <c r="K98" s="361" t="str">
        <f t="shared" si="7"/>
        <v/>
      </c>
      <c r="L98" s="267" t="str">
        <f>IFERROR(INDEX(GeneratingUnits!$A$5:$J$900,MATCH('6 - Source of RECs'!$B98,GeneratingUnits!$A$5:$A$900,0),MATCH('6 - Source of RECs'!$H98,GeneratingUnits!$A$5:$J$5,0)),"")</f>
        <v/>
      </c>
      <c r="AA98" s="196" t="e">
        <f>VLOOKUP(E98,Calculations!$G$3:$H$24,2)</f>
        <v>#N/A</v>
      </c>
      <c r="AB98" s="264">
        <f t="shared" si="8"/>
        <v>0</v>
      </c>
      <c r="AC98" s="196" t="str">
        <f>IFERROR(VLOOKUP($B98,'3X MSW'!$A$2:$C$4,3,),"")</f>
        <v/>
      </c>
      <c r="AD98" s="196">
        <f t="shared" si="9"/>
        <v>0</v>
      </c>
    </row>
    <row r="99" spans="2:30" x14ac:dyDescent="0.3">
      <c r="B99" s="62"/>
      <c r="C99" s="256" t="str">
        <f>IFERROR(VLOOKUP($B99,GeneratingUnits!$A$6:$I$900,2,TRUE),"")</f>
        <v/>
      </c>
      <c r="D99" s="256" t="str">
        <f>IFERROR(VLOOKUP($B99,GeneratingUnits!$A$6:$I$900,4,TRUE),"")</f>
        <v/>
      </c>
      <c r="E99" s="256" t="str">
        <f>IFERROR(VLOOKUP(B99,GeneratingUnits!$A$6:$J$899,5),"")</f>
        <v/>
      </c>
      <c r="F99" s="256" t="str">
        <f>IFERROR(VLOOKUP(B99,GeneratingUnits!$A$6:$J$899,10),"")</f>
        <v/>
      </c>
      <c r="G99" s="257"/>
      <c r="H99" s="62"/>
      <c r="I99" s="62"/>
      <c r="J99" s="266"/>
      <c r="K99" s="361" t="str">
        <f t="shared" si="7"/>
        <v/>
      </c>
      <c r="L99" s="267" t="str">
        <f>IFERROR(INDEX(GeneratingUnits!$A$5:$J$900,MATCH('6 - Source of RECs'!$B99,GeneratingUnits!$A$5:$A$900,0),MATCH('6 - Source of RECs'!$H99,GeneratingUnits!$A$5:$J$5,0)),"")</f>
        <v/>
      </c>
      <c r="AA99" s="196" t="e">
        <f>VLOOKUP(E99,Calculations!$G$3:$H$24,2)</f>
        <v>#N/A</v>
      </c>
      <c r="AB99" s="264">
        <f t="shared" si="8"/>
        <v>0</v>
      </c>
      <c r="AC99" s="196" t="str">
        <f>IFERROR(VLOOKUP($B99,'3X MSW'!$A$2:$C$4,3,),"")</f>
        <v/>
      </c>
      <c r="AD99" s="196">
        <f t="shared" si="9"/>
        <v>0</v>
      </c>
    </row>
    <row r="100" spans="2:30" x14ac:dyDescent="0.3">
      <c r="B100" s="62"/>
      <c r="C100" s="256" t="str">
        <f>IFERROR(VLOOKUP($B100,GeneratingUnits!$A$6:$I$900,2,TRUE),"")</f>
        <v/>
      </c>
      <c r="D100" s="256" t="str">
        <f>IFERROR(VLOOKUP($B100,GeneratingUnits!$A$6:$I$900,4,TRUE),"")</f>
        <v/>
      </c>
      <c r="E100" s="256" t="str">
        <f>IFERROR(VLOOKUP(B100,GeneratingUnits!$A$6:$J$899,5),"")</f>
        <v/>
      </c>
      <c r="F100" s="256" t="str">
        <f>IFERROR(VLOOKUP(B100,GeneratingUnits!$A$6:$J$899,10),"")</f>
        <v/>
      </c>
      <c r="G100" s="257"/>
      <c r="H100" s="62"/>
      <c r="I100" s="62"/>
      <c r="J100" s="266"/>
      <c r="K100" s="361" t="str">
        <f t="shared" si="7"/>
        <v/>
      </c>
      <c r="L100" s="267" t="str">
        <f>IFERROR(INDEX(GeneratingUnits!$A$5:$J$900,MATCH('6 - Source of RECs'!$B100,GeneratingUnits!$A$5:$A$900,0),MATCH('6 - Source of RECs'!$H100,GeneratingUnits!$A$5:$J$5,0)),"")</f>
        <v/>
      </c>
      <c r="AA100" s="196" t="e">
        <f>VLOOKUP(E100,Calculations!$G$3:$H$24,2)</f>
        <v>#N/A</v>
      </c>
      <c r="AB100" s="264">
        <f t="shared" si="8"/>
        <v>0</v>
      </c>
      <c r="AC100" s="196" t="str">
        <f>IFERROR(VLOOKUP($B100,'3X MSW'!$A$2:$C$4,3,),"")</f>
        <v/>
      </c>
      <c r="AD100" s="196">
        <f t="shared" si="9"/>
        <v>0</v>
      </c>
    </row>
    <row r="101" spans="2:30" x14ac:dyDescent="0.3">
      <c r="B101" s="62"/>
      <c r="C101" s="256" t="str">
        <f>IFERROR(VLOOKUP($B101,GeneratingUnits!$A$6:$I$900,2,TRUE),"")</f>
        <v/>
      </c>
      <c r="D101" s="256" t="str">
        <f>IFERROR(VLOOKUP($B101,GeneratingUnits!$A$6:$I$900,4,TRUE),"")</f>
        <v/>
      </c>
      <c r="E101" s="256" t="str">
        <f>IFERROR(VLOOKUP(B101,GeneratingUnits!$A$6:$J$899,5),"")</f>
        <v/>
      </c>
      <c r="F101" s="256" t="str">
        <f>IFERROR(VLOOKUP(B101,GeneratingUnits!$A$6:$J$899,10),"")</f>
        <v/>
      </c>
      <c r="G101" s="257"/>
      <c r="H101" s="62"/>
      <c r="I101" s="62"/>
      <c r="J101" s="266"/>
      <c r="K101" s="361" t="str">
        <f t="shared" si="7"/>
        <v/>
      </c>
      <c r="L101" s="267" t="str">
        <f>IFERROR(INDEX(GeneratingUnits!$A$5:$J$900,MATCH('6 - Source of RECs'!$B101,GeneratingUnits!$A$5:$A$900,0),MATCH('6 - Source of RECs'!$H101,GeneratingUnits!$A$5:$J$5,0)),"")</f>
        <v/>
      </c>
      <c r="AA101" s="196" t="e">
        <f>VLOOKUP(E101,Calculations!$G$3:$H$24,2)</f>
        <v>#N/A</v>
      </c>
      <c r="AB101" s="264">
        <f t="shared" si="8"/>
        <v>0</v>
      </c>
      <c r="AC101" s="196" t="str">
        <f>IFERROR(VLOOKUP($B101,'3X MSW'!$A$2:$C$4,3,),"")</f>
        <v/>
      </c>
      <c r="AD101" s="196">
        <f t="shared" si="9"/>
        <v>0</v>
      </c>
    </row>
    <row r="102" spans="2:30" x14ac:dyDescent="0.3">
      <c r="B102" s="62"/>
      <c r="C102" s="256" t="str">
        <f>IFERROR(VLOOKUP($B102,GeneratingUnits!$A$6:$I$900,2,TRUE),"")</f>
        <v/>
      </c>
      <c r="D102" s="256" t="str">
        <f>IFERROR(VLOOKUP($B102,GeneratingUnits!$A$6:$I$900,4,TRUE),"")</f>
        <v/>
      </c>
      <c r="E102" s="256" t="str">
        <f>IFERROR(VLOOKUP(B102,GeneratingUnits!$A$6:$J$899,5),"")</f>
        <v/>
      </c>
      <c r="F102" s="256" t="str">
        <f>IFERROR(VLOOKUP(B102,GeneratingUnits!$A$6:$J$899,10),"")</f>
        <v/>
      </c>
      <c r="G102" s="257"/>
      <c r="H102" s="62"/>
      <c r="I102" s="62"/>
      <c r="J102" s="266"/>
      <c r="K102" s="361" t="str">
        <f t="shared" si="7"/>
        <v/>
      </c>
      <c r="L102" s="267" t="str">
        <f>IFERROR(INDEX(GeneratingUnits!$A$5:$J$900,MATCH('6 - Source of RECs'!$B102,GeneratingUnits!$A$5:$A$900,0),MATCH('6 - Source of RECs'!$H102,GeneratingUnits!$A$5:$J$5,0)),"")</f>
        <v/>
      </c>
      <c r="AA102" s="196" t="e">
        <f>VLOOKUP(E102,Calculations!$G$3:$H$24,2)</f>
        <v>#N/A</v>
      </c>
      <c r="AB102" s="264">
        <f t="shared" si="8"/>
        <v>0</v>
      </c>
      <c r="AC102" s="196" t="str">
        <f>IFERROR(VLOOKUP($B102,'3X MSW'!$A$2:$C$4,3,),"")</f>
        <v/>
      </c>
      <c r="AD102" s="196">
        <f t="shared" si="9"/>
        <v>0</v>
      </c>
    </row>
    <row r="103" spans="2:30" x14ac:dyDescent="0.3">
      <c r="B103" s="62"/>
      <c r="C103" s="256" t="str">
        <f>IFERROR(VLOOKUP($B103,GeneratingUnits!$A$6:$I$900,2,TRUE),"")</f>
        <v/>
      </c>
      <c r="D103" s="256" t="str">
        <f>IFERROR(VLOOKUP($B103,GeneratingUnits!$A$6:$I$900,4,TRUE),"")</f>
        <v/>
      </c>
      <c r="E103" s="256" t="str">
        <f>IFERROR(VLOOKUP(B103,GeneratingUnits!$A$6:$J$899,5),"")</f>
        <v/>
      </c>
      <c r="F103" s="256" t="str">
        <f>IFERROR(VLOOKUP(B103,GeneratingUnits!$A$6:$J$899,10),"")</f>
        <v/>
      </c>
      <c r="G103" s="257"/>
      <c r="H103" s="62"/>
      <c r="I103" s="62"/>
      <c r="J103" s="266"/>
      <c r="K103" s="361" t="str">
        <f t="shared" si="7"/>
        <v/>
      </c>
      <c r="L103" s="267" t="str">
        <f>IFERROR(INDEX(GeneratingUnits!$A$5:$J$900,MATCH('6 - Source of RECs'!$B103,GeneratingUnits!$A$5:$A$900,0),MATCH('6 - Source of RECs'!$H103,GeneratingUnits!$A$5:$J$5,0)),"")</f>
        <v/>
      </c>
      <c r="AA103" s="196" t="e">
        <f>VLOOKUP(E103,Calculations!$G$3:$H$24,2)</f>
        <v>#N/A</v>
      </c>
      <c r="AB103" s="264">
        <f t="shared" si="8"/>
        <v>0</v>
      </c>
      <c r="AC103" s="196" t="str">
        <f>IFERROR(VLOOKUP($B103,'3X MSW'!$A$2:$C$4,3,),"")</f>
        <v/>
      </c>
      <c r="AD103" s="196">
        <f t="shared" si="9"/>
        <v>0</v>
      </c>
    </row>
    <row r="104" spans="2:30" x14ac:dyDescent="0.3">
      <c r="B104" s="62"/>
      <c r="C104" s="256" t="str">
        <f>IFERROR(VLOOKUP($B104,GeneratingUnits!$A$6:$I$900,2,TRUE),"")</f>
        <v/>
      </c>
      <c r="D104" s="256" t="str">
        <f>IFERROR(VLOOKUP($B104,GeneratingUnits!$A$6:$I$900,4,TRUE),"")</f>
        <v/>
      </c>
      <c r="E104" s="256" t="str">
        <f>IFERROR(VLOOKUP(B104,GeneratingUnits!$A$6:$J$899,5),"")</f>
        <v/>
      </c>
      <c r="F104" s="256" t="str">
        <f>IFERROR(VLOOKUP(B104,GeneratingUnits!$A$6:$J$899,10),"")</f>
        <v/>
      </c>
      <c r="G104" s="257"/>
      <c r="H104" s="62"/>
      <c r="I104" s="62"/>
      <c r="J104" s="266"/>
      <c r="K104" s="361" t="str">
        <f t="shared" si="7"/>
        <v/>
      </c>
      <c r="L104" s="267" t="str">
        <f>IFERROR(INDEX(GeneratingUnits!$A$5:$J$900,MATCH('6 - Source of RECs'!$B104,GeneratingUnits!$A$5:$A$900,0),MATCH('6 - Source of RECs'!$H104,GeneratingUnits!$A$5:$J$5,0)),"")</f>
        <v/>
      </c>
      <c r="AA104" s="196" t="e">
        <f>VLOOKUP(E104,Calculations!$G$3:$H$24,2)</f>
        <v>#N/A</v>
      </c>
      <c r="AB104" s="264">
        <f t="shared" si="8"/>
        <v>0</v>
      </c>
      <c r="AC104" s="196" t="str">
        <f>IFERROR(VLOOKUP($B104,'3X MSW'!$A$2:$C$4,3,),"")</f>
        <v/>
      </c>
      <c r="AD104" s="196">
        <f t="shared" si="9"/>
        <v>0</v>
      </c>
    </row>
    <row r="105" spans="2:30" x14ac:dyDescent="0.3">
      <c r="B105" s="62"/>
      <c r="C105" s="256" t="str">
        <f>IFERROR(VLOOKUP($B105,GeneratingUnits!$A$6:$I$900,2,TRUE),"")</f>
        <v/>
      </c>
      <c r="D105" s="256" t="str">
        <f>IFERROR(VLOOKUP($B105,GeneratingUnits!$A$6:$I$900,4,TRUE),"")</f>
        <v/>
      </c>
      <c r="E105" s="256" t="str">
        <f>IFERROR(VLOOKUP(B105,GeneratingUnits!$A$6:$J$899,5),"")</f>
        <v/>
      </c>
      <c r="F105" s="256" t="str">
        <f>IFERROR(VLOOKUP(B105,GeneratingUnits!$A$6:$J$899,10),"")</f>
        <v/>
      </c>
      <c r="G105" s="257"/>
      <c r="H105" s="62"/>
      <c r="I105" s="62"/>
      <c r="J105" s="266"/>
      <c r="K105" s="361" t="str">
        <f t="shared" si="7"/>
        <v/>
      </c>
      <c r="L105" s="267" t="str">
        <f>IFERROR(INDEX(GeneratingUnits!$A$5:$J$900,MATCH('6 - Source of RECs'!$B105,GeneratingUnits!$A$5:$A$900,0),MATCH('6 - Source of RECs'!$H105,GeneratingUnits!$A$5:$J$5,0)),"")</f>
        <v/>
      </c>
      <c r="AA105" s="196" t="e">
        <f>VLOOKUP(E105,Calculations!$G$3:$H$24,2)</f>
        <v>#N/A</v>
      </c>
      <c r="AB105" s="264">
        <f t="shared" si="8"/>
        <v>0</v>
      </c>
      <c r="AC105" s="196" t="str">
        <f>IFERROR(VLOOKUP($B105,'3X MSW'!$A$2:$C$4,3,),"")</f>
        <v/>
      </c>
      <c r="AD105" s="196">
        <f t="shared" si="9"/>
        <v>0</v>
      </c>
    </row>
    <row r="106" spans="2:30" x14ac:dyDescent="0.3">
      <c r="B106" s="62"/>
      <c r="C106" s="256" t="str">
        <f>IFERROR(VLOOKUP($B106,GeneratingUnits!$A$6:$I$900,2,TRUE),"")</f>
        <v/>
      </c>
      <c r="D106" s="256" t="str">
        <f>IFERROR(VLOOKUP($B106,GeneratingUnits!$A$6:$I$900,4,TRUE),"")</f>
        <v/>
      </c>
      <c r="E106" s="256" t="str">
        <f>IFERROR(VLOOKUP(B106,GeneratingUnits!$A$6:$J$899,5),"")</f>
        <v/>
      </c>
      <c r="F106" s="256" t="str">
        <f>IFERROR(VLOOKUP(B106,GeneratingUnits!$A$6:$J$899,10),"")</f>
        <v/>
      </c>
      <c r="G106" s="257"/>
      <c r="H106" s="62"/>
      <c r="I106" s="62"/>
      <c r="J106" s="266"/>
      <c r="K106" s="361" t="str">
        <f t="shared" si="7"/>
        <v/>
      </c>
      <c r="L106" s="267" t="str">
        <f>IFERROR(INDEX(GeneratingUnits!$A$5:$J$900,MATCH('6 - Source of RECs'!$B106,GeneratingUnits!$A$5:$A$900,0),MATCH('6 - Source of RECs'!$H106,GeneratingUnits!$A$5:$J$5,0)),"")</f>
        <v/>
      </c>
      <c r="AA106" s="196" t="e">
        <f>VLOOKUP(E106,Calculations!$G$3:$H$24,2)</f>
        <v>#N/A</v>
      </c>
      <c r="AB106" s="264">
        <f t="shared" si="8"/>
        <v>0</v>
      </c>
      <c r="AC106" s="196" t="str">
        <f>IFERROR(VLOOKUP($B106,'3X MSW'!$A$2:$C$4,3,),"")</f>
        <v/>
      </c>
      <c r="AD106" s="196">
        <f t="shared" si="9"/>
        <v>0</v>
      </c>
    </row>
    <row r="107" spans="2:30" x14ac:dyDescent="0.3">
      <c r="B107" s="62"/>
      <c r="C107" s="256" t="str">
        <f>IFERROR(VLOOKUP($B107,GeneratingUnits!$A$6:$I$900,2,TRUE),"")</f>
        <v/>
      </c>
      <c r="D107" s="256" t="str">
        <f>IFERROR(VLOOKUP($B107,GeneratingUnits!$A$6:$I$900,4,TRUE),"")</f>
        <v/>
      </c>
      <c r="E107" s="256" t="str">
        <f>IFERROR(VLOOKUP(B107,GeneratingUnits!$A$6:$J$899,5),"")</f>
        <v/>
      </c>
      <c r="F107" s="256" t="str">
        <f>IFERROR(VLOOKUP(B107,GeneratingUnits!$A$6:$J$899,10),"")</f>
        <v/>
      </c>
      <c r="G107" s="257"/>
      <c r="H107" s="62"/>
      <c r="I107" s="62"/>
      <c r="J107" s="266"/>
      <c r="K107" s="361" t="str">
        <f t="shared" si="7"/>
        <v/>
      </c>
      <c r="L107" s="267" t="str">
        <f>IFERROR(INDEX(GeneratingUnits!$A$5:$J$900,MATCH('6 - Source of RECs'!$B107,GeneratingUnits!$A$5:$A$900,0),MATCH('6 - Source of RECs'!$H107,GeneratingUnits!$A$5:$J$5,0)),"")</f>
        <v/>
      </c>
      <c r="AA107" s="196" t="e">
        <f>VLOOKUP(E107,Calculations!$G$3:$H$24,2)</f>
        <v>#N/A</v>
      </c>
      <c r="AB107" s="264">
        <f t="shared" si="8"/>
        <v>0</v>
      </c>
      <c r="AC107" s="196" t="str">
        <f>IFERROR(VLOOKUP($B107,'3X MSW'!$A$2:$C$4,3,),"")</f>
        <v/>
      </c>
      <c r="AD107" s="196">
        <f t="shared" si="9"/>
        <v>0</v>
      </c>
    </row>
    <row r="108" spans="2:30" x14ac:dyDescent="0.3">
      <c r="B108" s="62"/>
      <c r="C108" s="256" t="str">
        <f>IFERROR(VLOOKUP($B108,GeneratingUnits!$A$6:$I$900,2,TRUE),"")</f>
        <v/>
      </c>
      <c r="D108" s="256" t="str">
        <f>IFERROR(VLOOKUP($B108,GeneratingUnits!$A$6:$I$900,4,TRUE),"")</f>
        <v/>
      </c>
      <c r="E108" s="256" t="str">
        <f>IFERROR(VLOOKUP(B108,GeneratingUnits!$A$6:$J$899,5),"")</f>
        <v/>
      </c>
      <c r="F108" s="256" t="str">
        <f>IFERROR(VLOOKUP(B108,GeneratingUnits!$A$6:$J$899,10),"")</f>
        <v/>
      </c>
      <c r="G108" s="257"/>
      <c r="H108" s="62"/>
      <c r="I108" s="62"/>
      <c r="J108" s="266"/>
      <c r="K108" s="361" t="str">
        <f t="shared" si="7"/>
        <v/>
      </c>
      <c r="L108" s="267" t="str">
        <f>IFERROR(INDEX(GeneratingUnits!$A$5:$J$900,MATCH('6 - Source of RECs'!$B108,GeneratingUnits!$A$5:$A$900,0),MATCH('6 - Source of RECs'!$H108,GeneratingUnits!$A$5:$J$5,0)),"")</f>
        <v/>
      </c>
      <c r="AA108" s="196" t="e">
        <f>VLOOKUP(E108,Calculations!$G$3:$H$24,2)</f>
        <v>#N/A</v>
      </c>
      <c r="AB108" s="264">
        <f t="shared" si="8"/>
        <v>0</v>
      </c>
      <c r="AC108" s="196" t="str">
        <f>IFERROR(VLOOKUP($B108,'3X MSW'!$A$2:$C$4,3,),"")</f>
        <v/>
      </c>
      <c r="AD108" s="196">
        <f t="shared" si="9"/>
        <v>0</v>
      </c>
    </row>
    <row r="109" spans="2:30" x14ac:dyDescent="0.3">
      <c r="B109" s="62"/>
      <c r="C109" s="256" t="str">
        <f>IFERROR(VLOOKUP($B109,GeneratingUnits!$A$6:$I$900,2,TRUE),"")</f>
        <v/>
      </c>
      <c r="D109" s="256" t="str">
        <f>IFERROR(VLOOKUP($B109,GeneratingUnits!$A$6:$I$900,4,TRUE),"")</f>
        <v/>
      </c>
      <c r="E109" s="256" t="str">
        <f>IFERROR(VLOOKUP(B109,GeneratingUnits!$A$6:$J$899,5),"")</f>
        <v/>
      </c>
      <c r="F109" s="256" t="str">
        <f>IFERROR(VLOOKUP(B109,GeneratingUnits!$A$6:$J$899,10),"")</f>
        <v/>
      </c>
      <c r="G109" s="257"/>
      <c r="H109" s="62"/>
      <c r="I109" s="62"/>
      <c r="J109" s="266"/>
      <c r="K109" s="361" t="str">
        <f t="shared" ref="K109:K127" si="10">IF(AC109="Applied",G109*3,"")</f>
        <v/>
      </c>
      <c r="L109" s="267" t="str">
        <f>IFERROR(INDEX(GeneratingUnits!$A$5:$J$900,MATCH('6 - Source of RECs'!$B109,GeneratingUnits!$A$5:$A$900,0),MATCH('6 - Source of RECs'!$H109,GeneratingUnits!$A$5:$J$5,0)),"")</f>
        <v/>
      </c>
      <c r="AA109" s="196" t="e">
        <f>VLOOKUP(E109,Calculations!$G$3:$H$24,2)</f>
        <v>#N/A</v>
      </c>
      <c r="AB109" s="264">
        <f t="shared" ref="AB109:AB133" si="11">J109*G109</f>
        <v>0</v>
      </c>
      <c r="AC109" s="196" t="str">
        <f>IFERROR(VLOOKUP($B109,'3X MSW'!$A$2:$C$4,3,),"")</f>
        <v/>
      </c>
      <c r="AD109" s="196">
        <f t="shared" ref="AD109:AD133" si="12">IF(AC109="Applied",K109,G109)</f>
        <v>0</v>
      </c>
    </row>
    <row r="110" spans="2:30" x14ac:dyDescent="0.3">
      <c r="B110" s="62"/>
      <c r="C110" s="256" t="str">
        <f>IFERROR(VLOOKUP($B110,GeneratingUnits!$A$6:$I$900,2,TRUE),"")</f>
        <v/>
      </c>
      <c r="D110" s="256" t="str">
        <f>IFERROR(VLOOKUP($B110,GeneratingUnits!$A$6:$I$900,4,TRUE),"")</f>
        <v/>
      </c>
      <c r="E110" s="256" t="str">
        <f>IFERROR(VLOOKUP(B110,GeneratingUnits!$A$6:$J$899,5),"")</f>
        <v/>
      </c>
      <c r="F110" s="256" t="str">
        <f>IFERROR(VLOOKUP(B110,GeneratingUnits!$A$6:$J$899,10),"")</f>
        <v/>
      </c>
      <c r="G110" s="257"/>
      <c r="H110" s="62"/>
      <c r="I110" s="62"/>
      <c r="J110" s="266"/>
      <c r="K110" s="361" t="str">
        <f t="shared" si="10"/>
        <v/>
      </c>
      <c r="L110" s="267" t="str">
        <f>IFERROR(INDEX(GeneratingUnits!$A$5:$J$900,MATCH('6 - Source of RECs'!$B110,GeneratingUnits!$A$5:$A$900,0),MATCH('6 - Source of RECs'!$H110,GeneratingUnits!$A$5:$J$5,0)),"")</f>
        <v/>
      </c>
      <c r="AA110" s="196" t="e">
        <f>VLOOKUP(E110,Calculations!$G$3:$H$24,2)</f>
        <v>#N/A</v>
      </c>
      <c r="AB110" s="264">
        <f t="shared" si="11"/>
        <v>0</v>
      </c>
      <c r="AC110" s="196" t="str">
        <f>IFERROR(VLOOKUP($B110,'3X MSW'!$A$2:$C$4,3,),"")</f>
        <v/>
      </c>
      <c r="AD110" s="196">
        <f t="shared" si="12"/>
        <v>0</v>
      </c>
    </row>
    <row r="111" spans="2:30" x14ac:dyDescent="0.3">
      <c r="B111" s="62"/>
      <c r="C111" s="256" t="str">
        <f>IFERROR(VLOOKUP($B111,GeneratingUnits!$A$6:$I$900,2,TRUE),"")</f>
        <v/>
      </c>
      <c r="D111" s="256" t="str">
        <f>IFERROR(VLOOKUP($B111,GeneratingUnits!$A$6:$I$900,4,TRUE),"")</f>
        <v/>
      </c>
      <c r="E111" s="256" t="str">
        <f>IFERROR(VLOOKUP(B111,GeneratingUnits!$A$6:$J$899,5),"")</f>
        <v/>
      </c>
      <c r="F111" s="256" t="str">
        <f>IFERROR(VLOOKUP(B111,GeneratingUnits!$A$6:$J$899,10),"")</f>
        <v/>
      </c>
      <c r="G111" s="257"/>
      <c r="H111" s="62"/>
      <c r="I111" s="62"/>
      <c r="J111" s="266"/>
      <c r="K111" s="361" t="str">
        <f t="shared" si="10"/>
        <v/>
      </c>
      <c r="L111" s="267" t="str">
        <f>IFERROR(INDEX(GeneratingUnits!$A$5:$J$900,MATCH('6 - Source of RECs'!$B111,GeneratingUnits!$A$5:$A$900,0),MATCH('6 - Source of RECs'!$H111,GeneratingUnits!$A$5:$J$5,0)),"")</f>
        <v/>
      </c>
      <c r="AA111" s="196" t="e">
        <f>VLOOKUP(E111,Calculations!$G$3:$H$24,2)</f>
        <v>#N/A</v>
      </c>
      <c r="AB111" s="264">
        <f t="shared" si="11"/>
        <v>0</v>
      </c>
      <c r="AC111" s="196" t="str">
        <f>IFERROR(VLOOKUP($B111,'3X MSW'!$A$2:$C$4,3,),"")</f>
        <v/>
      </c>
      <c r="AD111" s="196">
        <f t="shared" si="12"/>
        <v>0</v>
      </c>
    </row>
    <row r="112" spans="2:30" x14ac:dyDescent="0.3">
      <c r="B112" s="62"/>
      <c r="C112" s="256" t="str">
        <f>IFERROR(VLOOKUP($B112,GeneratingUnits!$A$6:$I$900,2,TRUE),"")</f>
        <v/>
      </c>
      <c r="D112" s="256" t="str">
        <f>IFERROR(VLOOKUP($B112,GeneratingUnits!$A$6:$I$900,4,TRUE),"")</f>
        <v/>
      </c>
      <c r="E112" s="256" t="str">
        <f>IFERROR(VLOOKUP(B112,GeneratingUnits!$A$6:$J$899,5),"")</f>
        <v/>
      </c>
      <c r="F112" s="256" t="str">
        <f>IFERROR(VLOOKUP(B112,GeneratingUnits!$A$6:$J$899,10),"")</f>
        <v/>
      </c>
      <c r="G112" s="257"/>
      <c r="H112" s="62"/>
      <c r="I112" s="62"/>
      <c r="J112" s="266"/>
      <c r="K112" s="361" t="str">
        <f t="shared" si="10"/>
        <v/>
      </c>
      <c r="L112" s="267" t="str">
        <f>IFERROR(INDEX(GeneratingUnits!$A$5:$J$900,MATCH('6 - Source of RECs'!$B112,GeneratingUnits!$A$5:$A$900,0),MATCH('6 - Source of RECs'!$H112,GeneratingUnits!$A$5:$J$5,0)),"")</f>
        <v/>
      </c>
      <c r="AA112" s="196" t="e">
        <f>VLOOKUP(E112,Calculations!$G$3:$H$24,2)</f>
        <v>#N/A</v>
      </c>
      <c r="AB112" s="264">
        <f t="shared" si="11"/>
        <v>0</v>
      </c>
      <c r="AC112" s="196" t="str">
        <f>IFERROR(VLOOKUP($B112,'3X MSW'!$A$2:$C$4,3,),"")</f>
        <v/>
      </c>
      <c r="AD112" s="196">
        <f t="shared" si="12"/>
        <v>0</v>
      </c>
    </row>
    <row r="113" spans="2:30" x14ac:dyDescent="0.3">
      <c r="B113" s="62"/>
      <c r="C113" s="256" t="str">
        <f>IFERROR(VLOOKUP($B113,GeneratingUnits!$A$6:$I$900,2,TRUE),"")</f>
        <v/>
      </c>
      <c r="D113" s="256" t="str">
        <f>IFERROR(VLOOKUP($B113,GeneratingUnits!$A$6:$I$900,4,TRUE),"")</f>
        <v/>
      </c>
      <c r="E113" s="256" t="str">
        <f>IFERROR(VLOOKUP(B113,GeneratingUnits!$A$6:$J$899,5),"")</f>
        <v/>
      </c>
      <c r="F113" s="256" t="str">
        <f>IFERROR(VLOOKUP(B113,GeneratingUnits!$A$6:$J$899,10),"")</f>
        <v/>
      </c>
      <c r="G113" s="257"/>
      <c r="H113" s="62"/>
      <c r="I113" s="62"/>
      <c r="J113" s="266"/>
      <c r="K113" s="361" t="str">
        <f t="shared" si="10"/>
        <v/>
      </c>
      <c r="L113" s="267" t="str">
        <f>IFERROR(INDEX(GeneratingUnits!$A$5:$J$900,MATCH('6 - Source of RECs'!$B113,GeneratingUnits!$A$5:$A$900,0),MATCH('6 - Source of RECs'!$H113,GeneratingUnits!$A$5:$J$5,0)),"")</f>
        <v/>
      </c>
      <c r="AA113" s="196" t="e">
        <f>VLOOKUP(E113,Calculations!$G$3:$H$24,2)</f>
        <v>#N/A</v>
      </c>
      <c r="AB113" s="264">
        <f t="shared" si="11"/>
        <v>0</v>
      </c>
      <c r="AC113" s="196" t="str">
        <f>IFERROR(VLOOKUP($B113,'3X MSW'!$A$2:$C$4,3,),"")</f>
        <v/>
      </c>
      <c r="AD113" s="196">
        <f t="shared" si="12"/>
        <v>0</v>
      </c>
    </row>
    <row r="114" spans="2:30" x14ac:dyDescent="0.3">
      <c r="B114" s="62"/>
      <c r="C114" s="256" t="str">
        <f>IFERROR(VLOOKUP($B114,GeneratingUnits!$A$6:$I$900,2,TRUE),"")</f>
        <v/>
      </c>
      <c r="D114" s="256" t="str">
        <f>IFERROR(VLOOKUP($B114,GeneratingUnits!$A$6:$I$900,4,TRUE),"")</f>
        <v/>
      </c>
      <c r="E114" s="256" t="str">
        <f>IFERROR(VLOOKUP(B114,GeneratingUnits!$A$6:$J$899,5),"")</f>
        <v/>
      </c>
      <c r="F114" s="256" t="str">
        <f>IFERROR(VLOOKUP(B114,GeneratingUnits!$A$6:$J$899,10),"")</f>
        <v/>
      </c>
      <c r="G114" s="257"/>
      <c r="H114" s="62"/>
      <c r="I114" s="62"/>
      <c r="J114" s="266"/>
      <c r="K114" s="361" t="str">
        <f t="shared" si="10"/>
        <v/>
      </c>
      <c r="L114" s="267" t="str">
        <f>IFERROR(INDEX(GeneratingUnits!$A$5:$J$900,MATCH('6 - Source of RECs'!$B114,GeneratingUnits!$A$5:$A$900,0),MATCH('6 - Source of RECs'!$H114,GeneratingUnits!$A$5:$J$5,0)),"")</f>
        <v/>
      </c>
      <c r="AA114" s="196" t="e">
        <f>VLOOKUP(E114,Calculations!$G$3:$H$24,2)</f>
        <v>#N/A</v>
      </c>
      <c r="AB114" s="264">
        <f t="shared" si="11"/>
        <v>0</v>
      </c>
      <c r="AC114" s="196" t="str">
        <f>IFERROR(VLOOKUP($B114,'3X MSW'!$A$2:$C$4,3,),"")</f>
        <v/>
      </c>
      <c r="AD114" s="196">
        <f t="shared" si="12"/>
        <v>0</v>
      </c>
    </row>
    <row r="115" spans="2:30" x14ac:dyDescent="0.3">
      <c r="B115" s="62"/>
      <c r="C115" s="256" t="str">
        <f>IFERROR(VLOOKUP($B115,GeneratingUnits!$A$6:$I$900,2,TRUE),"")</f>
        <v/>
      </c>
      <c r="D115" s="256" t="str">
        <f>IFERROR(VLOOKUP($B115,GeneratingUnits!$A$6:$I$900,4,TRUE),"")</f>
        <v/>
      </c>
      <c r="E115" s="256" t="str">
        <f>IFERROR(VLOOKUP(B115,GeneratingUnits!$A$6:$J$899,5),"")</f>
        <v/>
      </c>
      <c r="F115" s="256" t="str">
        <f>IFERROR(VLOOKUP(B115,GeneratingUnits!$A$6:$J$899,10),"")</f>
        <v/>
      </c>
      <c r="G115" s="257"/>
      <c r="H115" s="62"/>
      <c r="I115" s="62"/>
      <c r="J115" s="266"/>
      <c r="K115" s="361" t="str">
        <f t="shared" si="10"/>
        <v/>
      </c>
      <c r="L115" s="267" t="str">
        <f>IFERROR(INDEX(GeneratingUnits!$A$5:$J$900,MATCH('6 - Source of RECs'!$B115,GeneratingUnits!$A$5:$A$900,0),MATCH('6 - Source of RECs'!$H115,GeneratingUnits!$A$5:$J$5,0)),"")</f>
        <v/>
      </c>
      <c r="AA115" s="196" t="e">
        <f>VLOOKUP(E115,Calculations!$G$3:$H$24,2)</f>
        <v>#N/A</v>
      </c>
      <c r="AB115" s="264">
        <f t="shared" si="11"/>
        <v>0</v>
      </c>
      <c r="AC115" s="196" t="str">
        <f>IFERROR(VLOOKUP($B115,'3X MSW'!$A$2:$C$4,3,),"")</f>
        <v/>
      </c>
      <c r="AD115" s="196">
        <f t="shared" si="12"/>
        <v>0</v>
      </c>
    </row>
    <row r="116" spans="2:30" x14ac:dyDescent="0.3">
      <c r="B116" s="62"/>
      <c r="C116" s="256" t="str">
        <f>IFERROR(VLOOKUP($B116,GeneratingUnits!$A$6:$I$900,2,TRUE),"")</f>
        <v/>
      </c>
      <c r="D116" s="256" t="str">
        <f>IFERROR(VLOOKUP($B116,GeneratingUnits!$A$6:$I$900,4,TRUE),"")</f>
        <v/>
      </c>
      <c r="E116" s="256" t="str">
        <f>IFERROR(VLOOKUP(B116,GeneratingUnits!$A$6:$J$899,5),"")</f>
        <v/>
      </c>
      <c r="F116" s="256" t="str">
        <f>IFERROR(VLOOKUP(B116,GeneratingUnits!$A$6:$J$899,10),"")</f>
        <v/>
      </c>
      <c r="G116" s="257"/>
      <c r="H116" s="62"/>
      <c r="I116" s="62"/>
      <c r="J116" s="266"/>
      <c r="K116" s="361" t="str">
        <f t="shared" si="10"/>
        <v/>
      </c>
      <c r="L116" s="267" t="str">
        <f>IFERROR(INDEX(GeneratingUnits!$A$5:$J$900,MATCH('6 - Source of RECs'!$B116,GeneratingUnits!$A$5:$A$900,0),MATCH('6 - Source of RECs'!$H116,GeneratingUnits!$A$5:$J$5,0)),"")</f>
        <v/>
      </c>
      <c r="AA116" s="196" t="e">
        <f>VLOOKUP(E116,Calculations!$G$3:$H$24,2)</f>
        <v>#N/A</v>
      </c>
      <c r="AB116" s="264">
        <f t="shared" si="11"/>
        <v>0</v>
      </c>
      <c r="AC116" s="196" t="str">
        <f>IFERROR(VLOOKUP($B116,'3X MSW'!$A$2:$C$4,3,),"")</f>
        <v/>
      </c>
      <c r="AD116" s="196">
        <f t="shared" si="12"/>
        <v>0</v>
      </c>
    </row>
    <row r="117" spans="2:30" x14ac:dyDescent="0.3">
      <c r="B117" s="62"/>
      <c r="C117" s="256" t="str">
        <f>IFERROR(VLOOKUP($B117,GeneratingUnits!$A$6:$I$900,2,TRUE),"")</f>
        <v/>
      </c>
      <c r="D117" s="256" t="str">
        <f>IFERROR(VLOOKUP($B117,GeneratingUnits!$A$6:$I$900,4,TRUE),"")</f>
        <v/>
      </c>
      <c r="E117" s="256" t="str">
        <f>IFERROR(VLOOKUP(B117,GeneratingUnits!$A$6:$J$899,5),"")</f>
        <v/>
      </c>
      <c r="F117" s="256" t="str">
        <f>IFERROR(VLOOKUP(B117,GeneratingUnits!$A$6:$J$899,10),"")</f>
        <v/>
      </c>
      <c r="G117" s="257"/>
      <c r="H117" s="62"/>
      <c r="I117" s="62"/>
      <c r="J117" s="266"/>
      <c r="K117" s="361" t="str">
        <f t="shared" si="10"/>
        <v/>
      </c>
      <c r="L117" s="267" t="str">
        <f>IFERROR(INDEX(GeneratingUnits!$A$5:$J$900,MATCH('6 - Source of RECs'!$B117,GeneratingUnits!$A$5:$A$900,0),MATCH('6 - Source of RECs'!$H117,GeneratingUnits!$A$5:$J$5,0)),"")</f>
        <v/>
      </c>
      <c r="AA117" s="196" t="e">
        <f>VLOOKUP(E117,Calculations!$G$3:$H$24,2)</f>
        <v>#N/A</v>
      </c>
      <c r="AB117" s="264">
        <f t="shared" si="11"/>
        <v>0</v>
      </c>
      <c r="AC117" s="196" t="str">
        <f>IFERROR(VLOOKUP($B117,'3X MSW'!$A$2:$C$4,3,),"")</f>
        <v/>
      </c>
      <c r="AD117" s="196">
        <f t="shared" si="12"/>
        <v>0</v>
      </c>
    </row>
    <row r="118" spans="2:30" x14ac:dyDescent="0.3">
      <c r="B118" s="62"/>
      <c r="C118" s="256" t="str">
        <f>IFERROR(VLOOKUP($B118,GeneratingUnits!$A$6:$I$900,2,TRUE),"")</f>
        <v/>
      </c>
      <c r="D118" s="256" t="str">
        <f>IFERROR(VLOOKUP($B118,GeneratingUnits!$A$6:$I$900,4,TRUE),"")</f>
        <v/>
      </c>
      <c r="E118" s="256" t="str">
        <f>IFERROR(VLOOKUP(B118,GeneratingUnits!$A$6:$J$899,5),"")</f>
        <v/>
      </c>
      <c r="F118" s="256" t="str">
        <f>IFERROR(VLOOKUP(B118,GeneratingUnits!$A$6:$J$899,10),"")</f>
        <v/>
      </c>
      <c r="G118" s="257"/>
      <c r="H118" s="62"/>
      <c r="I118" s="62"/>
      <c r="J118" s="266"/>
      <c r="K118" s="361" t="str">
        <f t="shared" si="10"/>
        <v/>
      </c>
      <c r="L118" s="267" t="str">
        <f>IFERROR(INDEX(GeneratingUnits!$A$5:$J$900,MATCH('6 - Source of RECs'!$B118,GeneratingUnits!$A$5:$A$900,0),MATCH('6 - Source of RECs'!$H118,GeneratingUnits!$A$5:$J$5,0)),"")</f>
        <v/>
      </c>
      <c r="AA118" s="196" t="e">
        <f>VLOOKUP(E118,Calculations!$G$3:$H$24,2)</f>
        <v>#N/A</v>
      </c>
      <c r="AB118" s="264">
        <f t="shared" si="11"/>
        <v>0</v>
      </c>
      <c r="AC118" s="196" t="str">
        <f>IFERROR(VLOOKUP($B118,'3X MSW'!$A$2:$C$4,3,),"")</f>
        <v/>
      </c>
      <c r="AD118" s="196">
        <f t="shared" si="12"/>
        <v>0</v>
      </c>
    </row>
    <row r="119" spans="2:30" x14ac:dyDescent="0.3">
      <c r="B119" s="62"/>
      <c r="C119" s="256" t="str">
        <f>IFERROR(VLOOKUP($B119,GeneratingUnits!$A$6:$I$900,2,TRUE),"")</f>
        <v/>
      </c>
      <c r="D119" s="256" t="str">
        <f>IFERROR(VLOOKUP($B119,GeneratingUnits!$A$6:$I$900,4,TRUE),"")</f>
        <v/>
      </c>
      <c r="E119" s="256" t="str">
        <f>IFERROR(VLOOKUP(B119,GeneratingUnits!$A$6:$J$899,5),"")</f>
        <v/>
      </c>
      <c r="F119" s="256" t="str">
        <f>IFERROR(VLOOKUP(B119,GeneratingUnits!$A$6:$J$899,10),"")</f>
        <v/>
      </c>
      <c r="G119" s="257"/>
      <c r="H119" s="62"/>
      <c r="I119" s="62"/>
      <c r="J119" s="266"/>
      <c r="K119" s="361" t="str">
        <f t="shared" si="10"/>
        <v/>
      </c>
      <c r="L119" s="267" t="str">
        <f>IFERROR(INDEX(GeneratingUnits!$A$5:$J$900,MATCH('6 - Source of RECs'!$B119,GeneratingUnits!$A$5:$A$900,0),MATCH('6 - Source of RECs'!$H119,GeneratingUnits!$A$5:$J$5,0)),"")</f>
        <v/>
      </c>
      <c r="AA119" s="196" t="e">
        <f>VLOOKUP(E119,Calculations!$G$3:$H$24,2)</f>
        <v>#N/A</v>
      </c>
      <c r="AB119" s="264">
        <f t="shared" si="11"/>
        <v>0</v>
      </c>
      <c r="AC119" s="196" t="str">
        <f>IFERROR(VLOOKUP($B119,'3X MSW'!$A$2:$C$4,3,),"")</f>
        <v/>
      </c>
      <c r="AD119" s="196">
        <f t="shared" si="12"/>
        <v>0</v>
      </c>
    </row>
    <row r="120" spans="2:30" x14ac:dyDescent="0.3">
      <c r="B120" s="62"/>
      <c r="C120" s="256" t="str">
        <f>IFERROR(VLOOKUP($B120,GeneratingUnits!$A$6:$I$900,2,TRUE),"")</f>
        <v/>
      </c>
      <c r="D120" s="256" t="str">
        <f>IFERROR(VLOOKUP($B120,GeneratingUnits!$A$6:$I$900,4,TRUE),"")</f>
        <v/>
      </c>
      <c r="E120" s="256" t="str">
        <f>IFERROR(VLOOKUP(B120,GeneratingUnits!$A$6:$J$899,5),"")</f>
        <v/>
      </c>
      <c r="F120" s="256" t="str">
        <f>IFERROR(VLOOKUP(B120,GeneratingUnits!$A$6:$J$899,10),"")</f>
        <v/>
      </c>
      <c r="G120" s="257"/>
      <c r="H120" s="62"/>
      <c r="I120" s="62"/>
      <c r="J120" s="266"/>
      <c r="K120" s="361" t="str">
        <f t="shared" si="10"/>
        <v/>
      </c>
      <c r="L120" s="267" t="str">
        <f>IFERROR(INDEX(GeneratingUnits!$A$5:$J$900,MATCH('6 - Source of RECs'!$B120,GeneratingUnits!$A$5:$A$900,0),MATCH('6 - Source of RECs'!$H120,GeneratingUnits!$A$5:$J$5,0)),"")</f>
        <v/>
      </c>
      <c r="AA120" s="196" t="e">
        <f>VLOOKUP(E120,Calculations!$G$3:$H$24,2)</f>
        <v>#N/A</v>
      </c>
      <c r="AB120" s="264">
        <f t="shared" si="11"/>
        <v>0</v>
      </c>
      <c r="AC120" s="196" t="str">
        <f>IFERROR(VLOOKUP($B120,'3X MSW'!$A$2:$C$4,3,),"")</f>
        <v/>
      </c>
      <c r="AD120" s="196">
        <f t="shared" si="12"/>
        <v>0</v>
      </c>
    </row>
    <row r="121" spans="2:30" ht="15" customHeight="1" x14ac:dyDescent="0.3">
      <c r="B121" s="62"/>
      <c r="C121" s="256" t="str">
        <f>IFERROR(VLOOKUP($B121,GeneratingUnits!$A$6:$I$900,2,TRUE),"")</f>
        <v/>
      </c>
      <c r="D121" s="256" t="str">
        <f>IFERROR(VLOOKUP($B121,GeneratingUnits!$A$6:$I$900,4,TRUE),"")</f>
        <v/>
      </c>
      <c r="E121" s="256" t="str">
        <f>IFERROR(VLOOKUP(B121,GeneratingUnits!$A$6:$J$899,5),"")</f>
        <v/>
      </c>
      <c r="F121" s="256" t="str">
        <f>IFERROR(VLOOKUP(B121,GeneratingUnits!$A$6:$J$899,10),"")</f>
        <v/>
      </c>
      <c r="G121" s="257"/>
      <c r="H121" s="62"/>
      <c r="I121" s="62"/>
      <c r="J121" s="266"/>
      <c r="K121" s="361" t="str">
        <f t="shared" si="10"/>
        <v/>
      </c>
      <c r="L121" s="267" t="str">
        <f>IFERROR(INDEX(GeneratingUnits!$A$5:$J$900,MATCH('6 - Source of RECs'!$B121,GeneratingUnits!$A$5:$A$900,0),MATCH('6 - Source of RECs'!$H121,GeneratingUnits!$A$5:$J$5,0)),"")</f>
        <v/>
      </c>
      <c r="AA121" s="196" t="e">
        <f>VLOOKUP(E121,Calculations!$G$3:$H$24,2)</f>
        <v>#N/A</v>
      </c>
      <c r="AB121" s="264">
        <f t="shared" si="11"/>
        <v>0</v>
      </c>
      <c r="AC121" s="196" t="str">
        <f>IFERROR(VLOOKUP($B121,'3X MSW'!$A$2:$C$4,3,),"")</f>
        <v/>
      </c>
      <c r="AD121" s="196">
        <f t="shared" si="12"/>
        <v>0</v>
      </c>
    </row>
    <row r="122" spans="2:30" ht="15" customHeight="1" x14ac:dyDescent="0.3">
      <c r="B122" s="62"/>
      <c r="C122" s="256" t="str">
        <f>IFERROR(VLOOKUP($B122,GeneratingUnits!$A$6:$I$900,2,TRUE),"")</f>
        <v/>
      </c>
      <c r="D122" s="256" t="str">
        <f>IFERROR(VLOOKUP($B122,GeneratingUnits!$A$6:$I$900,4,TRUE),"")</f>
        <v/>
      </c>
      <c r="E122" s="256" t="str">
        <f>IFERROR(VLOOKUP(B122,GeneratingUnits!$A$6:$J$899,5),"")</f>
        <v/>
      </c>
      <c r="F122" s="256" t="str">
        <f>IFERROR(VLOOKUP(B122,GeneratingUnits!$A$6:$J$899,10),"")</f>
        <v/>
      </c>
      <c r="G122" s="257"/>
      <c r="H122" s="62"/>
      <c r="I122" s="62"/>
      <c r="J122" s="266"/>
      <c r="K122" s="361" t="str">
        <f t="shared" si="10"/>
        <v/>
      </c>
      <c r="L122" s="267" t="str">
        <f>IFERROR(INDEX(GeneratingUnits!$A$5:$J$900,MATCH('6 - Source of RECs'!$B122,GeneratingUnits!$A$5:$A$900,0),MATCH('6 - Source of RECs'!$H122,GeneratingUnits!$A$5:$J$5,0)),"")</f>
        <v/>
      </c>
      <c r="AA122" s="196" t="e">
        <f>VLOOKUP(E122,Calculations!$G$3:$H$24,2)</f>
        <v>#N/A</v>
      </c>
      <c r="AB122" s="264">
        <f t="shared" si="11"/>
        <v>0</v>
      </c>
      <c r="AC122" s="196" t="str">
        <f>IFERROR(VLOOKUP($B122,'3X MSW'!$A$2:$C$4,3,),"")</f>
        <v/>
      </c>
      <c r="AD122" s="196">
        <f t="shared" si="12"/>
        <v>0</v>
      </c>
    </row>
    <row r="123" spans="2:30" x14ac:dyDescent="0.3">
      <c r="B123" s="62"/>
      <c r="C123" s="256" t="str">
        <f>IFERROR(VLOOKUP($B123,GeneratingUnits!$A$6:$I$900,2,TRUE),"")</f>
        <v/>
      </c>
      <c r="D123" s="256" t="str">
        <f>IFERROR(VLOOKUP($B123,GeneratingUnits!$A$6:$I$900,4,TRUE),"")</f>
        <v/>
      </c>
      <c r="E123" s="256" t="str">
        <f>IFERROR(VLOOKUP(B123,GeneratingUnits!$A$6:$J$899,5),"")</f>
        <v/>
      </c>
      <c r="F123" s="256" t="str">
        <f>IFERROR(VLOOKUP(B123,GeneratingUnits!$A$6:$J$899,10),"")</f>
        <v/>
      </c>
      <c r="G123" s="257"/>
      <c r="H123" s="62"/>
      <c r="I123" s="62"/>
      <c r="J123" s="266"/>
      <c r="K123" s="361" t="str">
        <f t="shared" si="10"/>
        <v/>
      </c>
      <c r="L123" s="267" t="str">
        <f>IFERROR(INDEX(GeneratingUnits!$A$5:$J$900,MATCH('6 - Source of RECs'!$B123,GeneratingUnits!$A$5:$A$900,0),MATCH('6 - Source of RECs'!$H123,GeneratingUnits!$A$5:$J$5,0)),"")</f>
        <v/>
      </c>
      <c r="M123" s="30"/>
      <c r="N123" s="30"/>
      <c r="O123" s="30"/>
      <c r="P123" s="30"/>
      <c r="Q123" s="30"/>
      <c r="R123" s="30"/>
      <c r="S123" s="30"/>
      <c r="T123" s="30"/>
      <c r="U123" s="30"/>
      <c r="V123" s="30"/>
      <c r="W123" s="30"/>
      <c r="X123" s="30"/>
      <c r="Y123" s="30"/>
      <c r="Z123" s="30"/>
      <c r="AA123" s="196" t="e">
        <f>VLOOKUP(E123,Calculations!$G$3:$H$24,2)</f>
        <v>#N/A</v>
      </c>
      <c r="AB123" s="264">
        <f t="shared" si="11"/>
        <v>0</v>
      </c>
      <c r="AC123" s="196" t="str">
        <f>IFERROR(VLOOKUP($B123,'3X MSW'!$A$2:$C$4,3,),"")</f>
        <v/>
      </c>
      <c r="AD123" s="196">
        <f t="shared" si="12"/>
        <v>0</v>
      </c>
    </row>
    <row r="124" spans="2:30" x14ac:dyDescent="0.3">
      <c r="B124" s="62"/>
      <c r="C124" s="256" t="str">
        <f>IFERROR(VLOOKUP($B124,GeneratingUnits!$A$6:$I$900,2,TRUE),"")</f>
        <v/>
      </c>
      <c r="D124" s="256" t="str">
        <f>IFERROR(VLOOKUP($B124,GeneratingUnits!$A$6:$I$900,4,TRUE),"")</f>
        <v/>
      </c>
      <c r="E124" s="256" t="str">
        <f>IFERROR(VLOOKUP(B124,GeneratingUnits!$A$6:$J$899,5),"")</f>
        <v/>
      </c>
      <c r="F124" s="256" t="str">
        <f>IFERROR(VLOOKUP(B124,GeneratingUnits!$A$6:$J$899,10),"")</f>
        <v/>
      </c>
      <c r="G124" s="257"/>
      <c r="H124" s="62"/>
      <c r="I124" s="62"/>
      <c r="J124" s="266"/>
      <c r="K124" s="361" t="str">
        <f t="shared" si="10"/>
        <v/>
      </c>
      <c r="L124" s="267" t="str">
        <f>IFERROR(INDEX(GeneratingUnits!$A$5:$J$900,MATCH('6 - Source of RECs'!$B124,GeneratingUnits!$A$5:$A$900,0),MATCH('6 - Source of RECs'!$H124,GeneratingUnits!$A$5:$J$5,0)),"")</f>
        <v/>
      </c>
      <c r="AA124" s="196" t="e">
        <f>VLOOKUP(E124,Calculations!$G$3:$H$24,2)</f>
        <v>#N/A</v>
      </c>
      <c r="AB124" s="264">
        <f t="shared" si="11"/>
        <v>0</v>
      </c>
      <c r="AC124" s="196" t="str">
        <f>IFERROR(VLOOKUP($B124,'3X MSW'!$A$2:$C$4,3,),"")</f>
        <v/>
      </c>
      <c r="AD124" s="196">
        <f t="shared" si="12"/>
        <v>0</v>
      </c>
    </row>
    <row r="125" spans="2:30" x14ac:dyDescent="0.3">
      <c r="B125" s="62"/>
      <c r="C125" s="256" t="str">
        <f>IFERROR(VLOOKUP($B125,GeneratingUnits!$A$6:$I$900,2,TRUE),"")</f>
        <v/>
      </c>
      <c r="D125" s="256" t="str">
        <f>IFERROR(VLOOKUP($B125,GeneratingUnits!$A$6:$I$900,4,TRUE),"")</f>
        <v/>
      </c>
      <c r="E125" s="256" t="str">
        <f>IFERROR(VLOOKUP(B125,GeneratingUnits!$A$6:$J$899,5),"")</f>
        <v/>
      </c>
      <c r="F125" s="256" t="str">
        <f>IFERROR(VLOOKUP(B125,GeneratingUnits!$A$6:$J$899,10),"")</f>
        <v/>
      </c>
      <c r="G125" s="257"/>
      <c r="H125" s="62"/>
      <c r="I125" s="62"/>
      <c r="J125" s="266"/>
      <c r="K125" s="361" t="str">
        <f t="shared" si="10"/>
        <v/>
      </c>
      <c r="L125" s="267" t="str">
        <f>IFERROR(INDEX(GeneratingUnits!$A$5:$J$900,MATCH('6 - Source of RECs'!$B125,GeneratingUnits!$A$5:$A$900,0),MATCH('6 - Source of RECs'!$H125,GeneratingUnits!$A$5:$J$5,0)),"")</f>
        <v/>
      </c>
      <c r="AA125" s="196" t="e">
        <f>VLOOKUP(E125,Calculations!$G$3:$H$24,2)</f>
        <v>#N/A</v>
      </c>
      <c r="AB125" s="264">
        <f t="shared" si="11"/>
        <v>0</v>
      </c>
      <c r="AC125" s="196" t="str">
        <f>IFERROR(VLOOKUP($B125,'3X MSW'!$A$2:$C$4,3,),"")</f>
        <v/>
      </c>
      <c r="AD125" s="196">
        <f t="shared" si="12"/>
        <v>0</v>
      </c>
    </row>
    <row r="126" spans="2:30" x14ac:dyDescent="0.3">
      <c r="B126" s="62"/>
      <c r="C126" s="256" t="str">
        <f>IFERROR(VLOOKUP($B126,GeneratingUnits!$A$6:$I$900,2,TRUE),"")</f>
        <v/>
      </c>
      <c r="D126" s="256" t="str">
        <f>IFERROR(VLOOKUP($B126,GeneratingUnits!$A$6:$I$900,4,TRUE),"")</f>
        <v/>
      </c>
      <c r="E126" s="256" t="str">
        <f>IFERROR(VLOOKUP(B126,GeneratingUnits!$A$6:$J$899,5),"")</f>
        <v/>
      </c>
      <c r="F126" s="256" t="str">
        <f>IFERROR(VLOOKUP(B126,GeneratingUnits!$A$6:$J$899,10),"")</f>
        <v/>
      </c>
      <c r="G126" s="257"/>
      <c r="H126" s="62"/>
      <c r="I126" s="62"/>
      <c r="J126" s="266"/>
      <c r="K126" s="361" t="str">
        <f t="shared" si="10"/>
        <v/>
      </c>
      <c r="L126" s="267" t="str">
        <f>IFERROR(INDEX(GeneratingUnits!$A$5:$J$900,MATCH('6 - Source of RECs'!$B126,GeneratingUnits!$A$5:$A$900,0),MATCH('6 - Source of RECs'!$H126,GeneratingUnits!$A$5:$J$5,0)),"")</f>
        <v/>
      </c>
      <c r="AA126" s="196" t="e">
        <f>VLOOKUP(E126,Calculations!$G$3:$H$24,2)</f>
        <v>#N/A</v>
      </c>
      <c r="AB126" s="264">
        <f t="shared" si="11"/>
        <v>0</v>
      </c>
      <c r="AC126" s="196" t="str">
        <f>IFERROR(VLOOKUP($B126,'3X MSW'!$A$2:$C$4,3,),"")</f>
        <v/>
      </c>
      <c r="AD126" s="196">
        <f t="shared" si="12"/>
        <v>0</v>
      </c>
    </row>
    <row r="127" spans="2:30" x14ac:dyDescent="0.3">
      <c r="B127" s="62"/>
      <c r="C127" s="256" t="str">
        <f>IFERROR(VLOOKUP($B127,GeneratingUnits!$A$6:$I$900,2,TRUE),"")</f>
        <v/>
      </c>
      <c r="D127" s="256" t="str">
        <f>IFERROR(VLOOKUP($B127,GeneratingUnits!$A$6:$I$900,4,TRUE),"")</f>
        <v/>
      </c>
      <c r="E127" s="256" t="str">
        <f>IFERROR(VLOOKUP(B127,GeneratingUnits!$A$6:$J$899,5),"")</f>
        <v/>
      </c>
      <c r="F127" s="256" t="str">
        <f>IFERROR(VLOOKUP(B127,GeneratingUnits!$A$6:$J$899,10),"")</f>
        <v/>
      </c>
      <c r="G127" s="257"/>
      <c r="H127" s="62"/>
      <c r="I127" s="62"/>
      <c r="J127" s="266"/>
      <c r="K127" s="361" t="str">
        <f t="shared" si="10"/>
        <v/>
      </c>
      <c r="L127" s="267" t="str">
        <f>IFERROR(INDEX(GeneratingUnits!$A$5:$J$900,MATCH('6 - Source of RECs'!$B127,GeneratingUnits!$A$5:$A$900,0),MATCH('6 - Source of RECs'!$H127,GeneratingUnits!$A$5:$J$5,0)),"")</f>
        <v/>
      </c>
      <c r="AA127" s="196" t="e">
        <f>VLOOKUP(E127,Calculations!$G$3:$H$24,2)</f>
        <v>#N/A</v>
      </c>
      <c r="AB127" s="264">
        <f t="shared" si="11"/>
        <v>0</v>
      </c>
      <c r="AC127" s="196" t="str">
        <f>IFERROR(VLOOKUP($B127,'3X MSW'!$A$2:$C$4,3,),"")</f>
        <v/>
      </c>
      <c r="AD127" s="196">
        <f t="shared" si="12"/>
        <v>0</v>
      </c>
    </row>
    <row r="128" spans="2:30" x14ac:dyDescent="0.3">
      <c r="B128" s="249" t="s">
        <v>717</v>
      </c>
      <c r="C128" s="250"/>
      <c r="D128" s="251"/>
      <c r="E128" s="251"/>
      <c r="F128" s="251"/>
      <c r="G128" s="252"/>
      <c r="H128" s="203"/>
      <c r="I128" s="203"/>
      <c r="J128" s="30"/>
      <c r="K128" s="360"/>
      <c r="L128" s="337"/>
      <c r="AA128" s="196" t="e">
        <f>VLOOKUP(E128,Calculations!$G$3:$H$24,2)</f>
        <v>#N/A</v>
      </c>
      <c r="AB128" s="264">
        <f t="shared" si="11"/>
        <v>0</v>
      </c>
      <c r="AC128" s="196" t="str">
        <f>IFERROR(VLOOKUP($B128,'3X MSW'!$A$2:$C$4,3,),"")</f>
        <v/>
      </c>
      <c r="AD128" s="196">
        <f t="shared" si="12"/>
        <v>0</v>
      </c>
    </row>
    <row r="129" spans="2:30" x14ac:dyDescent="0.3">
      <c r="B129" s="62"/>
      <c r="C129" s="62"/>
      <c r="D129" s="62"/>
      <c r="E129" s="254"/>
      <c r="F129" s="254"/>
      <c r="G129" s="253"/>
      <c r="H129" s="63"/>
      <c r="I129" s="63"/>
      <c r="J129" s="266"/>
      <c r="K129" s="361" t="str">
        <f>IF(AC129="Applied",G129*3,"")</f>
        <v/>
      </c>
      <c r="L129" s="267" t="str">
        <f>IFERROR(INDEX(GeneratingUnits!$A$5:$J$900,MATCH('6 - Source of RECs'!$B129,GeneratingUnits!$A$5:$A$900,0),MATCH('6 - Source of RECs'!$H129,GeneratingUnits!$A$5:$J$5,0)),"")</f>
        <v/>
      </c>
      <c r="AA129" s="196" t="e">
        <f>VLOOKUP(E129,Calculations!$G$3:$H$24,2)</f>
        <v>#N/A</v>
      </c>
      <c r="AB129" s="264">
        <f t="shared" si="11"/>
        <v>0</v>
      </c>
      <c r="AC129" s="196" t="str">
        <f>IFERROR(VLOOKUP($B129,'3X MSW'!$A$2:$C$4,3,),"")</f>
        <v/>
      </c>
      <c r="AD129" s="196">
        <f t="shared" si="12"/>
        <v>0</v>
      </c>
    </row>
    <row r="130" spans="2:30" x14ac:dyDescent="0.3">
      <c r="B130" s="62"/>
      <c r="C130" s="62"/>
      <c r="D130" s="62"/>
      <c r="E130" s="254"/>
      <c r="F130" s="254"/>
      <c r="G130" s="253"/>
      <c r="H130" s="63"/>
      <c r="I130" s="63"/>
      <c r="J130" s="266"/>
      <c r="K130" s="361" t="str">
        <f>IF(AC130="Applied",G130*3,"")</f>
        <v/>
      </c>
      <c r="L130" s="267" t="str">
        <f>IFERROR(INDEX(GeneratingUnits!$A$5:$J$900,MATCH('6 - Source of RECs'!$B130,GeneratingUnits!$A$5:$A$900,0),MATCH('6 - Source of RECs'!$H130,GeneratingUnits!$A$5:$J$5,0)),"")</f>
        <v/>
      </c>
      <c r="AA130" s="196" t="e">
        <f>VLOOKUP(E130,Calculations!$G$3:$H$24,2)</f>
        <v>#N/A</v>
      </c>
      <c r="AB130" s="264">
        <f t="shared" si="11"/>
        <v>0</v>
      </c>
      <c r="AC130" s="196" t="str">
        <f>IFERROR(VLOOKUP($B130,'3X MSW'!$A$2:$C$4,3,),"")</f>
        <v/>
      </c>
      <c r="AD130" s="196">
        <f t="shared" si="12"/>
        <v>0</v>
      </c>
    </row>
    <row r="131" spans="2:30" x14ac:dyDescent="0.3">
      <c r="B131" s="62"/>
      <c r="C131" s="62"/>
      <c r="D131" s="62"/>
      <c r="E131" s="254"/>
      <c r="F131" s="254"/>
      <c r="G131" s="253"/>
      <c r="H131" s="63"/>
      <c r="I131" s="63"/>
      <c r="J131" s="266"/>
      <c r="K131" s="361" t="str">
        <f>IF(AC131="Applied",G131*3,"")</f>
        <v/>
      </c>
      <c r="L131" s="267" t="str">
        <f>IFERROR(INDEX(GeneratingUnits!$A$5:$J$900,MATCH('6 - Source of RECs'!$B131,GeneratingUnits!$A$5:$A$900,0),MATCH('6 - Source of RECs'!$H131,GeneratingUnits!$A$5:$J$5,0)),"")</f>
        <v/>
      </c>
      <c r="AA131" s="196" t="e">
        <f>VLOOKUP(E131,Calculations!$G$3:$H$24,2)</f>
        <v>#N/A</v>
      </c>
      <c r="AB131" s="264">
        <f t="shared" si="11"/>
        <v>0</v>
      </c>
      <c r="AC131" s="196" t="str">
        <f>IFERROR(VLOOKUP($B131,'3X MSW'!$A$2:$C$4,3,),"")</f>
        <v/>
      </c>
      <c r="AD131" s="196">
        <f t="shared" si="12"/>
        <v>0</v>
      </c>
    </row>
    <row r="132" spans="2:30" x14ac:dyDescent="0.3">
      <c r="B132" s="62"/>
      <c r="C132" s="62"/>
      <c r="D132" s="62"/>
      <c r="E132" s="254"/>
      <c r="F132" s="254"/>
      <c r="G132" s="253"/>
      <c r="H132" s="63"/>
      <c r="I132" s="63"/>
      <c r="J132" s="266"/>
      <c r="K132" s="361" t="str">
        <f>IF(AC132="Applied",G132*3,"")</f>
        <v/>
      </c>
      <c r="L132" s="267" t="str">
        <f>IFERROR(INDEX(GeneratingUnits!$A$5:$J$900,MATCH('6 - Source of RECs'!$B132,GeneratingUnits!$A$5:$A$900,0),MATCH('6 - Source of RECs'!$H132,GeneratingUnits!$A$5:$J$5,0)),"")</f>
        <v/>
      </c>
      <c r="AA132" s="196" t="e">
        <f>VLOOKUP(E132,Calculations!$G$3:$H$24,2)</f>
        <v>#N/A</v>
      </c>
      <c r="AB132" s="264">
        <f t="shared" si="11"/>
        <v>0</v>
      </c>
      <c r="AC132" s="196" t="str">
        <f>IFERROR(VLOOKUP($B132,'3X MSW'!$A$2:$C$4,3,),"")</f>
        <v/>
      </c>
      <c r="AD132" s="196">
        <f t="shared" si="12"/>
        <v>0</v>
      </c>
    </row>
    <row r="133" spans="2:30" x14ac:dyDescent="0.3">
      <c r="B133" s="62"/>
      <c r="C133" s="62"/>
      <c r="D133" s="62"/>
      <c r="E133" s="254"/>
      <c r="F133" s="254"/>
      <c r="G133" s="253"/>
      <c r="H133" s="63"/>
      <c r="I133" s="63"/>
      <c r="J133" s="266"/>
      <c r="K133" s="361" t="str">
        <f>IF(AC133="Applied",G133*3,"")</f>
        <v/>
      </c>
      <c r="L133" s="267" t="str">
        <f>IFERROR(INDEX(GeneratingUnits!$A$5:$J$900,MATCH('6 - Source of RECs'!$B133,GeneratingUnits!$A$5:$A$900,0),MATCH('6 - Source of RECs'!$H133,GeneratingUnits!$A$5:$J$5,0)),"")</f>
        <v/>
      </c>
      <c r="AA133" s="196" t="e">
        <f>VLOOKUP(E133,Calculations!$G$3:$H$24,2)</f>
        <v>#N/A</v>
      </c>
      <c r="AB133" s="264">
        <f t="shared" si="11"/>
        <v>0</v>
      </c>
      <c r="AC133" s="196" t="str">
        <f>IFERROR(VLOOKUP($B133,'3X MSW'!$A$2:$C$4,3,),"")</f>
        <v/>
      </c>
      <c r="AD133" s="196">
        <f t="shared" si="12"/>
        <v>0</v>
      </c>
    </row>
    <row r="134" spans="2:30" ht="15" thickBot="1" x14ac:dyDescent="0.35"/>
    <row r="135" spans="2:30" x14ac:dyDescent="0.3">
      <c r="B135" s="537" t="s">
        <v>701</v>
      </c>
      <c r="C135" s="538"/>
      <c r="D135" s="538"/>
      <c r="E135" s="538"/>
      <c r="F135" s="538"/>
      <c r="G135" s="539"/>
      <c r="H135" s="186"/>
      <c r="I135" s="120"/>
    </row>
    <row r="136" spans="2:30" x14ac:dyDescent="0.3">
      <c r="B136" s="529"/>
      <c r="C136" s="530"/>
      <c r="D136" s="530"/>
      <c r="E136" s="530"/>
      <c r="F136" s="530"/>
      <c r="G136" s="531"/>
      <c r="H136" s="84"/>
      <c r="I136" s="30"/>
      <c r="J136" s="30"/>
      <c r="K136" s="30"/>
      <c r="L136" s="30"/>
      <c r="M136" s="30"/>
      <c r="AA136" s="122"/>
      <c r="AB136" s="122"/>
    </row>
    <row r="137" spans="2:30" x14ac:dyDescent="0.3">
      <c r="B137" s="529"/>
      <c r="C137" s="530"/>
      <c r="D137" s="530"/>
      <c r="E137" s="530"/>
      <c r="F137" s="530"/>
      <c r="G137" s="531"/>
      <c r="H137" s="84"/>
      <c r="I137" s="30"/>
      <c r="J137" s="30"/>
      <c r="K137" s="30"/>
      <c r="L137" s="30"/>
      <c r="M137" s="30"/>
      <c r="AA137" s="122"/>
      <c r="AB137" s="333"/>
    </row>
    <row r="138" spans="2:30" x14ac:dyDescent="0.3">
      <c r="B138" s="529"/>
      <c r="C138" s="530"/>
      <c r="D138" s="530"/>
      <c r="E138" s="530"/>
      <c r="F138" s="530"/>
      <c r="G138" s="531"/>
      <c r="H138" s="84"/>
      <c r="I138" s="30"/>
      <c r="J138" s="30"/>
      <c r="K138" s="30"/>
      <c r="L138" s="30"/>
      <c r="M138" s="30"/>
      <c r="AA138" s="122"/>
      <c r="AB138" s="333"/>
    </row>
    <row r="139" spans="2:30" x14ac:dyDescent="0.3">
      <c r="B139" s="529"/>
      <c r="C139" s="530"/>
      <c r="D139" s="530"/>
      <c r="E139" s="530"/>
      <c r="F139" s="530"/>
      <c r="G139" s="531"/>
      <c r="H139" s="84"/>
      <c r="I139" s="30"/>
      <c r="J139" s="30"/>
      <c r="K139" s="30"/>
      <c r="L139" s="30"/>
      <c r="M139" s="30"/>
      <c r="AA139" s="122"/>
      <c r="AB139" s="333"/>
    </row>
    <row r="140" spans="2:30" x14ac:dyDescent="0.3">
      <c r="B140" s="529"/>
      <c r="C140" s="530"/>
      <c r="D140" s="530"/>
      <c r="E140" s="530"/>
      <c r="F140" s="530"/>
      <c r="G140" s="531"/>
      <c r="H140" s="84"/>
      <c r="I140" s="30"/>
      <c r="J140" s="30"/>
      <c r="K140" s="30"/>
      <c r="L140" s="30"/>
      <c r="M140" s="30"/>
      <c r="AA140" s="122"/>
      <c r="AB140" s="333"/>
    </row>
    <row r="141" spans="2:30" x14ac:dyDescent="0.3">
      <c r="B141" s="529"/>
      <c r="C141" s="530"/>
      <c r="D141" s="530"/>
      <c r="E141" s="530"/>
      <c r="F141" s="530"/>
      <c r="G141" s="531"/>
      <c r="H141" s="84"/>
      <c r="I141" s="30"/>
      <c r="J141" s="30"/>
      <c r="K141" s="30"/>
      <c r="L141" s="30"/>
      <c r="M141" s="30"/>
      <c r="AA141" s="122"/>
      <c r="AB141" s="122"/>
    </row>
    <row r="142" spans="2:30" x14ac:dyDescent="0.3">
      <c r="B142" s="529"/>
      <c r="C142" s="530"/>
      <c r="D142" s="530"/>
      <c r="E142" s="530"/>
      <c r="F142" s="530"/>
      <c r="G142" s="531"/>
      <c r="H142" s="84"/>
      <c r="I142" s="30"/>
      <c r="J142" s="30"/>
      <c r="K142" s="30"/>
      <c r="L142" s="30"/>
      <c r="M142" s="30"/>
      <c r="AA142" s="122"/>
      <c r="AB142" s="122"/>
    </row>
    <row r="143" spans="2:30" ht="15" customHeight="1" x14ac:dyDescent="0.3">
      <c r="B143" s="529"/>
      <c r="C143" s="530"/>
      <c r="D143" s="530"/>
      <c r="E143" s="530"/>
      <c r="F143" s="530"/>
      <c r="G143" s="531"/>
      <c r="H143" s="84"/>
      <c r="I143" s="30"/>
      <c r="J143" s="30"/>
      <c r="K143" s="30"/>
      <c r="L143" s="30"/>
      <c r="M143" s="30"/>
      <c r="AA143" s="122"/>
      <c r="AB143" s="122"/>
    </row>
    <row r="144" spans="2:30" x14ac:dyDescent="0.3">
      <c r="B144" s="529"/>
      <c r="C144" s="530"/>
      <c r="D144" s="530"/>
      <c r="E144" s="530"/>
      <c r="F144" s="530"/>
      <c r="G144" s="531"/>
      <c r="H144" s="84"/>
      <c r="I144" s="30"/>
      <c r="J144" s="30"/>
      <c r="K144" s="30"/>
      <c r="L144" s="30"/>
      <c r="M144" s="30"/>
      <c r="AA144" s="122"/>
      <c r="AB144" s="122"/>
    </row>
    <row r="145" spans="2:28" x14ac:dyDescent="0.3">
      <c r="B145" s="529"/>
      <c r="C145" s="530"/>
      <c r="D145" s="530"/>
      <c r="E145" s="530"/>
      <c r="F145" s="530"/>
      <c r="G145" s="531"/>
      <c r="H145" s="84"/>
      <c r="I145" s="30"/>
      <c r="J145" s="30"/>
      <c r="K145" s="30"/>
      <c r="L145" s="30"/>
      <c r="M145" s="30"/>
      <c r="AA145" s="122"/>
      <c r="AB145" s="122"/>
    </row>
    <row r="146" spans="2:28" x14ac:dyDescent="0.3">
      <c r="B146" s="529"/>
      <c r="C146" s="530"/>
      <c r="D146" s="530"/>
      <c r="E146" s="530"/>
      <c r="F146" s="530"/>
      <c r="G146" s="531"/>
      <c r="H146" s="84"/>
      <c r="I146" s="30"/>
      <c r="J146" s="30"/>
      <c r="K146" s="30"/>
      <c r="L146" s="30"/>
      <c r="M146" s="30"/>
      <c r="AA146" s="122"/>
      <c r="AB146" s="122"/>
    </row>
    <row r="147" spans="2:28" ht="15" thickBot="1" x14ac:dyDescent="0.35">
      <c r="B147" s="532"/>
      <c r="C147" s="533"/>
      <c r="D147" s="533"/>
      <c r="E147" s="533"/>
      <c r="F147" s="533"/>
      <c r="G147" s="534"/>
      <c r="H147" s="84"/>
      <c r="I147" s="30"/>
      <c r="J147" s="30"/>
      <c r="K147" s="30"/>
      <c r="L147" s="30"/>
      <c r="M147" s="30"/>
      <c r="AA147" s="122"/>
      <c r="AB147" s="122"/>
    </row>
    <row r="148" spans="2:28" ht="15" thickBot="1" x14ac:dyDescent="0.35">
      <c r="B148" s="30"/>
      <c r="D148" s="30"/>
      <c r="E148" s="30"/>
      <c r="F148" s="30"/>
      <c r="G148" s="30"/>
      <c r="H148" s="84"/>
      <c r="I148" s="30"/>
      <c r="J148" s="30"/>
      <c r="K148" s="30"/>
      <c r="L148" s="30"/>
      <c r="AB148" s="122"/>
    </row>
    <row r="149" spans="2:28" x14ac:dyDescent="0.3">
      <c r="C149" s="49" t="s">
        <v>691</v>
      </c>
      <c r="D149" s="204" t="s">
        <v>677</v>
      </c>
      <c r="E149" s="204" t="s">
        <v>1103</v>
      </c>
      <c r="F149" s="204" t="s">
        <v>675</v>
      </c>
      <c r="G149" s="205" t="s">
        <v>1114</v>
      </c>
      <c r="H149" s="84"/>
      <c r="I149" s="84"/>
      <c r="J149" s="84"/>
      <c r="K149" s="30"/>
      <c r="AA149" s="122"/>
      <c r="AB149" s="122"/>
    </row>
    <row r="150" spans="2:28" x14ac:dyDescent="0.3">
      <c r="C150" s="232" t="s">
        <v>51</v>
      </c>
      <c r="D150" s="233">
        <f>SUMIFS($AD$13:$AD$133,$H$13:$H$133,D$149,$AA$13:$AA$133,$C150)</f>
        <v>0</v>
      </c>
      <c r="E150" s="233">
        <f t="shared" ref="E150:G156" si="13">SUMIFS($AD$13:$AD$133,$H$13:$H$133,E$149,$AA$13:$AA$133,$C150)</f>
        <v>0</v>
      </c>
      <c r="F150" s="233">
        <f t="shared" si="13"/>
        <v>0</v>
      </c>
      <c r="G150" s="234">
        <f t="shared" si="13"/>
        <v>0</v>
      </c>
    </row>
    <row r="151" spans="2:28" x14ac:dyDescent="0.3">
      <c r="C151" s="232" t="s">
        <v>1926</v>
      </c>
      <c r="D151" s="233">
        <f t="shared" ref="D151:D156" si="14">SUMIFS($AD$13:$AD$133,$H$13:$H$133,D$149,$AA$13:$AA$133,$C151)</f>
        <v>0</v>
      </c>
      <c r="E151" s="233">
        <f t="shared" si="13"/>
        <v>0</v>
      </c>
      <c r="F151" s="233">
        <f t="shared" si="13"/>
        <v>0</v>
      </c>
      <c r="G151" s="234">
        <f t="shared" si="13"/>
        <v>0</v>
      </c>
    </row>
    <row r="152" spans="2:28" x14ac:dyDescent="0.3">
      <c r="C152" s="232" t="s">
        <v>56</v>
      </c>
      <c r="D152" s="233">
        <f t="shared" si="14"/>
        <v>0</v>
      </c>
      <c r="E152" s="233">
        <f t="shared" si="13"/>
        <v>0</v>
      </c>
      <c r="F152" s="233">
        <f t="shared" si="13"/>
        <v>0</v>
      </c>
      <c r="G152" s="234">
        <f t="shared" si="13"/>
        <v>0</v>
      </c>
    </row>
    <row r="153" spans="2:28" x14ac:dyDescent="0.3">
      <c r="C153" s="232" t="s">
        <v>1246</v>
      </c>
      <c r="D153" s="233">
        <f t="shared" si="14"/>
        <v>0</v>
      </c>
      <c r="E153" s="233">
        <f t="shared" si="13"/>
        <v>0</v>
      </c>
      <c r="F153" s="233">
        <f t="shared" si="13"/>
        <v>0</v>
      </c>
      <c r="G153" s="234">
        <f t="shared" si="13"/>
        <v>0</v>
      </c>
    </row>
    <row r="154" spans="2:28" x14ac:dyDescent="0.3">
      <c r="C154" s="232" t="s">
        <v>55</v>
      </c>
      <c r="D154" s="233">
        <f t="shared" si="14"/>
        <v>0</v>
      </c>
      <c r="E154" s="233">
        <f t="shared" si="13"/>
        <v>0</v>
      </c>
      <c r="F154" s="233">
        <f t="shared" si="13"/>
        <v>0</v>
      </c>
      <c r="G154" s="234">
        <f t="shared" si="13"/>
        <v>0</v>
      </c>
    </row>
    <row r="155" spans="2:28" x14ac:dyDescent="0.3">
      <c r="C155" s="232" t="s">
        <v>556</v>
      </c>
      <c r="D155" s="233">
        <f t="shared" si="14"/>
        <v>0</v>
      </c>
      <c r="E155" s="233">
        <f t="shared" si="13"/>
        <v>0</v>
      </c>
      <c r="F155" s="233">
        <f t="shared" si="13"/>
        <v>0</v>
      </c>
      <c r="G155" s="234">
        <f t="shared" si="13"/>
        <v>0</v>
      </c>
    </row>
    <row r="156" spans="2:28" x14ac:dyDescent="0.3">
      <c r="C156" s="232" t="s">
        <v>57</v>
      </c>
      <c r="D156" s="233">
        <f t="shared" si="14"/>
        <v>0</v>
      </c>
      <c r="E156" s="233">
        <f t="shared" si="13"/>
        <v>0</v>
      </c>
      <c r="F156" s="233">
        <f t="shared" si="13"/>
        <v>0</v>
      </c>
      <c r="G156" s="234">
        <f t="shared" si="13"/>
        <v>0</v>
      </c>
    </row>
    <row r="157" spans="2:28" ht="15" thickBot="1" x14ac:dyDescent="0.35">
      <c r="C157" s="265" t="s">
        <v>37</v>
      </c>
      <c r="D157" s="236">
        <f>SUM(D150:D156)</f>
        <v>0</v>
      </c>
      <c r="E157" s="236">
        <f t="shared" ref="E157:G157" si="15">SUM(E150:E156)</f>
        <v>0</v>
      </c>
      <c r="F157" s="236">
        <f t="shared" si="15"/>
        <v>0</v>
      </c>
      <c r="G157" s="237">
        <f t="shared" si="15"/>
        <v>0</v>
      </c>
    </row>
    <row r="158" spans="2:28" ht="15" thickBot="1" x14ac:dyDescent="0.35">
      <c r="C158" s="238"/>
      <c r="D158" s="239"/>
      <c r="E158" s="239"/>
      <c r="F158" s="239"/>
      <c r="G158" s="239"/>
    </row>
    <row r="159" spans="2:28" x14ac:dyDescent="0.3">
      <c r="C159" s="49" t="s">
        <v>1521</v>
      </c>
      <c r="D159" s="240"/>
      <c r="E159" s="207"/>
      <c r="F159" s="240"/>
      <c r="G159" s="208"/>
    </row>
    <row r="160" spans="2:28" x14ac:dyDescent="0.3">
      <c r="C160" s="232" t="s">
        <v>690</v>
      </c>
      <c r="D160" s="233">
        <f>SUMIFS($AD$13:$AD$133,$F$13:$F$133,$C160,$H$13:$H$133,D$149)</f>
        <v>0</v>
      </c>
      <c r="E160" s="233">
        <f t="shared" ref="E160:G161" si="16">SUMIFS($AD$13:$AD$133,$F$13:$F$133,$C160,$H$13:$H$133,E$149)</f>
        <v>0</v>
      </c>
      <c r="F160" s="233">
        <f t="shared" si="16"/>
        <v>0</v>
      </c>
      <c r="G160" s="234">
        <f t="shared" si="16"/>
        <v>0</v>
      </c>
    </row>
    <row r="161" spans="3:7" ht="15" thickBot="1" x14ac:dyDescent="0.35">
      <c r="C161" s="235" t="s">
        <v>50</v>
      </c>
      <c r="D161" s="236">
        <f>SUMIFS($AD$13:$AD$133,$F$13:$F$133,$C161,$H$13:$H$133,D$149)</f>
        <v>0</v>
      </c>
      <c r="E161" s="236">
        <f t="shared" si="16"/>
        <v>0</v>
      </c>
      <c r="F161" s="236">
        <f t="shared" si="16"/>
        <v>0</v>
      </c>
      <c r="G161" s="237">
        <f t="shared" si="16"/>
        <v>0</v>
      </c>
    </row>
  </sheetData>
  <sheetProtection algorithmName="SHA-512" hashValue="lcoxZZhPxqx2U3mdLLcAq2kA4fdLdy6lRRmNjIcGa8+erhKCaqGKn95mio5MVldF2ewOBkb9gEgtB1hWbbH+cg==" saltValue="cwvXtoRD+4PKqbOhRnzwUw==" spinCount="100000" sheet="1" objects="1" scenarios="1" selectLockedCells="1"/>
  <dataConsolidate/>
  <mergeCells count="6">
    <mergeCell ref="B136:G147"/>
    <mergeCell ref="I3:M3"/>
    <mergeCell ref="C3:G3"/>
    <mergeCell ref="B135:G135"/>
    <mergeCell ref="O4:R8"/>
    <mergeCell ref="M13:U40"/>
  </mergeCells>
  <conditionalFormatting sqref="K12">
    <cfRule type="cellIs" dxfId="22" priority="1" operator="equal">
      <formula>"No"</formula>
    </cfRule>
  </conditionalFormatting>
  <conditionalFormatting sqref="L13:L133">
    <cfRule type="cellIs" dxfId="21" priority="2" operator="equal">
      <formula>"No"</formula>
    </cfRule>
  </conditionalFormatting>
  <dataValidations xWindow="767" yWindow="421" count="3">
    <dataValidation allowBlank="1" sqref="E129:F133 E13:F127" xr:uid="{DAA5C989-D3FD-42A1-A041-13F63D4442F3}"/>
    <dataValidation type="whole" operator="greaterThanOrEqual" allowBlank="1" showInputMessage="1" showErrorMessage="1" promptTitle="Input" prompt="Enter the quantity of RECs." sqref="G13:G127 G129:G133" xr:uid="{397C105B-9D1F-4EDC-BE86-0F5C1B2CB214}">
      <formula1>0</formula1>
    </dataValidation>
    <dataValidation type="decimal" operator="greaterThanOrEqual" allowBlank="1" showInputMessage="1" showErrorMessage="1" promptTitle="Input" prompt="Enter the price paid for these RECs." sqref="J13:J127 J129:J133" xr:uid="{58DB4892-6EF6-4F46-AE66-A32319AEC396}">
      <formula1>0</formula1>
    </dataValidation>
  </dataValidations>
  <printOptions horizontalCentered="1"/>
  <pageMargins left="0.75" right="0.5" top="1" bottom="0.5" header="0.5" footer="0.5"/>
  <pageSetup scale="79" fitToHeight="0" orientation="landscape" r:id="rId1"/>
  <headerFooter alignWithMargins="0">
    <oddHeader xml:space="preserve">&amp;L
&amp;R
</oddHeader>
    <oddFooter>&amp;LCEP Full Report&amp;C&amp;A&amp;R&amp;P of &amp;N</oddFooter>
  </headerFooter>
  <rowBreaks count="1" manualBreakCount="1">
    <brk id="134" max="16383" man="1"/>
  </rowBreaks>
  <colBreaks count="1" manualBreakCount="1">
    <brk id="26" max="1048575" man="1"/>
  </colBreaks>
  <extLst>
    <ext xmlns:x14="http://schemas.microsoft.com/office/spreadsheetml/2009/9/main" uri="{CCE6A557-97BC-4b89-ADB6-D9C93CAAB3DF}">
      <x14:dataValidations xmlns:xm="http://schemas.microsoft.com/office/excel/2006/main" xWindow="767" yWindow="421" count="7">
        <x14:dataValidation type="list" allowBlank="1" showInputMessage="1" showErrorMessage="1" errorTitle="Choose from drop down" promptTitle="Where was the REC sourced?" prompt="Choose from which tracking system the RECs are recorded: ISO-NE or NMISA" xr:uid="{00000000-0002-0000-0900-000004000000}">
          <x14:formula1>
            <xm:f>Menus!$A$6:$A$7</xm:f>
          </x14:formula1>
          <xm:sqref>F128</xm:sqref>
        </x14:dataValidation>
        <x14:dataValidation type="list" allowBlank="1" showInputMessage="1" showErrorMessage="1" errorTitle="Value must be Yes or No" error="Value must be Yes or No" xr:uid="{407CB82B-DE5C-4CEA-878D-310FABA5732D}">
          <x14:formula1>
            <xm:f>Menus!$A$2:$A$3</xm:f>
          </x14:formula1>
          <xm:sqref>H128:I128</xm:sqref>
        </x14:dataValidation>
        <x14:dataValidation type="list" allowBlank="1" showErrorMessage="1" errorTitle="Invalid Entry" error="Please select from drop-down." xr:uid="{4F703EBB-E1AD-4A7F-8906-11FF245AD462}">
          <x14:formula1>
            <xm:f>Menus!$D$2:$D$5</xm:f>
          </x14:formula1>
          <xm:sqref>I129:I133 I14:I127</xm:sqref>
        </x14:dataValidation>
        <x14:dataValidation type="list" allowBlank="1" showErrorMessage="1" errorTitle="Invalid Entry" error="Please select of drop-down." xr:uid="{D0F382F3-959C-4565-9FC8-959B9779BF97}">
          <x14:formula1>
            <xm:f>Menus!$C$2:$C$5</xm:f>
          </x14:formula1>
          <xm:sqref>H129:H133 H14:H127</xm:sqref>
        </x14:dataValidation>
        <x14:dataValidation type="list" errorStyle="warning" allowBlank="1" showInputMessage="1" showErrorMessage="1" errorTitle="Unknown Generator ID" error="This GIS generator list is current as of 3.30.18._x000a__x000a_If a number is not on this list of generator IDs, please use the section &quot;New Generation&quot; below and manually input your information.  _x000a__x000a_" promptTitle="Generator ID numbers" prompt="Select a Generator ID from GIS or NAR." xr:uid="{41C7C70A-1C63-4027-95E4-3FA50613AFDF}">
          <x14:formula1>
            <xm:f>GeneratingUnits!$A$6:$A$900</xm:f>
          </x14:formula1>
          <xm:sqref>B13:B127</xm:sqref>
        </x14:dataValidation>
        <x14:dataValidation type="list" allowBlank="1" showInputMessage="1" showErrorMessage="1" errorTitle="Invalid Entry" error="Please select of drop-down." promptTitle="Input" prompt="Select the RPS class for which these RECs were retired." xr:uid="{1B3644F9-8753-4FEA-BC24-ABD0E7F22509}">
          <x14:formula1>
            <xm:f>Menus!$C$2:$C$5</xm:f>
          </x14:formula1>
          <xm:sqref>H13</xm:sqref>
        </x14:dataValidation>
        <x14:dataValidation type="list" allowBlank="1" showInputMessage="1" showErrorMessage="1" errorTitle="Invalid Entry" error="Please select from drop-down." promptTitle="Input" prompt="Select how these RECs should be accounted for." xr:uid="{8058BC7F-3131-4BC1-A487-D76316F9817E}">
          <x14:formula1>
            <xm:f>Menus!$D$2:$D$5</xm:f>
          </x14:formula1>
          <xm:sqref>I13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9" tint="0.59999389629810485"/>
    <pageSetUpPr fitToPage="1"/>
  </sheetPr>
  <dimension ref="B1:P25"/>
  <sheetViews>
    <sheetView showGridLines="0" workbookViewId="0">
      <selection activeCell="C6" sqref="C6"/>
    </sheetView>
  </sheetViews>
  <sheetFormatPr defaultColWidth="9.109375" defaultRowHeight="14.4" x14ac:dyDescent="0.3"/>
  <cols>
    <col min="1" max="1" width="2.21875" style="30" customWidth="1"/>
    <col min="2" max="2" width="38.88671875" style="30" bestFit="1" customWidth="1"/>
    <col min="3" max="6" width="13.33203125" style="30" customWidth="1"/>
    <col min="7" max="7" width="3.6640625" style="30" customWidth="1"/>
    <col min="8" max="8" width="16.77734375" style="30" bestFit="1" customWidth="1"/>
    <col min="9" max="16384" width="9.109375" style="30"/>
  </cols>
  <sheetData>
    <row r="1" spans="2:16" ht="15" thickBot="1" x14ac:dyDescent="0.35">
      <c r="B1" s="217" t="str">
        <f>_xlfn.CONCAT('1 - Contact Info'!B1:E1,'1 - Contact Info'!F1:O1)</f>
        <v>Company Name:</v>
      </c>
      <c r="C1" s="105"/>
      <c r="D1" s="105"/>
      <c r="E1" s="105"/>
      <c r="F1" s="105"/>
      <c r="H1" s="246" t="str">
        <f>+INSTRUCTIONS!$B$34</f>
        <v>Reporting Year: 2023 , v9.1</v>
      </c>
    </row>
    <row r="2" spans="2:16" ht="8.4" customHeight="1" x14ac:dyDescent="0.3">
      <c r="B2" s="181"/>
      <c r="C2" s="112"/>
      <c r="D2" s="112"/>
    </row>
    <row r="3" spans="2:16" x14ac:dyDescent="0.3">
      <c r="C3" s="180" t="s">
        <v>677</v>
      </c>
      <c r="D3" s="180" t="s">
        <v>1103</v>
      </c>
      <c r="E3" s="180" t="s">
        <v>675</v>
      </c>
      <c r="F3" s="180" t="s">
        <v>1114</v>
      </c>
      <c r="I3" s="85"/>
      <c r="J3" s="85"/>
      <c r="K3" s="85"/>
      <c r="L3" s="85"/>
      <c r="M3" s="85"/>
    </row>
    <row r="4" spans="2:16" ht="15" thickBot="1" x14ac:dyDescent="0.35">
      <c r="B4" s="86" t="s">
        <v>1518</v>
      </c>
      <c r="C4" s="113">
        <f>IF('6 - Source of RECs'!D10&lt;0,'6 - Source of RECs'!D10,0)</f>
        <v>0</v>
      </c>
      <c r="D4" s="113">
        <f>IF('6 - Source of RECs'!E10&lt;0,'6 - Source of RECs'!E10,0)</f>
        <v>0</v>
      </c>
      <c r="E4" s="113">
        <f>IF('6 - Source of RECs'!F10&lt;0,'6 - Source of RECs'!F10,0)</f>
        <v>0</v>
      </c>
      <c r="F4" s="113">
        <f>IF('6 - Source of RECs'!G10&lt;0,'6 - Source of RECs'!G10,0)</f>
        <v>0</v>
      </c>
      <c r="G4" s="84"/>
    </row>
    <row r="5" spans="2:16" ht="15" thickBot="1" x14ac:dyDescent="0.35">
      <c r="G5" s="84"/>
      <c r="H5" s="523" t="s">
        <v>1938</v>
      </c>
      <c r="I5" s="523"/>
      <c r="J5" s="523"/>
      <c r="K5" s="523"/>
      <c r="L5" s="523"/>
      <c r="M5" s="523"/>
      <c r="N5" s="523"/>
      <c r="O5" s="523"/>
      <c r="P5" s="523"/>
    </row>
    <row r="6" spans="2:16" ht="15" thickBot="1" x14ac:dyDescent="0.35">
      <c r="B6" s="114" t="s">
        <v>1509</v>
      </c>
      <c r="C6" s="125"/>
      <c r="D6" s="45"/>
      <c r="E6" s="45"/>
      <c r="F6" s="46"/>
      <c r="H6" s="523"/>
      <c r="I6" s="523"/>
      <c r="J6" s="523"/>
      <c r="K6" s="523"/>
      <c r="L6" s="523"/>
      <c r="M6" s="523"/>
      <c r="N6" s="523"/>
      <c r="O6" s="523"/>
      <c r="P6" s="523"/>
    </row>
    <row r="7" spans="2:16" x14ac:dyDescent="0.3">
      <c r="B7" s="115" t="s">
        <v>1519</v>
      </c>
      <c r="C7" s="124">
        <v>50</v>
      </c>
      <c r="D7" s="124">
        <v>50</v>
      </c>
      <c r="E7" s="124">
        <v>5</v>
      </c>
      <c r="F7" s="124">
        <v>25</v>
      </c>
      <c r="H7" s="523"/>
      <c r="I7" s="523"/>
      <c r="J7" s="523"/>
      <c r="K7" s="523"/>
      <c r="L7" s="523"/>
      <c r="M7" s="523"/>
      <c r="N7" s="523"/>
      <c r="O7" s="523"/>
      <c r="P7" s="523"/>
    </row>
    <row r="8" spans="2:16" x14ac:dyDescent="0.3">
      <c r="B8" s="116" t="s">
        <v>1504</v>
      </c>
      <c r="C8" s="117">
        <f>C6*C7</f>
        <v>0</v>
      </c>
      <c r="D8" s="117">
        <f t="shared" ref="D8:F8" si="0">D6*D7</f>
        <v>0</v>
      </c>
      <c r="E8" s="117">
        <f t="shared" si="0"/>
        <v>0</v>
      </c>
      <c r="F8" s="117">
        <f t="shared" si="0"/>
        <v>0</v>
      </c>
      <c r="H8" s="523"/>
      <c r="I8" s="523"/>
      <c r="J8" s="523"/>
      <c r="K8" s="523"/>
      <c r="L8" s="523"/>
      <c r="M8" s="523"/>
      <c r="N8" s="523"/>
      <c r="O8" s="523"/>
      <c r="P8" s="523"/>
    </row>
    <row r="9" spans="2:16" ht="15" thickBot="1" x14ac:dyDescent="0.35">
      <c r="B9" s="86"/>
      <c r="C9" s="544" t="s">
        <v>1510</v>
      </c>
      <c r="D9" s="544"/>
      <c r="E9" s="543">
        <f>SUM(C8:F8)</f>
        <v>0</v>
      </c>
      <c r="F9" s="543"/>
      <c r="H9" s="523"/>
      <c r="I9" s="523"/>
      <c r="J9" s="523"/>
      <c r="K9" s="523"/>
      <c r="L9" s="523"/>
      <c r="M9" s="523"/>
      <c r="N9" s="523"/>
      <c r="O9" s="523"/>
      <c r="P9" s="523"/>
    </row>
    <row r="10" spans="2:16" ht="15" thickBot="1" x14ac:dyDescent="0.35">
      <c r="C10" s="118"/>
      <c r="D10" s="118"/>
      <c r="E10" s="119"/>
      <c r="F10" s="119"/>
      <c r="H10" s="120"/>
      <c r="I10" s="120"/>
      <c r="J10" s="120"/>
      <c r="K10" s="120"/>
      <c r="L10" s="120"/>
      <c r="M10" s="120"/>
      <c r="N10" s="120"/>
      <c r="O10" s="120"/>
      <c r="P10" s="120"/>
    </row>
    <row r="11" spans="2:16" ht="15" customHeight="1" thickBot="1" x14ac:dyDescent="0.35">
      <c r="B11" s="114" t="s">
        <v>1508</v>
      </c>
      <c r="C11" s="125"/>
      <c r="D11" s="45"/>
      <c r="E11" s="45"/>
      <c r="F11" s="46"/>
      <c r="H11" s="541" t="s">
        <v>1937</v>
      </c>
      <c r="I11" s="541"/>
      <c r="J11" s="541"/>
      <c r="K11" s="541"/>
      <c r="L11" s="541"/>
      <c r="M11" s="541"/>
      <c r="N11" s="541"/>
      <c r="O11" s="541"/>
      <c r="P11" s="541"/>
    </row>
    <row r="12" spans="2:16" x14ac:dyDescent="0.3">
      <c r="B12" s="121" t="s">
        <v>1505</v>
      </c>
      <c r="C12" s="126">
        <f>IF(-C4&gt;('6 - Source of RECs'!D8*(2/3)),0,'6 - Source of RECs'!D8*(1/3))</f>
        <v>0</v>
      </c>
      <c r="D12" s="126">
        <f>IF(-D4&gt;('6 - Source of RECs'!E8*(2/3)),0,'6 - Source of RECs'!E8*(1/3))</f>
        <v>0</v>
      </c>
      <c r="E12" s="126">
        <f>IF(-E4&gt;('6 - Source of RECs'!F8*(2/3)),0,'6 - Source of RECs'!F8*(1/3))</f>
        <v>0</v>
      </c>
      <c r="F12" s="126">
        <f>IF(-F4&gt;('6 - Source of RECs'!G8*(2/3)),0,'6 - Source of RECs'!G8*(1/3))</f>
        <v>0</v>
      </c>
      <c r="H12" s="541"/>
      <c r="I12" s="541"/>
      <c r="J12" s="541"/>
      <c r="K12" s="541"/>
      <c r="L12" s="541"/>
      <c r="M12" s="541"/>
      <c r="N12" s="541"/>
      <c r="O12" s="541"/>
      <c r="P12" s="541"/>
    </row>
    <row r="13" spans="2:16" ht="14.4" customHeight="1" x14ac:dyDescent="0.3">
      <c r="B13" s="545"/>
      <c r="C13" s="545"/>
      <c r="D13" s="545"/>
      <c r="E13" s="545"/>
      <c r="F13" s="545"/>
      <c r="H13" s="336"/>
      <c r="I13" s="336"/>
      <c r="J13" s="336"/>
      <c r="K13" s="336"/>
      <c r="L13" s="336"/>
      <c r="M13" s="336"/>
      <c r="N13" s="336"/>
      <c r="O13" s="336"/>
      <c r="P13" s="336"/>
    </row>
    <row r="14" spans="2:16" ht="31.8" customHeight="1" thickBot="1" x14ac:dyDescent="0.35">
      <c r="B14" s="247" t="s">
        <v>1915</v>
      </c>
      <c r="C14" s="213">
        <f>IF(C4&lt;0,C4+C6+C11,0)</f>
        <v>0</v>
      </c>
      <c r="D14" s="213">
        <f>IF(D4&lt;0,D4+D6+D11,0)</f>
        <v>0</v>
      </c>
      <c r="E14" s="213">
        <f>IF(E4&lt;0,E4+E6+E11,0)</f>
        <v>0</v>
      </c>
      <c r="F14" s="213">
        <f>IF(F4&lt;0,F4+F6+F11,0)</f>
        <v>0</v>
      </c>
      <c r="H14" s="523" t="s">
        <v>1916</v>
      </c>
      <c r="I14" s="523"/>
      <c r="J14" s="523"/>
      <c r="K14" s="523"/>
      <c r="L14" s="523"/>
      <c r="M14" s="523"/>
      <c r="N14" s="523"/>
      <c r="O14" s="523"/>
      <c r="P14" s="523"/>
    </row>
    <row r="15" spans="2:16" ht="15" thickBot="1" x14ac:dyDescent="0.35">
      <c r="B15" s="542" t="s">
        <v>1399</v>
      </c>
      <c r="C15" s="542"/>
      <c r="D15" s="542"/>
      <c r="E15" s="542"/>
      <c r="F15" s="248"/>
    </row>
    <row r="17" spans="2:11" ht="43.2" customHeight="1" x14ac:dyDescent="0.3">
      <c r="B17" s="541" t="s">
        <v>2018</v>
      </c>
      <c r="C17" s="541"/>
      <c r="D17" s="541"/>
      <c r="E17" s="541"/>
      <c r="F17" s="541"/>
    </row>
    <row r="23" spans="2:11" x14ac:dyDescent="0.3">
      <c r="G23" s="122"/>
      <c r="H23" s="122"/>
      <c r="I23" s="122"/>
      <c r="J23" s="122"/>
      <c r="K23" s="122"/>
    </row>
    <row r="25" spans="2:11" s="122" customFormat="1" x14ac:dyDescent="0.3">
      <c r="G25" s="30"/>
      <c r="H25" s="30"/>
      <c r="I25" s="30"/>
      <c r="J25" s="30"/>
      <c r="K25" s="30"/>
    </row>
  </sheetData>
  <sheetProtection algorithmName="SHA-512" hashValue="reTHPRKrbJGSvocDZ3wkQ7l0v8SnkJBCdL4vrmVXPA4iHCrUuxbvVQrrtQ34xTWURzLetB5FBHPSn2uIURD4MQ==" saltValue="s9+b5yV9XKXXLR02+XrPIw==" spinCount="100000" sheet="1" objects="1" scenarios="1" selectLockedCells="1"/>
  <mergeCells count="8">
    <mergeCell ref="B17:F17"/>
    <mergeCell ref="H14:P14"/>
    <mergeCell ref="H11:P12"/>
    <mergeCell ref="B15:E15"/>
    <mergeCell ref="E9:F9"/>
    <mergeCell ref="C9:D9"/>
    <mergeCell ref="B13:F13"/>
    <mergeCell ref="H5:P9"/>
  </mergeCells>
  <conditionalFormatting sqref="B14:F15 B13">
    <cfRule type="expression" dxfId="20" priority="108">
      <formula>$N$133="RED"</formula>
    </cfRule>
  </conditionalFormatting>
  <conditionalFormatting sqref="B15:F15">
    <cfRule type="expression" dxfId="19" priority="112">
      <formula>$L$138="Yes"</formula>
    </cfRule>
  </conditionalFormatting>
  <conditionalFormatting sqref="F15">
    <cfRule type="expression" dxfId="18" priority="2">
      <formula>F15="No"</formula>
    </cfRule>
    <cfRule type="expression" dxfId="17" priority="3">
      <formula>#REF!="Red"</formula>
    </cfRule>
  </conditionalFormatting>
  <conditionalFormatting sqref="G5">
    <cfRule type="cellIs" dxfId="16" priority="117" operator="lessThan">
      <formula>OR($I$132,$K$132)&lt;"0"</formula>
    </cfRule>
  </conditionalFormatting>
  <dataValidations count="1">
    <dataValidation type="whole" operator="greaterThanOrEqual" allowBlank="1" showInputMessage="1" showErrorMessage="1" sqref="C6:F6 C11:F11" xr:uid="{658C58A6-A035-4387-A309-0BD85C6FE582}">
      <formula1>0</formula1>
    </dataValidation>
  </dataValidations>
  <pageMargins left="0.75" right="0.75" top="1" bottom="1" header="0.5" footer="0.5"/>
  <pageSetup scale="67" fitToHeight="0" orientation="portrait" r:id="rId1"/>
  <headerFooter alignWithMargins="0">
    <oddHeader>&amp;LCEP Annual Report
2016 Calendar Year&amp;RAttachment F</oddHeader>
    <oddFooter>&amp;LCEP Full Application&amp;C&amp;A&amp;R&amp;P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Value must be Yes or No" error="Value must be Yes or No" xr:uid="{407CB82B-DE5C-4CEA-878D-310FABA5732D}">
          <x14:formula1>
            <xm:f>Menus!$A$2:$A$3</xm:f>
          </x14:formula1>
          <xm:sqref>F15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B8951-95F2-4B69-A829-64D7300A6B6B}">
  <sheetPr codeName="Sheet7">
    <tabColor theme="7" tint="0.59999389629810485"/>
  </sheetPr>
  <dimension ref="B1:R17"/>
  <sheetViews>
    <sheetView showGridLines="0" workbookViewId="0">
      <selection activeCell="D8" sqref="D8"/>
    </sheetView>
  </sheetViews>
  <sheetFormatPr defaultRowHeight="14.4" x14ac:dyDescent="0.3"/>
  <cols>
    <col min="1" max="1" width="2.21875" customWidth="1"/>
    <col min="2" max="2" width="16.33203125" customWidth="1"/>
    <col min="3" max="3" width="23" bestFit="1" customWidth="1"/>
    <col min="4" max="7" width="15.5546875" customWidth="1"/>
    <col min="8" max="8" width="38.33203125" bestFit="1" customWidth="1"/>
    <col min="9" max="9" width="16.77734375" bestFit="1" customWidth="1"/>
  </cols>
  <sheetData>
    <row r="1" spans="2:18" ht="15" thickBot="1" x14ac:dyDescent="0.35">
      <c r="B1" s="217" t="str">
        <f>_xlfn.CONCAT('1 - Contact Info'!B1:E1,'1 - Contact Info'!F1:O1)</f>
        <v>Company Name:</v>
      </c>
      <c r="C1" s="229"/>
      <c r="D1" s="229"/>
      <c r="E1" s="229"/>
      <c r="F1" s="229"/>
      <c r="H1" s="57" t="str">
        <f>+INSTRUCTIONS!$B$34</f>
        <v>Reporting Year: 2023 , v9.1</v>
      </c>
    </row>
    <row r="3" spans="2:18" ht="234" customHeight="1" x14ac:dyDescent="0.3">
      <c r="B3" s="554" t="s">
        <v>2025</v>
      </c>
      <c r="C3" s="554"/>
      <c r="D3" s="554"/>
      <c r="E3" s="554"/>
      <c r="F3" s="554"/>
      <c r="G3" s="554"/>
      <c r="H3" s="554"/>
    </row>
    <row r="4" spans="2:18" ht="9.6" customHeight="1" x14ac:dyDescent="0.3">
      <c r="B4" s="187"/>
      <c r="C4" s="188"/>
    </row>
    <row r="5" spans="2:18" x14ac:dyDescent="0.3">
      <c r="B5" s="187" t="s">
        <v>1517</v>
      </c>
      <c r="C5" s="255">
        <f>ROUND('4 - Sales and Revenues'!O84,0)</f>
        <v>0</v>
      </c>
    </row>
    <row r="6" spans="2:18" ht="9" customHeight="1" x14ac:dyDescent="0.3">
      <c r="B6" s="187"/>
      <c r="C6" s="188"/>
    </row>
    <row r="7" spans="2:18" ht="14.4" customHeight="1" thickBot="1" x14ac:dyDescent="0.35">
      <c r="B7" s="85" t="s">
        <v>1527</v>
      </c>
      <c r="D7" s="180" t="s">
        <v>677</v>
      </c>
      <c r="E7" s="180" t="s">
        <v>1103</v>
      </c>
      <c r="F7" s="180" t="s">
        <v>675</v>
      </c>
      <c r="G7" s="180" t="s">
        <v>1114</v>
      </c>
      <c r="H7" s="381" t="s">
        <v>2000</v>
      </c>
      <c r="J7" s="30"/>
      <c r="L7" s="151"/>
      <c r="M7" s="151"/>
      <c r="N7" s="151"/>
      <c r="O7" s="151"/>
      <c r="P7" s="151"/>
      <c r="Q7" s="151"/>
      <c r="R7" s="151"/>
    </row>
    <row r="8" spans="2:18" ht="14.4" customHeight="1" x14ac:dyDescent="0.3">
      <c r="B8" s="555" t="s">
        <v>1998</v>
      </c>
      <c r="C8" s="374" t="s">
        <v>683</v>
      </c>
      <c r="D8" s="167"/>
      <c r="E8" s="167"/>
      <c r="F8" s="189"/>
      <c r="G8" s="167"/>
      <c r="H8" s="552" t="s">
        <v>1997</v>
      </c>
      <c r="J8" s="30"/>
      <c r="K8" s="151"/>
      <c r="L8" s="151"/>
      <c r="M8" s="151"/>
      <c r="N8" s="151"/>
      <c r="O8" s="151"/>
      <c r="P8" s="151"/>
      <c r="Q8" s="151"/>
      <c r="R8" s="151"/>
    </row>
    <row r="9" spans="2:18" x14ac:dyDescent="0.3">
      <c r="B9" s="556"/>
      <c r="C9" s="373" t="s">
        <v>684</v>
      </c>
      <c r="D9" s="59"/>
      <c r="E9" s="59"/>
      <c r="F9" s="190"/>
      <c r="G9" s="59"/>
      <c r="H9" s="553"/>
      <c r="J9" s="30"/>
      <c r="K9" s="151"/>
      <c r="L9" s="151"/>
      <c r="M9" s="151"/>
      <c r="N9" s="151"/>
      <c r="O9" s="151"/>
      <c r="P9" s="151"/>
      <c r="Q9" s="151"/>
      <c r="R9" s="151"/>
    </row>
    <row r="10" spans="2:18" x14ac:dyDescent="0.3">
      <c r="B10" s="556"/>
      <c r="C10" s="373" t="s">
        <v>35</v>
      </c>
      <c r="D10" s="59"/>
      <c r="E10" s="59"/>
      <c r="F10" s="190"/>
      <c r="G10" s="59"/>
      <c r="H10" s="553"/>
      <c r="J10" s="30"/>
      <c r="K10" s="151"/>
      <c r="L10" s="151"/>
      <c r="M10" s="151"/>
      <c r="N10" s="151"/>
      <c r="O10" s="151"/>
      <c r="P10" s="151"/>
      <c r="Q10" s="151"/>
      <c r="R10" s="151"/>
    </row>
    <row r="11" spans="2:18" x14ac:dyDescent="0.3">
      <c r="B11" s="556"/>
      <c r="C11" s="373" t="s">
        <v>36</v>
      </c>
      <c r="D11" s="59"/>
      <c r="E11" s="59"/>
      <c r="F11" s="190"/>
      <c r="G11" s="59"/>
      <c r="H11" s="553"/>
      <c r="J11" s="30"/>
      <c r="K11" s="151"/>
      <c r="L11" s="151"/>
      <c r="M11" s="151"/>
      <c r="N11" s="151"/>
      <c r="O11" s="151"/>
      <c r="P11" s="151"/>
      <c r="Q11" s="151"/>
      <c r="R11" s="151"/>
    </row>
    <row r="12" spans="2:18" x14ac:dyDescent="0.3">
      <c r="B12" s="557" t="s">
        <v>1520</v>
      </c>
      <c r="C12" s="558"/>
      <c r="D12" s="190"/>
      <c r="E12" s="59"/>
      <c r="F12" s="190"/>
      <c r="G12" s="59"/>
      <c r="H12" s="375" t="s">
        <v>1996</v>
      </c>
      <c r="J12" s="30"/>
      <c r="K12" s="151"/>
      <c r="L12" s="151"/>
      <c r="M12" s="151"/>
      <c r="N12" s="151"/>
      <c r="O12" s="151"/>
      <c r="P12" s="151"/>
      <c r="Q12" s="151"/>
      <c r="R12" s="151"/>
    </row>
    <row r="13" spans="2:18" ht="15" thickBot="1" x14ac:dyDescent="0.35">
      <c r="B13" s="559" t="s">
        <v>1513</v>
      </c>
      <c r="C13" s="560"/>
      <c r="D13" s="382"/>
      <c r="E13" s="382"/>
      <c r="F13" s="382"/>
      <c r="G13" s="382"/>
      <c r="H13" s="383" t="s">
        <v>1999</v>
      </c>
      <c r="J13" s="30"/>
      <c r="K13" s="151"/>
      <c r="L13" s="151"/>
      <c r="M13" s="151"/>
      <c r="N13" s="151"/>
      <c r="O13" s="151"/>
      <c r="P13" s="151"/>
      <c r="Q13" s="151"/>
      <c r="R13" s="151"/>
    </row>
    <row r="14" spans="2:18" x14ac:dyDescent="0.3">
      <c r="B14" s="546" t="s">
        <v>1501</v>
      </c>
      <c r="C14" s="547"/>
      <c r="D14" s="384"/>
      <c r="E14" s="384"/>
      <c r="F14" s="384"/>
      <c r="G14" s="384"/>
      <c r="H14" s="385" t="s">
        <v>698</v>
      </c>
      <c r="J14" s="85"/>
      <c r="K14" s="151"/>
      <c r="L14" s="151"/>
      <c r="M14" s="151"/>
      <c r="N14" s="151"/>
      <c r="O14" s="151"/>
      <c r="P14" s="151"/>
      <c r="Q14" s="151"/>
      <c r="R14" s="151"/>
    </row>
    <row r="15" spans="2:18" x14ac:dyDescent="0.3">
      <c r="B15" s="548" t="s">
        <v>1501</v>
      </c>
      <c r="C15" s="549"/>
      <c r="D15" s="60"/>
      <c r="E15" s="60"/>
      <c r="F15" s="60"/>
      <c r="G15" s="60"/>
      <c r="H15" s="376" t="s">
        <v>698</v>
      </c>
      <c r="J15" s="85"/>
      <c r="K15" s="151"/>
      <c r="L15" s="151"/>
      <c r="M15" s="151"/>
      <c r="N15" s="151"/>
      <c r="O15" s="151"/>
      <c r="P15" s="151"/>
      <c r="Q15" s="151"/>
      <c r="R15" s="151"/>
    </row>
    <row r="16" spans="2:18" ht="15" thickBot="1" x14ac:dyDescent="0.35">
      <c r="B16" s="550" t="s">
        <v>1501</v>
      </c>
      <c r="C16" s="551"/>
      <c r="D16" s="168"/>
      <c r="E16" s="168"/>
      <c r="F16" s="168"/>
      <c r="G16" s="168"/>
      <c r="H16" s="377" t="s">
        <v>698</v>
      </c>
      <c r="J16" s="85"/>
      <c r="K16" s="151"/>
      <c r="L16" s="151"/>
      <c r="M16" s="151"/>
      <c r="N16" s="151"/>
      <c r="O16" s="151"/>
      <c r="P16" s="151"/>
      <c r="Q16" s="151"/>
      <c r="R16" s="151"/>
    </row>
    <row r="17" spans="2:18" ht="15" thickBot="1" x14ac:dyDescent="0.35">
      <c r="B17" s="378" t="s">
        <v>1502</v>
      </c>
      <c r="C17" s="379"/>
      <c r="D17" s="380">
        <f>SUM(D8:D16)</f>
        <v>0</v>
      </c>
      <c r="E17" s="380">
        <f t="shared" ref="E17:G17" si="0">SUM(E8:E16)</f>
        <v>0</v>
      </c>
      <c r="F17" s="380">
        <f t="shared" si="0"/>
        <v>0</v>
      </c>
      <c r="G17" s="380">
        <f t="shared" si="0"/>
        <v>0</v>
      </c>
      <c r="H17" s="179"/>
      <c r="I17" s="30"/>
      <c r="J17" s="85"/>
      <c r="K17" s="85"/>
      <c r="L17" s="85"/>
      <c r="M17" s="85"/>
      <c r="N17" s="85"/>
      <c r="O17" s="30"/>
      <c r="P17" s="30"/>
      <c r="Q17" s="30"/>
      <c r="R17" s="30"/>
    </row>
  </sheetData>
  <sheetProtection algorithmName="SHA-512" hashValue="cdKm/o258perNlvG/6WOM6Dm8DbXIxwvv484YXO4/WGHdLmo7p5ChQvjX73rFRY4yNgYeH4T+O4a0gBvZ77Mxw==" saltValue="4Magp64L5CdyhKIYSyVF9A==" spinCount="100000" sheet="1" objects="1" scenarios="1" selectLockedCells="1"/>
  <mergeCells count="8">
    <mergeCell ref="B14:C14"/>
    <mergeCell ref="B15:C15"/>
    <mergeCell ref="B16:C16"/>
    <mergeCell ref="H8:H11"/>
    <mergeCell ref="B3:H3"/>
    <mergeCell ref="B8:B11"/>
    <mergeCell ref="B12:C12"/>
    <mergeCell ref="B13:C13"/>
  </mergeCells>
  <dataValidations count="1">
    <dataValidation type="whole" allowBlank="1" showInputMessage="1" showErrorMessage="1" error="Any exempt amount must be greater than 0 and less than or equal to your total sales." sqref="D8:E11 G8:G16 E12 D13:F16" xr:uid="{20B391EF-73CC-45E9-9AB9-80600361F2C6}">
      <formula1>0</formula1>
      <formula2>$C$5</formula2>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DF884-909A-4411-9B26-76A16DAE8F67}">
  <sheetPr codeName="Sheet11">
    <tabColor theme="7" tint="0.59999389629810485"/>
    <pageSetUpPr fitToPage="1"/>
  </sheetPr>
  <dimension ref="B1:N506"/>
  <sheetViews>
    <sheetView showGridLines="0" workbookViewId="0">
      <pane xSplit="1" ySplit="6" topLeftCell="B7" activePane="bottomRight" state="frozen"/>
      <selection pane="topRight" activeCell="C1" sqref="C1"/>
      <selection pane="bottomLeft" activeCell="A3" sqref="A3"/>
      <selection pane="bottomRight" activeCell="B7" sqref="B7"/>
    </sheetView>
  </sheetViews>
  <sheetFormatPr defaultRowHeight="14.4" x14ac:dyDescent="0.3"/>
  <cols>
    <col min="1" max="1" width="2.21875" customWidth="1"/>
    <col min="2" max="2" width="33.33203125" customWidth="1"/>
    <col min="3" max="5" width="12" customWidth="1"/>
    <col min="6" max="6" width="13.109375" customWidth="1"/>
    <col min="7" max="9" width="10.88671875" customWidth="1"/>
    <col min="10" max="10" width="4" customWidth="1"/>
    <col min="11" max="11" width="16.33203125" customWidth="1"/>
    <col min="12" max="13" width="16.33203125" style="74" customWidth="1"/>
    <col min="14" max="14" width="16.33203125" customWidth="1"/>
  </cols>
  <sheetData>
    <row r="1" spans="2:14" ht="15" thickBot="1" x14ac:dyDescent="0.35">
      <c r="B1" s="217" t="str">
        <f>_xlfn.CONCAT('1 - Contact Info'!B1:E1,'1 - Contact Info'!F1:O1)</f>
        <v>Company Name:</v>
      </c>
      <c r="C1" s="229"/>
      <c r="D1" s="229"/>
      <c r="E1" s="229"/>
      <c r="F1" s="229"/>
      <c r="H1" s="74" t="str">
        <f>+INSTRUCTIONS!$B$34</f>
        <v>Reporting Year: 2023 , v9.1</v>
      </c>
    </row>
    <row r="3" spans="2:14" ht="88.2" customHeight="1" x14ac:dyDescent="0.3">
      <c r="B3" s="561" t="s">
        <v>2026</v>
      </c>
      <c r="C3" s="562"/>
      <c r="D3" s="562"/>
      <c r="E3" s="562"/>
      <c r="F3" s="562"/>
      <c r="G3" s="562"/>
    </row>
    <row r="5" spans="2:14" x14ac:dyDescent="0.3">
      <c r="B5" s="388" t="s">
        <v>2027</v>
      </c>
    </row>
    <row r="6" spans="2:14" s="10" customFormat="1" ht="43.2" x14ac:dyDescent="0.3">
      <c r="B6" s="276" t="s">
        <v>1401</v>
      </c>
      <c r="C6" s="276" t="s">
        <v>2005</v>
      </c>
      <c r="D6" s="276" t="s">
        <v>2006</v>
      </c>
      <c r="E6" s="276" t="s">
        <v>2007</v>
      </c>
      <c r="F6" s="276" t="s">
        <v>1131</v>
      </c>
      <c r="G6" s="276" t="s">
        <v>1403</v>
      </c>
      <c r="H6" s="276" t="s">
        <v>1404</v>
      </c>
      <c r="I6" s="276" t="s">
        <v>1408</v>
      </c>
      <c r="J6" s="38"/>
      <c r="K6" s="209" t="s">
        <v>1402</v>
      </c>
      <c r="L6" s="209" t="s">
        <v>1406</v>
      </c>
      <c r="M6" s="209" t="s">
        <v>1407</v>
      </c>
      <c r="N6" s="210" t="s">
        <v>1409</v>
      </c>
    </row>
    <row r="7" spans="2:14" x14ac:dyDescent="0.3">
      <c r="B7" s="389"/>
      <c r="C7" s="390"/>
      <c r="D7" s="390"/>
      <c r="E7" s="391"/>
      <c r="F7" s="392"/>
      <c r="G7" s="299" t="str">
        <f>IF($C7="","No",IF($C7&lt;DATE(2007,9,21),"Yes","No"))</f>
        <v>No</v>
      </c>
      <c r="H7" s="299" t="str">
        <f>IF($C7="","No",IF($C7&lt;DATE(2019,9,20),"Yes","No"))</f>
        <v>No</v>
      </c>
      <c r="I7" s="299" t="str">
        <f>IF($C7="","No",IF($C7&lt;DATE(2019,9,20),"Yes","No"))</f>
        <v>No</v>
      </c>
      <c r="J7" s="20"/>
      <c r="K7" s="274">
        <f>+COUNT(B7:B505)</f>
        <v>0</v>
      </c>
      <c r="L7" s="274">
        <f>SUMIFS(F7:F506,G7:G506,"Yes")</f>
        <v>0</v>
      </c>
      <c r="M7" s="275">
        <f>SUMIFS($F7:$F506,H7:H506,"Yes")</f>
        <v>0</v>
      </c>
      <c r="N7" s="275">
        <f>SUMIFS($F7:$F506,I7:I506,"Yes")</f>
        <v>0</v>
      </c>
    </row>
    <row r="8" spans="2:14" x14ac:dyDescent="0.3">
      <c r="B8" s="389"/>
      <c r="C8" s="390"/>
      <c r="D8" s="390"/>
      <c r="E8" s="391"/>
      <c r="F8" s="392"/>
      <c r="G8" s="299" t="str">
        <f t="shared" ref="G8:G71" si="0">IF($C8="","No",IF($C8&lt;DATE(2007,9,21),"Yes","No"))</f>
        <v>No</v>
      </c>
      <c r="H8" s="299" t="str">
        <f t="shared" ref="H8:I23" si="1">IF($C8="","No",IF($C8&lt;DATE(2019,9,20),"Yes","No"))</f>
        <v>No</v>
      </c>
      <c r="I8" s="299" t="str">
        <f t="shared" si="1"/>
        <v>No</v>
      </c>
      <c r="J8" s="20"/>
      <c r="K8" s="20"/>
      <c r="L8" s="20"/>
    </row>
    <row r="9" spans="2:14" x14ac:dyDescent="0.3">
      <c r="B9" s="389"/>
      <c r="C9" s="390"/>
      <c r="D9" s="390"/>
      <c r="E9" s="391"/>
      <c r="F9" s="392"/>
      <c r="G9" s="299" t="str">
        <f t="shared" si="0"/>
        <v>No</v>
      </c>
      <c r="H9" s="299" t="str">
        <f t="shared" si="1"/>
        <v>No</v>
      </c>
      <c r="I9" s="299" t="str">
        <f t="shared" si="1"/>
        <v>No</v>
      </c>
      <c r="J9" s="20"/>
      <c r="K9" s="20"/>
      <c r="L9" s="20"/>
    </row>
    <row r="10" spans="2:14" x14ac:dyDescent="0.3">
      <c r="B10" s="389"/>
      <c r="C10" s="390"/>
      <c r="D10" s="390"/>
      <c r="E10" s="391"/>
      <c r="F10" s="392"/>
      <c r="G10" s="299" t="str">
        <f t="shared" si="0"/>
        <v>No</v>
      </c>
      <c r="H10" s="299" t="str">
        <f t="shared" si="1"/>
        <v>No</v>
      </c>
      <c r="I10" s="299" t="str">
        <f t="shared" si="1"/>
        <v>No</v>
      </c>
      <c r="J10" s="20"/>
      <c r="K10" s="20"/>
      <c r="L10" s="20"/>
    </row>
    <row r="11" spans="2:14" x14ac:dyDescent="0.3">
      <c r="B11" s="389"/>
      <c r="C11" s="390"/>
      <c r="D11" s="390"/>
      <c r="E11" s="390"/>
      <c r="F11" s="392"/>
      <c r="G11" s="299" t="str">
        <f t="shared" si="0"/>
        <v>No</v>
      </c>
      <c r="H11" s="299" t="str">
        <f t="shared" si="1"/>
        <v>No</v>
      </c>
      <c r="I11" s="299" t="str">
        <f t="shared" si="1"/>
        <v>No</v>
      </c>
    </row>
    <row r="12" spans="2:14" x14ac:dyDescent="0.3">
      <c r="B12" s="389"/>
      <c r="C12" s="390"/>
      <c r="D12" s="390"/>
      <c r="E12" s="390"/>
      <c r="F12" s="392"/>
      <c r="G12" s="299" t="str">
        <f t="shared" si="0"/>
        <v>No</v>
      </c>
      <c r="H12" s="299" t="str">
        <f t="shared" si="1"/>
        <v>No</v>
      </c>
      <c r="I12" s="299" t="str">
        <f t="shared" si="1"/>
        <v>No</v>
      </c>
    </row>
    <row r="13" spans="2:14" x14ac:dyDescent="0.3">
      <c r="B13" s="389"/>
      <c r="C13" s="390"/>
      <c r="D13" s="390"/>
      <c r="E13" s="390"/>
      <c r="F13" s="392"/>
      <c r="G13" s="299" t="str">
        <f t="shared" si="0"/>
        <v>No</v>
      </c>
      <c r="H13" s="299" t="str">
        <f t="shared" si="1"/>
        <v>No</v>
      </c>
      <c r="I13" s="299" t="str">
        <f t="shared" si="1"/>
        <v>No</v>
      </c>
    </row>
    <row r="14" spans="2:14" x14ac:dyDescent="0.3">
      <c r="B14" s="389"/>
      <c r="C14" s="390"/>
      <c r="D14" s="390"/>
      <c r="E14" s="390"/>
      <c r="F14" s="393"/>
      <c r="G14" s="299" t="str">
        <f t="shared" si="0"/>
        <v>No</v>
      </c>
      <c r="H14" s="299" t="str">
        <f t="shared" si="1"/>
        <v>No</v>
      </c>
      <c r="I14" s="299" t="str">
        <f t="shared" si="1"/>
        <v>No</v>
      </c>
    </row>
    <row r="15" spans="2:14" x14ac:dyDescent="0.3">
      <c r="B15" s="389"/>
      <c r="C15" s="390"/>
      <c r="D15" s="390"/>
      <c r="E15" s="390"/>
      <c r="F15" s="393"/>
      <c r="G15" s="299" t="str">
        <f t="shared" si="0"/>
        <v>No</v>
      </c>
      <c r="H15" s="299" t="str">
        <f t="shared" si="1"/>
        <v>No</v>
      </c>
      <c r="I15" s="299" t="str">
        <f t="shared" si="1"/>
        <v>No</v>
      </c>
    </row>
    <row r="16" spans="2:14" x14ac:dyDescent="0.3">
      <c r="B16" s="389"/>
      <c r="C16" s="390"/>
      <c r="D16" s="390"/>
      <c r="E16" s="390"/>
      <c r="F16" s="393"/>
      <c r="G16" s="299" t="str">
        <f t="shared" si="0"/>
        <v>No</v>
      </c>
      <c r="H16" s="299" t="str">
        <f t="shared" si="1"/>
        <v>No</v>
      </c>
      <c r="I16" s="299" t="str">
        <f t="shared" si="1"/>
        <v>No</v>
      </c>
    </row>
    <row r="17" spans="2:9" x14ac:dyDescent="0.3">
      <c r="B17" s="389"/>
      <c r="C17" s="390"/>
      <c r="D17" s="390"/>
      <c r="E17" s="390"/>
      <c r="F17" s="393"/>
      <c r="G17" s="299" t="str">
        <f t="shared" si="0"/>
        <v>No</v>
      </c>
      <c r="H17" s="299" t="str">
        <f t="shared" ref="H17:I71" si="2">IF($C17="","No",IF($C17&lt;DATE(2019,9,20),"Yes","No"))</f>
        <v>No</v>
      </c>
      <c r="I17" s="299" t="str">
        <f t="shared" si="1"/>
        <v>No</v>
      </c>
    </row>
    <row r="18" spans="2:9" x14ac:dyDescent="0.3">
      <c r="B18" s="389"/>
      <c r="C18" s="390"/>
      <c r="D18" s="390"/>
      <c r="E18" s="390"/>
      <c r="F18" s="393"/>
      <c r="G18" s="299" t="str">
        <f t="shared" si="0"/>
        <v>No</v>
      </c>
      <c r="H18" s="299" t="str">
        <f t="shared" si="2"/>
        <v>No</v>
      </c>
      <c r="I18" s="299" t="str">
        <f t="shared" si="1"/>
        <v>No</v>
      </c>
    </row>
    <row r="19" spans="2:9" x14ac:dyDescent="0.3">
      <c r="B19" s="389"/>
      <c r="C19" s="390"/>
      <c r="D19" s="390"/>
      <c r="E19" s="390"/>
      <c r="F19" s="393"/>
      <c r="G19" s="299" t="str">
        <f t="shared" si="0"/>
        <v>No</v>
      </c>
      <c r="H19" s="299" t="str">
        <f t="shared" si="2"/>
        <v>No</v>
      </c>
      <c r="I19" s="299" t="str">
        <f t="shared" si="1"/>
        <v>No</v>
      </c>
    </row>
    <row r="20" spans="2:9" x14ac:dyDescent="0.3">
      <c r="B20" s="389"/>
      <c r="C20" s="390"/>
      <c r="D20" s="390"/>
      <c r="E20" s="390"/>
      <c r="F20" s="393"/>
      <c r="G20" s="299" t="str">
        <f t="shared" si="0"/>
        <v>No</v>
      </c>
      <c r="H20" s="299" t="str">
        <f t="shared" si="2"/>
        <v>No</v>
      </c>
      <c r="I20" s="299" t="str">
        <f t="shared" si="1"/>
        <v>No</v>
      </c>
    </row>
    <row r="21" spans="2:9" x14ac:dyDescent="0.3">
      <c r="B21" s="389"/>
      <c r="C21" s="390"/>
      <c r="D21" s="390"/>
      <c r="E21" s="390"/>
      <c r="F21" s="393"/>
      <c r="G21" s="299" t="str">
        <f t="shared" si="0"/>
        <v>No</v>
      </c>
      <c r="H21" s="299" t="str">
        <f t="shared" si="2"/>
        <v>No</v>
      </c>
      <c r="I21" s="299" t="str">
        <f t="shared" si="1"/>
        <v>No</v>
      </c>
    </row>
    <row r="22" spans="2:9" x14ac:dyDescent="0.3">
      <c r="B22" s="389"/>
      <c r="C22" s="390"/>
      <c r="D22" s="390"/>
      <c r="E22" s="390"/>
      <c r="F22" s="393"/>
      <c r="G22" s="299" t="str">
        <f t="shared" si="0"/>
        <v>No</v>
      </c>
      <c r="H22" s="299" t="str">
        <f t="shared" si="2"/>
        <v>No</v>
      </c>
      <c r="I22" s="299" t="str">
        <f t="shared" si="1"/>
        <v>No</v>
      </c>
    </row>
    <row r="23" spans="2:9" x14ac:dyDescent="0.3">
      <c r="B23" s="389"/>
      <c r="C23" s="390"/>
      <c r="D23" s="390"/>
      <c r="E23" s="390"/>
      <c r="F23" s="393"/>
      <c r="G23" s="299" t="str">
        <f t="shared" si="0"/>
        <v>No</v>
      </c>
      <c r="H23" s="299" t="str">
        <f t="shared" si="2"/>
        <v>No</v>
      </c>
      <c r="I23" s="299" t="str">
        <f t="shared" si="1"/>
        <v>No</v>
      </c>
    </row>
    <row r="24" spans="2:9" x14ac:dyDescent="0.3">
      <c r="B24" s="389"/>
      <c r="C24" s="390"/>
      <c r="D24" s="390"/>
      <c r="E24" s="390"/>
      <c r="F24" s="393"/>
      <c r="G24" s="299" t="str">
        <f t="shared" si="0"/>
        <v>No</v>
      </c>
      <c r="H24" s="299" t="str">
        <f t="shared" si="2"/>
        <v>No</v>
      </c>
      <c r="I24" s="299" t="str">
        <f t="shared" si="2"/>
        <v>No</v>
      </c>
    </row>
    <row r="25" spans="2:9" x14ac:dyDescent="0.3">
      <c r="B25" s="389"/>
      <c r="C25" s="390"/>
      <c r="D25" s="390"/>
      <c r="E25" s="390"/>
      <c r="F25" s="393"/>
      <c r="G25" s="299" t="str">
        <f t="shared" si="0"/>
        <v>No</v>
      </c>
      <c r="H25" s="299" t="str">
        <f t="shared" si="2"/>
        <v>No</v>
      </c>
      <c r="I25" s="299" t="str">
        <f t="shared" si="2"/>
        <v>No</v>
      </c>
    </row>
    <row r="26" spans="2:9" x14ac:dyDescent="0.3">
      <c r="B26" s="389"/>
      <c r="C26" s="390"/>
      <c r="D26" s="390"/>
      <c r="E26" s="390"/>
      <c r="F26" s="393"/>
      <c r="G26" s="299" t="str">
        <f t="shared" si="0"/>
        <v>No</v>
      </c>
      <c r="H26" s="299" t="str">
        <f t="shared" si="2"/>
        <v>No</v>
      </c>
      <c r="I26" s="299" t="str">
        <f t="shared" si="2"/>
        <v>No</v>
      </c>
    </row>
    <row r="27" spans="2:9" x14ac:dyDescent="0.3">
      <c r="B27" s="389"/>
      <c r="C27" s="390"/>
      <c r="D27" s="390"/>
      <c r="E27" s="390"/>
      <c r="F27" s="393"/>
      <c r="G27" s="299" t="str">
        <f t="shared" si="0"/>
        <v>No</v>
      </c>
      <c r="H27" s="299" t="str">
        <f t="shared" si="2"/>
        <v>No</v>
      </c>
      <c r="I27" s="299" t="str">
        <f t="shared" si="2"/>
        <v>No</v>
      </c>
    </row>
    <row r="28" spans="2:9" x14ac:dyDescent="0.3">
      <c r="B28" s="389"/>
      <c r="C28" s="390"/>
      <c r="D28" s="390"/>
      <c r="E28" s="390"/>
      <c r="F28" s="393"/>
      <c r="G28" s="299" t="str">
        <f t="shared" si="0"/>
        <v>No</v>
      </c>
      <c r="H28" s="299" t="str">
        <f t="shared" si="2"/>
        <v>No</v>
      </c>
      <c r="I28" s="299" t="str">
        <f t="shared" si="2"/>
        <v>No</v>
      </c>
    </row>
    <row r="29" spans="2:9" x14ac:dyDescent="0.3">
      <c r="B29" s="389"/>
      <c r="C29" s="390"/>
      <c r="D29" s="390"/>
      <c r="E29" s="390"/>
      <c r="F29" s="393"/>
      <c r="G29" s="299" t="str">
        <f t="shared" si="0"/>
        <v>No</v>
      </c>
      <c r="H29" s="299" t="str">
        <f t="shared" si="2"/>
        <v>No</v>
      </c>
      <c r="I29" s="299" t="str">
        <f t="shared" si="2"/>
        <v>No</v>
      </c>
    </row>
    <row r="30" spans="2:9" x14ac:dyDescent="0.3">
      <c r="B30" s="389"/>
      <c r="C30" s="390"/>
      <c r="D30" s="390"/>
      <c r="E30" s="390"/>
      <c r="F30" s="393"/>
      <c r="G30" s="299" t="str">
        <f t="shared" si="0"/>
        <v>No</v>
      </c>
      <c r="H30" s="299" t="str">
        <f t="shared" si="2"/>
        <v>No</v>
      </c>
      <c r="I30" s="299" t="str">
        <f t="shared" si="2"/>
        <v>No</v>
      </c>
    </row>
    <row r="31" spans="2:9" x14ac:dyDescent="0.3">
      <c r="B31" s="389"/>
      <c r="C31" s="390"/>
      <c r="D31" s="390"/>
      <c r="E31" s="390"/>
      <c r="F31" s="393"/>
      <c r="G31" s="299" t="str">
        <f t="shared" si="0"/>
        <v>No</v>
      </c>
      <c r="H31" s="299" t="str">
        <f t="shared" si="2"/>
        <v>No</v>
      </c>
      <c r="I31" s="299" t="str">
        <f t="shared" si="2"/>
        <v>No</v>
      </c>
    </row>
    <row r="32" spans="2:9" x14ac:dyDescent="0.3">
      <c r="B32" s="389"/>
      <c r="C32" s="390"/>
      <c r="D32" s="390"/>
      <c r="E32" s="390"/>
      <c r="F32" s="393"/>
      <c r="G32" s="299" t="str">
        <f t="shared" si="0"/>
        <v>No</v>
      </c>
      <c r="H32" s="299" t="str">
        <f t="shared" si="2"/>
        <v>No</v>
      </c>
      <c r="I32" s="299" t="str">
        <f t="shared" si="2"/>
        <v>No</v>
      </c>
    </row>
    <row r="33" spans="2:9" x14ac:dyDescent="0.3">
      <c r="B33" s="389"/>
      <c r="C33" s="390"/>
      <c r="D33" s="390"/>
      <c r="E33" s="390"/>
      <c r="F33" s="393"/>
      <c r="G33" s="299" t="str">
        <f t="shared" si="0"/>
        <v>No</v>
      </c>
      <c r="H33" s="299" t="str">
        <f t="shared" si="2"/>
        <v>No</v>
      </c>
      <c r="I33" s="299" t="str">
        <f t="shared" si="2"/>
        <v>No</v>
      </c>
    </row>
    <row r="34" spans="2:9" x14ac:dyDescent="0.3">
      <c r="B34" s="389"/>
      <c r="C34" s="390"/>
      <c r="D34" s="390"/>
      <c r="E34" s="390"/>
      <c r="F34" s="393"/>
      <c r="G34" s="299" t="str">
        <f t="shared" si="0"/>
        <v>No</v>
      </c>
      <c r="H34" s="299" t="str">
        <f t="shared" si="2"/>
        <v>No</v>
      </c>
      <c r="I34" s="299" t="str">
        <f t="shared" si="2"/>
        <v>No</v>
      </c>
    </row>
    <row r="35" spans="2:9" x14ac:dyDescent="0.3">
      <c r="B35" s="389"/>
      <c r="C35" s="390"/>
      <c r="D35" s="390"/>
      <c r="E35" s="390"/>
      <c r="F35" s="393"/>
      <c r="G35" s="299" t="str">
        <f t="shared" si="0"/>
        <v>No</v>
      </c>
      <c r="H35" s="299" t="str">
        <f t="shared" si="2"/>
        <v>No</v>
      </c>
      <c r="I35" s="299" t="str">
        <f t="shared" si="2"/>
        <v>No</v>
      </c>
    </row>
    <row r="36" spans="2:9" x14ac:dyDescent="0.3">
      <c r="B36" s="389"/>
      <c r="C36" s="390"/>
      <c r="D36" s="390"/>
      <c r="E36" s="390"/>
      <c r="F36" s="393"/>
      <c r="G36" s="299" t="str">
        <f t="shared" si="0"/>
        <v>No</v>
      </c>
      <c r="H36" s="299" t="str">
        <f t="shared" si="2"/>
        <v>No</v>
      </c>
      <c r="I36" s="299" t="str">
        <f t="shared" si="2"/>
        <v>No</v>
      </c>
    </row>
    <row r="37" spans="2:9" x14ac:dyDescent="0.3">
      <c r="B37" s="389"/>
      <c r="C37" s="390"/>
      <c r="D37" s="390"/>
      <c r="E37" s="390"/>
      <c r="F37" s="393"/>
      <c r="G37" s="299" t="str">
        <f t="shared" si="0"/>
        <v>No</v>
      </c>
      <c r="H37" s="299" t="str">
        <f t="shared" si="2"/>
        <v>No</v>
      </c>
      <c r="I37" s="299" t="str">
        <f t="shared" si="2"/>
        <v>No</v>
      </c>
    </row>
    <row r="38" spans="2:9" x14ac:dyDescent="0.3">
      <c r="B38" s="389"/>
      <c r="C38" s="390"/>
      <c r="D38" s="390"/>
      <c r="E38" s="390"/>
      <c r="F38" s="393"/>
      <c r="G38" s="299" t="str">
        <f t="shared" si="0"/>
        <v>No</v>
      </c>
      <c r="H38" s="299" t="str">
        <f t="shared" si="2"/>
        <v>No</v>
      </c>
      <c r="I38" s="299" t="str">
        <f t="shared" si="2"/>
        <v>No</v>
      </c>
    </row>
    <row r="39" spans="2:9" x14ac:dyDescent="0.3">
      <c r="B39" s="389"/>
      <c r="C39" s="390"/>
      <c r="D39" s="390"/>
      <c r="E39" s="390"/>
      <c r="F39" s="393"/>
      <c r="G39" s="299" t="str">
        <f t="shared" si="0"/>
        <v>No</v>
      </c>
      <c r="H39" s="299" t="str">
        <f t="shared" si="2"/>
        <v>No</v>
      </c>
      <c r="I39" s="299" t="str">
        <f t="shared" si="2"/>
        <v>No</v>
      </c>
    </row>
    <row r="40" spans="2:9" x14ac:dyDescent="0.3">
      <c r="B40" s="389"/>
      <c r="C40" s="390"/>
      <c r="D40" s="390"/>
      <c r="E40" s="390"/>
      <c r="F40" s="393"/>
      <c r="G40" s="299" t="str">
        <f t="shared" si="0"/>
        <v>No</v>
      </c>
      <c r="H40" s="299" t="str">
        <f t="shared" si="2"/>
        <v>No</v>
      </c>
      <c r="I40" s="299" t="str">
        <f t="shared" si="2"/>
        <v>No</v>
      </c>
    </row>
    <row r="41" spans="2:9" x14ac:dyDescent="0.3">
      <c r="B41" s="389"/>
      <c r="C41" s="390"/>
      <c r="D41" s="390"/>
      <c r="E41" s="390"/>
      <c r="F41" s="393"/>
      <c r="G41" s="299" t="str">
        <f t="shared" si="0"/>
        <v>No</v>
      </c>
      <c r="H41" s="299" t="str">
        <f t="shared" si="2"/>
        <v>No</v>
      </c>
      <c r="I41" s="299" t="str">
        <f t="shared" si="2"/>
        <v>No</v>
      </c>
    </row>
    <row r="42" spans="2:9" x14ac:dyDescent="0.3">
      <c r="B42" s="389"/>
      <c r="C42" s="390"/>
      <c r="D42" s="390"/>
      <c r="E42" s="390"/>
      <c r="F42" s="393"/>
      <c r="G42" s="299" t="str">
        <f t="shared" si="0"/>
        <v>No</v>
      </c>
      <c r="H42" s="299" t="str">
        <f t="shared" si="2"/>
        <v>No</v>
      </c>
      <c r="I42" s="299" t="str">
        <f t="shared" si="2"/>
        <v>No</v>
      </c>
    </row>
    <row r="43" spans="2:9" x14ac:dyDescent="0.3">
      <c r="B43" s="389"/>
      <c r="C43" s="390"/>
      <c r="D43" s="390"/>
      <c r="E43" s="390"/>
      <c r="F43" s="393"/>
      <c r="G43" s="299" t="str">
        <f t="shared" si="0"/>
        <v>No</v>
      </c>
      <c r="H43" s="299" t="str">
        <f t="shared" si="2"/>
        <v>No</v>
      </c>
      <c r="I43" s="299" t="str">
        <f t="shared" si="2"/>
        <v>No</v>
      </c>
    </row>
    <row r="44" spans="2:9" x14ac:dyDescent="0.3">
      <c r="B44" s="389"/>
      <c r="C44" s="390"/>
      <c r="D44" s="390"/>
      <c r="E44" s="390"/>
      <c r="F44" s="393"/>
      <c r="G44" s="299" t="str">
        <f t="shared" si="0"/>
        <v>No</v>
      </c>
      <c r="H44" s="299" t="str">
        <f t="shared" si="2"/>
        <v>No</v>
      </c>
      <c r="I44" s="299" t="str">
        <f t="shared" si="2"/>
        <v>No</v>
      </c>
    </row>
    <row r="45" spans="2:9" x14ac:dyDescent="0.3">
      <c r="B45" s="389"/>
      <c r="C45" s="390"/>
      <c r="D45" s="390"/>
      <c r="E45" s="390"/>
      <c r="F45" s="393"/>
      <c r="G45" s="299" t="str">
        <f t="shared" si="0"/>
        <v>No</v>
      </c>
      <c r="H45" s="299" t="str">
        <f t="shared" si="2"/>
        <v>No</v>
      </c>
      <c r="I45" s="299" t="str">
        <f t="shared" si="2"/>
        <v>No</v>
      </c>
    </row>
    <row r="46" spans="2:9" x14ac:dyDescent="0.3">
      <c r="B46" s="389"/>
      <c r="C46" s="390"/>
      <c r="D46" s="390"/>
      <c r="E46" s="390"/>
      <c r="F46" s="393"/>
      <c r="G46" s="299" t="str">
        <f t="shared" si="0"/>
        <v>No</v>
      </c>
      <c r="H46" s="299" t="str">
        <f t="shared" si="2"/>
        <v>No</v>
      </c>
      <c r="I46" s="299" t="str">
        <f t="shared" si="2"/>
        <v>No</v>
      </c>
    </row>
    <row r="47" spans="2:9" x14ac:dyDescent="0.3">
      <c r="B47" s="389"/>
      <c r="C47" s="390"/>
      <c r="D47" s="390"/>
      <c r="E47" s="390"/>
      <c r="F47" s="393"/>
      <c r="G47" s="299" t="str">
        <f t="shared" si="0"/>
        <v>No</v>
      </c>
      <c r="H47" s="299" t="str">
        <f t="shared" si="2"/>
        <v>No</v>
      </c>
      <c r="I47" s="299" t="str">
        <f t="shared" si="2"/>
        <v>No</v>
      </c>
    </row>
    <row r="48" spans="2:9" x14ac:dyDescent="0.3">
      <c r="B48" s="389"/>
      <c r="C48" s="390"/>
      <c r="D48" s="390"/>
      <c r="E48" s="390"/>
      <c r="F48" s="393"/>
      <c r="G48" s="299" t="str">
        <f t="shared" si="0"/>
        <v>No</v>
      </c>
      <c r="H48" s="299" t="str">
        <f t="shared" si="2"/>
        <v>No</v>
      </c>
      <c r="I48" s="299" t="str">
        <f t="shared" si="2"/>
        <v>No</v>
      </c>
    </row>
    <row r="49" spans="2:9" x14ac:dyDescent="0.3">
      <c r="B49" s="389"/>
      <c r="C49" s="390"/>
      <c r="D49" s="390"/>
      <c r="E49" s="390"/>
      <c r="F49" s="393"/>
      <c r="G49" s="299" t="str">
        <f t="shared" si="0"/>
        <v>No</v>
      </c>
      <c r="H49" s="299" t="str">
        <f t="shared" si="2"/>
        <v>No</v>
      </c>
      <c r="I49" s="299" t="str">
        <f t="shared" si="2"/>
        <v>No</v>
      </c>
    </row>
    <row r="50" spans="2:9" x14ac:dyDescent="0.3">
      <c r="B50" s="389"/>
      <c r="C50" s="390"/>
      <c r="D50" s="390"/>
      <c r="E50" s="390"/>
      <c r="F50" s="393"/>
      <c r="G50" s="299" t="str">
        <f t="shared" si="0"/>
        <v>No</v>
      </c>
      <c r="H50" s="299" t="str">
        <f t="shared" si="2"/>
        <v>No</v>
      </c>
      <c r="I50" s="299" t="str">
        <f t="shared" si="2"/>
        <v>No</v>
      </c>
    </row>
    <row r="51" spans="2:9" x14ac:dyDescent="0.3">
      <c r="B51" s="389"/>
      <c r="C51" s="390"/>
      <c r="D51" s="390"/>
      <c r="E51" s="390"/>
      <c r="F51" s="393"/>
      <c r="G51" s="299" t="str">
        <f t="shared" si="0"/>
        <v>No</v>
      </c>
      <c r="H51" s="299" t="str">
        <f t="shared" si="2"/>
        <v>No</v>
      </c>
      <c r="I51" s="299" t="str">
        <f t="shared" si="2"/>
        <v>No</v>
      </c>
    </row>
    <row r="52" spans="2:9" x14ac:dyDescent="0.3">
      <c r="B52" s="389"/>
      <c r="C52" s="390"/>
      <c r="D52" s="390"/>
      <c r="E52" s="390"/>
      <c r="F52" s="393"/>
      <c r="G52" s="299" t="str">
        <f t="shared" si="0"/>
        <v>No</v>
      </c>
      <c r="H52" s="299" t="str">
        <f t="shared" si="2"/>
        <v>No</v>
      </c>
      <c r="I52" s="299" t="str">
        <f t="shared" si="2"/>
        <v>No</v>
      </c>
    </row>
    <row r="53" spans="2:9" x14ac:dyDescent="0.3">
      <c r="B53" s="389"/>
      <c r="C53" s="390"/>
      <c r="D53" s="390"/>
      <c r="E53" s="390"/>
      <c r="F53" s="393"/>
      <c r="G53" s="299" t="str">
        <f t="shared" si="0"/>
        <v>No</v>
      </c>
      <c r="H53" s="299" t="str">
        <f t="shared" si="2"/>
        <v>No</v>
      </c>
      <c r="I53" s="299" t="str">
        <f t="shared" si="2"/>
        <v>No</v>
      </c>
    </row>
    <row r="54" spans="2:9" x14ac:dyDescent="0.3">
      <c r="B54" s="389"/>
      <c r="C54" s="390"/>
      <c r="D54" s="390"/>
      <c r="E54" s="390"/>
      <c r="F54" s="393"/>
      <c r="G54" s="299" t="str">
        <f t="shared" si="0"/>
        <v>No</v>
      </c>
      <c r="H54" s="299" t="str">
        <f t="shared" si="2"/>
        <v>No</v>
      </c>
      <c r="I54" s="299" t="str">
        <f t="shared" si="2"/>
        <v>No</v>
      </c>
    </row>
    <row r="55" spans="2:9" x14ac:dyDescent="0.3">
      <c r="B55" s="389"/>
      <c r="C55" s="390"/>
      <c r="D55" s="390"/>
      <c r="E55" s="390"/>
      <c r="F55" s="393"/>
      <c r="G55" s="299" t="str">
        <f t="shared" si="0"/>
        <v>No</v>
      </c>
      <c r="H55" s="299" t="str">
        <f t="shared" si="2"/>
        <v>No</v>
      </c>
      <c r="I55" s="299" t="str">
        <f t="shared" si="2"/>
        <v>No</v>
      </c>
    </row>
    <row r="56" spans="2:9" x14ac:dyDescent="0.3">
      <c r="B56" s="389"/>
      <c r="C56" s="390"/>
      <c r="D56" s="390"/>
      <c r="E56" s="390"/>
      <c r="F56" s="393"/>
      <c r="G56" s="299" t="str">
        <f t="shared" si="0"/>
        <v>No</v>
      </c>
      <c r="H56" s="299" t="str">
        <f t="shared" si="2"/>
        <v>No</v>
      </c>
      <c r="I56" s="299" t="str">
        <f t="shared" si="2"/>
        <v>No</v>
      </c>
    </row>
    <row r="57" spans="2:9" x14ac:dyDescent="0.3">
      <c r="B57" s="389"/>
      <c r="C57" s="390"/>
      <c r="D57" s="390"/>
      <c r="E57" s="390"/>
      <c r="F57" s="393"/>
      <c r="G57" s="299" t="str">
        <f t="shared" si="0"/>
        <v>No</v>
      </c>
      <c r="H57" s="299" t="str">
        <f t="shared" si="2"/>
        <v>No</v>
      </c>
      <c r="I57" s="299" t="str">
        <f t="shared" si="2"/>
        <v>No</v>
      </c>
    </row>
    <row r="58" spans="2:9" x14ac:dyDescent="0.3">
      <c r="B58" s="389"/>
      <c r="C58" s="390"/>
      <c r="D58" s="390"/>
      <c r="E58" s="390"/>
      <c r="F58" s="393"/>
      <c r="G58" s="299" t="str">
        <f t="shared" si="0"/>
        <v>No</v>
      </c>
      <c r="H58" s="299" t="str">
        <f t="shared" si="2"/>
        <v>No</v>
      </c>
      <c r="I58" s="299" t="str">
        <f t="shared" si="2"/>
        <v>No</v>
      </c>
    </row>
    <row r="59" spans="2:9" x14ac:dyDescent="0.3">
      <c r="B59" s="389"/>
      <c r="C59" s="390"/>
      <c r="D59" s="390"/>
      <c r="E59" s="390"/>
      <c r="F59" s="393"/>
      <c r="G59" s="299" t="str">
        <f t="shared" si="0"/>
        <v>No</v>
      </c>
      <c r="H59" s="299" t="str">
        <f t="shared" si="2"/>
        <v>No</v>
      </c>
      <c r="I59" s="299" t="str">
        <f t="shared" si="2"/>
        <v>No</v>
      </c>
    </row>
    <row r="60" spans="2:9" x14ac:dyDescent="0.3">
      <c r="B60" s="389"/>
      <c r="C60" s="390"/>
      <c r="D60" s="390"/>
      <c r="E60" s="390"/>
      <c r="F60" s="393"/>
      <c r="G60" s="299" t="str">
        <f t="shared" si="0"/>
        <v>No</v>
      </c>
      <c r="H60" s="299" t="str">
        <f t="shared" si="2"/>
        <v>No</v>
      </c>
      <c r="I60" s="299" t="str">
        <f t="shared" si="2"/>
        <v>No</v>
      </c>
    </row>
    <row r="61" spans="2:9" x14ac:dyDescent="0.3">
      <c r="B61" s="389"/>
      <c r="C61" s="390"/>
      <c r="D61" s="390"/>
      <c r="E61" s="390"/>
      <c r="F61" s="393"/>
      <c r="G61" s="299" t="str">
        <f t="shared" si="0"/>
        <v>No</v>
      </c>
      <c r="H61" s="299" t="str">
        <f t="shared" si="2"/>
        <v>No</v>
      </c>
      <c r="I61" s="299" t="str">
        <f t="shared" si="2"/>
        <v>No</v>
      </c>
    </row>
    <row r="62" spans="2:9" x14ac:dyDescent="0.3">
      <c r="B62" s="389"/>
      <c r="C62" s="390"/>
      <c r="D62" s="390"/>
      <c r="E62" s="390"/>
      <c r="F62" s="393"/>
      <c r="G62" s="299" t="str">
        <f t="shared" si="0"/>
        <v>No</v>
      </c>
      <c r="H62" s="299" t="str">
        <f t="shared" si="2"/>
        <v>No</v>
      </c>
      <c r="I62" s="299" t="str">
        <f t="shared" si="2"/>
        <v>No</v>
      </c>
    </row>
    <row r="63" spans="2:9" x14ac:dyDescent="0.3">
      <c r="B63" s="389"/>
      <c r="C63" s="390"/>
      <c r="D63" s="390"/>
      <c r="E63" s="390"/>
      <c r="F63" s="393"/>
      <c r="G63" s="299" t="str">
        <f t="shared" si="0"/>
        <v>No</v>
      </c>
      <c r="H63" s="299" t="str">
        <f t="shared" si="2"/>
        <v>No</v>
      </c>
      <c r="I63" s="299" t="str">
        <f t="shared" si="2"/>
        <v>No</v>
      </c>
    </row>
    <row r="64" spans="2:9" x14ac:dyDescent="0.3">
      <c r="B64" s="389"/>
      <c r="C64" s="390"/>
      <c r="D64" s="390"/>
      <c r="E64" s="390"/>
      <c r="F64" s="393"/>
      <c r="G64" s="299" t="str">
        <f t="shared" si="0"/>
        <v>No</v>
      </c>
      <c r="H64" s="299" t="str">
        <f t="shared" si="2"/>
        <v>No</v>
      </c>
      <c r="I64" s="299" t="str">
        <f t="shared" si="2"/>
        <v>No</v>
      </c>
    </row>
    <row r="65" spans="2:9" x14ac:dyDescent="0.3">
      <c r="B65" s="389"/>
      <c r="C65" s="390"/>
      <c r="D65" s="390"/>
      <c r="E65" s="390"/>
      <c r="F65" s="393"/>
      <c r="G65" s="299" t="str">
        <f t="shared" si="0"/>
        <v>No</v>
      </c>
      <c r="H65" s="299" t="str">
        <f t="shared" si="2"/>
        <v>No</v>
      </c>
      <c r="I65" s="299" t="str">
        <f t="shared" si="2"/>
        <v>No</v>
      </c>
    </row>
    <row r="66" spans="2:9" x14ac:dyDescent="0.3">
      <c r="B66" s="389"/>
      <c r="C66" s="390"/>
      <c r="D66" s="390"/>
      <c r="E66" s="390"/>
      <c r="F66" s="393"/>
      <c r="G66" s="299" t="str">
        <f t="shared" si="0"/>
        <v>No</v>
      </c>
      <c r="H66" s="299" t="str">
        <f t="shared" si="2"/>
        <v>No</v>
      </c>
      <c r="I66" s="299" t="str">
        <f t="shared" si="2"/>
        <v>No</v>
      </c>
    </row>
    <row r="67" spans="2:9" x14ac:dyDescent="0.3">
      <c r="B67" s="389"/>
      <c r="C67" s="390"/>
      <c r="D67" s="390"/>
      <c r="E67" s="390"/>
      <c r="F67" s="393"/>
      <c r="G67" s="299" t="str">
        <f t="shared" si="0"/>
        <v>No</v>
      </c>
      <c r="H67" s="299" t="str">
        <f t="shared" si="2"/>
        <v>No</v>
      </c>
      <c r="I67" s="299" t="str">
        <f t="shared" si="2"/>
        <v>No</v>
      </c>
    </row>
    <row r="68" spans="2:9" x14ac:dyDescent="0.3">
      <c r="B68" s="389"/>
      <c r="C68" s="390"/>
      <c r="D68" s="390"/>
      <c r="E68" s="390"/>
      <c r="F68" s="393"/>
      <c r="G68" s="299" t="str">
        <f t="shared" si="0"/>
        <v>No</v>
      </c>
      <c r="H68" s="299" t="str">
        <f t="shared" si="2"/>
        <v>No</v>
      </c>
      <c r="I68" s="299" t="str">
        <f t="shared" si="2"/>
        <v>No</v>
      </c>
    </row>
    <row r="69" spans="2:9" x14ac:dyDescent="0.3">
      <c r="B69" s="389"/>
      <c r="C69" s="390"/>
      <c r="D69" s="390"/>
      <c r="E69" s="390"/>
      <c r="F69" s="393"/>
      <c r="G69" s="299" t="str">
        <f t="shared" si="0"/>
        <v>No</v>
      </c>
      <c r="H69" s="299" t="str">
        <f t="shared" si="2"/>
        <v>No</v>
      </c>
      <c r="I69" s="299" t="str">
        <f t="shared" si="2"/>
        <v>No</v>
      </c>
    </row>
    <row r="70" spans="2:9" x14ac:dyDescent="0.3">
      <c r="B70" s="389"/>
      <c r="C70" s="390"/>
      <c r="D70" s="390"/>
      <c r="E70" s="390"/>
      <c r="F70" s="393"/>
      <c r="G70" s="299" t="str">
        <f t="shared" si="0"/>
        <v>No</v>
      </c>
      <c r="H70" s="299" t="str">
        <f t="shared" si="2"/>
        <v>No</v>
      </c>
      <c r="I70" s="299" t="str">
        <f t="shared" si="2"/>
        <v>No</v>
      </c>
    </row>
    <row r="71" spans="2:9" x14ac:dyDescent="0.3">
      <c r="B71" s="389"/>
      <c r="C71" s="390"/>
      <c r="D71" s="390"/>
      <c r="E71" s="390"/>
      <c r="F71" s="393"/>
      <c r="G71" s="299" t="str">
        <f t="shared" si="0"/>
        <v>No</v>
      </c>
      <c r="H71" s="299" t="str">
        <f t="shared" si="2"/>
        <v>No</v>
      </c>
      <c r="I71" s="299" t="str">
        <f t="shared" si="2"/>
        <v>No</v>
      </c>
    </row>
    <row r="72" spans="2:9" x14ac:dyDescent="0.3">
      <c r="B72" s="389"/>
      <c r="C72" s="390"/>
      <c r="D72" s="390"/>
      <c r="E72" s="390"/>
      <c r="F72" s="393"/>
      <c r="G72" s="299" t="str">
        <f t="shared" ref="G72:G135" si="3">IF($C72="","No",IF($C72&lt;DATE(2007,9,21),"Yes","No"))</f>
        <v>No</v>
      </c>
      <c r="H72" s="299" t="str">
        <f t="shared" ref="H72:I135" si="4">IF($C72="","No",IF($C72&lt;DATE(2019,9,20),"Yes","No"))</f>
        <v>No</v>
      </c>
      <c r="I72" s="299" t="str">
        <f t="shared" si="4"/>
        <v>No</v>
      </c>
    </row>
    <row r="73" spans="2:9" x14ac:dyDescent="0.3">
      <c r="B73" s="389"/>
      <c r="C73" s="390"/>
      <c r="D73" s="390"/>
      <c r="E73" s="390"/>
      <c r="F73" s="393"/>
      <c r="G73" s="299" t="str">
        <f t="shared" si="3"/>
        <v>No</v>
      </c>
      <c r="H73" s="299" t="str">
        <f t="shared" si="4"/>
        <v>No</v>
      </c>
      <c r="I73" s="299" t="str">
        <f t="shared" si="4"/>
        <v>No</v>
      </c>
    </row>
    <row r="74" spans="2:9" x14ac:dyDescent="0.3">
      <c r="B74" s="389"/>
      <c r="C74" s="390"/>
      <c r="D74" s="390"/>
      <c r="E74" s="390"/>
      <c r="F74" s="393"/>
      <c r="G74" s="299" t="str">
        <f t="shared" si="3"/>
        <v>No</v>
      </c>
      <c r="H74" s="299" t="str">
        <f t="shared" si="4"/>
        <v>No</v>
      </c>
      <c r="I74" s="299" t="str">
        <f t="shared" si="4"/>
        <v>No</v>
      </c>
    </row>
    <row r="75" spans="2:9" x14ac:dyDescent="0.3">
      <c r="B75" s="389"/>
      <c r="C75" s="390"/>
      <c r="D75" s="390"/>
      <c r="E75" s="390"/>
      <c r="F75" s="393"/>
      <c r="G75" s="299" t="str">
        <f t="shared" si="3"/>
        <v>No</v>
      </c>
      <c r="H75" s="299" t="str">
        <f t="shared" si="4"/>
        <v>No</v>
      </c>
      <c r="I75" s="299" t="str">
        <f t="shared" si="4"/>
        <v>No</v>
      </c>
    </row>
    <row r="76" spans="2:9" x14ac:dyDescent="0.3">
      <c r="B76" s="389"/>
      <c r="C76" s="390"/>
      <c r="D76" s="390"/>
      <c r="E76" s="390"/>
      <c r="F76" s="393"/>
      <c r="G76" s="299" t="str">
        <f t="shared" si="3"/>
        <v>No</v>
      </c>
      <c r="H76" s="299" t="str">
        <f t="shared" si="4"/>
        <v>No</v>
      </c>
      <c r="I76" s="299" t="str">
        <f t="shared" si="4"/>
        <v>No</v>
      </c>
    </row>
    <row r="77" spans="2:9" x14ac:dyDescent="0.3">
      <c r="B77" s="389"/>
      <c r="C77" s="390"/>
      <c r="D77" s="390"/>
      <c r="E77" s="390"/>
      <c r="F77" s="393"/>
      <c r="G77" s="299" t="str">
        <f t="shared" si="3"/>
        <v>No</v>
      </c>
      <c r="H77" s="299" t="str">
        <f t="shared" si="4"/>
        <v>No</v>
      </c>
      <c r="I77" s="299" t="str">
        <f t="shared" si="4"/>
        <v>No</v>
      </c>
    </row>
    <row r="78" spans="2:9" x14ac:dyDescent="0.3">
      <c r="B78" s="389"/>
      <c r="C78" s="390"/>
      <c r="D78" s="390"/>
      <c r="E78" s="390"/>
      <c r="F78" s="393"/>
      <c r="G78" s="299" t="str">
        <f t="shared" si="3"/>
        <v>No</v>
      </c>
      <c r="H78" s="299" t="str">
        <f t="shared" si="4"/>
        <v>No</v>
      </c>
      <c r="I78" s="299" t="str">
        <f t="shared" si="4"/>
        <v>No</v>
      </c>
    </row>
    <row r="79" spans="2:9" x14ac:dyDescent="0.3">
      <c r="B79" s="389"/>
      <c r="C79" s="390"/>
      <c r="D79" s="390"/>
      <c r="E79" s="390"/>
      <c r="F79" s="393"/>
      <c r="G79" s="299" t="str">
        <f t="shared" si="3"/>
        <v>No</v>
      </c>
      <c r="H79" s="299" t="str">
        <f t="shared" si="4"/>
        <v>No</v>
      </c>
      <c r="I79" s="299" t="str">
        <f t="shared" si="4"/>
        <v>No</v>
      </c>
    </row>
    <row r="80" spans="2:9" x14ac:dyDescent="0.3">
      <c r="B80" s="389"/>
      <c r="C80" s="390"/>
      <c r="D80" s="390"/>
      <c r="E80" s="390"/>
      <c r="F80" s="393"/>
      <c r="G80" s="299" t="str">
        <f t="shared" si="3"/>
        <v>No</v>
      </c>
      <c r="H80" s="299" t="str">
        <f t="shared" si="4"/>
        <v>No</v>
      </c>
      <c r="I80" s="299" t="str">
        <f t="shared" si="4"/>
        <v>No</v>
      </c>
    </row>
    <row r="81" spans="2:9" x14ac:dyDescent="0.3">
      <c r="B81" s="389"/>
      <c r="C81" s="390"/>
      <c r="D81" s="390"/>
      <c r="E81" s="390"/>
      <c r="F81" s="393"/>
      <c r="G81" s="299" t="str">
        <f t="shared" si="3"/>
        <v>No</v>
      </c>
      <c r="H81" s="299" t="str">
        <f t="shared" si="4"/>
        <v>No</v>
      </c>
      <c r="I81" s="299" t="str">
        <f t="shared" si="4"/>
        <v>No</v>
      </c>
    </row>
    <row r="82" spans="2:9" x14ac:dyDescent="0.3">
      <c r="B82" s="389"/>
      <c r="C82" s="390"/>
      <c r="D82" s="390"/>
      <c r="E82" s="390"/>
      <c r="F82" s="393"/>
      <c r="G82" s="299" t="str">
        <f t="shared" si="3"/>
        <v>No</v>
      </c>
      <c r="H82" s="299" t="str">
        <f t="shared" si="4"/>
        <v>No</v>
      </c>
      <c r="I82" s="299" t="str">
        <f t="shared" si="4"/>
        <v>No</v>
      </c>
    </row>
    <row r="83" spans="2:9" x14ac:dyDescent="0.3">
      <c r="B83" s="389"/>
      <c r="C83" s="390"/>
      <c r="D83" s="390"/>
      <c r="E83" s="390"/>
      <c r="F83" s="393"/>
      <c r="G83" s="299" t="str">
        <f t="shared" si="3"/>
        <v>No</v>
      </c>
      <c r="H83" s="299" t="str">
        <f t="shared" si="4"/>
        <v>No</v>
      </c>
      <c r="I83" s="299" t="str">
        <f t="shared" si="4"/>
        <v>No</v>
      </c>
    </row>
    <row r="84" spans="2:9" x14ac:dyDescent="0.3">
      <c r="B84" s="389"/>
      <c r="C84" s="390"/>
      <c r="D84" s="390"/>
      <c r="E84" s="390"/>
      <c r="F84" s="393"/>
      <c r="G84" s="299" t="str">
        <f t="shared" si="3"/>
        <v>No</v>
      </c>
      <c r="H84" s="299" t="str">
        <f t="shared" si="4"/>
        <v>No</v>
      </c>
      <c r="I84" s="299" t="str">
        <f t="shared" si="4"/>
        <v>No</v>
      </c>
    </row>
    <row r="85" spans="2:9" x14ac:dyDescent="0.3">
      <c r="B85" s="389"/>
      <c r="C85" s="390"/>
      <c r="D85" s="390"/>
      <c r="E85" s="390"/>
      <c r="F85" s="393"/>
      <c r="G85" s="299" t="str">
        <f t="shared" si="3"/>
        <v>No</v>
      </c>
      <c r="H85" s="299" t="str">
        <f t="shared" si="4"/>
        <v>No</v>
      </c>
      <c r="I85" s="299" t="str">
        <f t="shared" si="4"/>
        <v>No</v>
      </c>
    </row>
    <row r="86" spans="2:9" x14ac:dyDescent="0.3">
      <c r="B86" s="389"/>
      <c r="C86" s="390"/>
      <c r="D86" s="390"/>
      <c r="E86" s="390"/>
      <c r="F86" s="393"/>
      <c r="G86" s="299" t="str">
        <f t="shared" si="3"/>
        <v>No</v>
      </c>
      <c r="H86" s="299" t="str">
        <f t="shared" si="4"/>
        <v>No</v>
      </c>
      <c r="I86" s="299" t="str">
        <f t="shared" si="4"/>
        <v>No</v>
      </c>
    </row>
    <row r="87" spans="2:9" x14ac:dyDescent="0.3">
      <c r="B87" s="389"/>
      <c r="C87" s="390"/>
      <c r="D87" s="390"/>
      <c r="E87" s="390"/>
      <c r="F87" s="393"/>
      <c r="G87" s="299" t="str">
        <f t="shared" si="3"/>
        <v>No</v>
      </c>
      <c r="H87" s="299" t="str">
        <f t="shared" si="4"/>
        <v>No</v>
      </c>
      <c r="I87" s="299" t="str">
        <f t="shared" si="4"/>
        <v>No</v>
      </c>
    </row>
    <row r="88" spans="2:9" x14ac:dyDescent="0.3">
      <c r="B88" s="389"/>
      <c r="C88" s="390"/>
      <c r="D88" s="390"/>
      <c r="E88" s="390"/>
      <c r="F88" s="393"/>
      <c r="G88" s="299" t="str">
        <f t="shared" si="3"/>
        <v>No</v>
      </c>
      <c r="H88" s="299" t="str">
        <f t="shared" si="4"/>
        <v>No</v>
      </c>
      <c r="I88" s="299" t="str">
        <f t="shared" si="4"/>
        <v>No</v>
      </c>
    </row>
    <row r="89" spans="2:9" x14ac:dyDescent="0.3">
      <c r="B89" s="389"/>
      <c r="C89" s="390"/>
      <c r="D89" s="390"/>
      <c r="E89" s="390"/>
      <c r="F89" s="393"/>
      <c r="G89" s="299" t="str">
        <f t="shared" si="3"/>
        <v>No</v>
      </c>
      <c r="H89" s="299" t="str">
        <f t="shared" si="4"/>
        <v>No</v>
      </c>
      <c r="I89" s="299" t="str">
        <f t="shared" si="4"/>
        <v>No</v>
      </c>
    </row>
    <row r="90" spans="2:9" x14ac:dyDescent="0.3">
      <c r="B90" s="389"/>
      <c r="C90" s="390"/>
      <c r="D90" s="390"/>
      <c r="E90" s="390"/>
      <c r="F90" s="393"/>
      <c r="G90" s="299" t="str">
        <f t="shared" si="3"/>
        <v>No</v>
      </c>
      <c r="H90" s="299" t="str">
        <f t="shared" si="4"/>
        <v>No</v>
      </c>
      <c r="I90" s="299" t="str">
        <f t="shared" si="4"/>
        <v>No</v>
      </c>
    </row>
    <row r="91" spans="2:9" x14ac:dyDescent="0.3">
      <c r="B91" s="389"/>
      <c r="C91" s="390"/>
      <c r="D91" s="390"/>
      <c r="E91" s="390"/>
      <c r="F91" s="393"/>
      <c r="G91" s="299" t="str">
        <f t="shared" si="3"/>
        <v>No</v>
      </c>
      <c r="H91" s="299" t="str">
        <f t="shared" si="4"/>
        <v>No</v>
      </c>
      <c r="I91" s="299" t="str">
        <f t="shared" si="4"/>
        <v>No</v>
      </c>
    </row>
    <row r="92" spans="2:9" x14ac:dyDescent="0.3">
      <c r="B92" s="389"/>
      <c r="C92" s="390"/>
      <c r="D92" s="390"/>
      <c r="E92" s="390"/>
      <c r="F92" s="393"/>
      <c r="G92" s="299" t="str">
        <f t="shared" si="3"/>
        <v>No</v>
      </c>
      <c r="H92" s="299" t="str">
        <f t="shared" si="4"/>
        <v>No</v>
      </c>
      <c r="I92" s="299" t="str">
        <f t="shared" si="4"/>
        <v>No</v>
      </c>
    </row>
    <row r="93" spans="2:9" x14ac:dyDescent="0.3">
      <c r="B93" s="389"/>
      <c r="C93" s="390"/>
      <c r="D93" s="390"/>
      <c r="E93" s="390"/>
      <c r="F93" s="393"/>
      <c r="G93" s="299" t="str">
        <f t="shared" si="3"/>
        <v>No</v>
      </c>
      <c r="H93" s="299" t="str">
        <f t="shared" si="4"/>
        <v>No</v>
      </c>
      <c r="I93" s="299" t="str">
        <f t="shared" si="4"/>
        <v>No</v>
      </c>
    </row>
    <row r="94" spans="2:9" x14ac:dyDescent="0.3">
      <c r="B94" s="389"/>
      <c r="C94" s="390"/>
      <c r="D94" s="390"/>
      <c r="E94" s="390"/>
      <c r="F94" s="393"/>
      <c r="G94" s="299" t="str">
        <f t="shared" si="3"/>
        <v>No</v>
      </c>
      <c r="H94" s="299" t="str">
        <f t="shared" si="4"/>
        <v>No</v>
      </c>
      <c r="I94" s="299" t="str">
        <f t="shared" si="4"/>
        <v>No</v>
      </c>
    </row>
    <row r="95" spans="2:9" x14ac:dyDescent="0.3">
      <c r="B95" s="389"/>
      <c r="C95" s="390"/>
      <c r="D95" s="390"/>
      <c r="E95" s="390"/>
      <c r="F95" s="393"/>
      <c r="G95" s="299" t="str">
        <f t="shared" si="3"/>
        <v>No</v>
      </c>
      <c r="H95" s="299" t="str">
        <f t="shared" si="4"/>
        <v>No</v>
      </c>
      <c r="I95" s="299" t="str">
        <f t="shared" si="4"/>
        <v>No</v>
      </c>
    </row>
    <row r="96" spans="2:9" x14ac:dyDescent="0.3">
      <c r="B96" s="389"/>
      <c r="C96" s="390"/>
      <c r="D96" s="390"/>
      <c r="E96" s="390"/>
      <c r="F96" s="393"/>
      <c r="G96" s="299" t="str">
        <f t="shared" si="3"/>
        <v>No</v>
      </c>
      <c r="H96" s="299" t="str">
        <f t="shared" si="4"/>
        <v>No</v>
      </c>
      <c r="I96" s="299" t="str">
        <f t="shared" si="4"/>
        <v>No</v>
      </c>
    </row>
    <row r="97" spans="2:9" x14ac:dyDescent="0.3">
      <c r="B97" s="389"/>
      <c r="C97" s="390"/>
      <c r="D97" s="390"/>
      <c r="E97" s="390"/>
      <c r="F97" s="393"/>
      <c r="G97" s="299" t="str">
        <f t="shared" si="3"/>
        <v>No</v>
      </c>
      <c r="H97" s="299" t="str">
        <f t="shared" si="4"/>
        <v>No</v>
      </c>
      <c r="I97" s="299" t="str">
        <f t="shared" si="4"/>
        <v>No</v>
      </c>
    </row>
    <row r="98" spans="2:9" x14ac:dyDescent="0.3">
      <c r="B98" s="389"/>
      <c r="C98" s="390"/>
      <c r="D98" s="390"/>
      <c r="E98" s="390"/>
      <c r="F98" s="393"/>
      <c r="G98" s="299" t="str">
        <f t="shared" si="3"/>
        <v>No</v>
      </c>
      <c r="H98" s="299" t="str">
        <f t="shared" si="4"/>
        <v>No</v>
      </c>
      <c r="I98" s="299" t="str">
        <f t="shared" si="4"/>
        <v>No</v>
      </c>
    </row>
    <row r="99" spans="2:9" x14ac:dyDescent="0.3">
      <c r="B99" s="389"/>
      <c r="C99" s="390"/>
      <c r="D99" s="390"/>
      <c r="E99" s="390"/>
      <c r="F99" s="393"/>
      <c r="G99" s="299" t="str">
        <f t="shared" si="3"/>
        <v>No</v>
      </c>
      <c r="H99" s="299" t="str">
        <f t="shared" si="4"/>
        <v>No</v>
      </c>
      <c r="I99" s="299" t="str">
        <f t="shared" si="4"/>
        <v>No</v>
      </c>
    </row>
    <row r="100" spans="2:9" x14ac:dyDescent="0.3">
      <c r="B100" s="389"/>
      <c r="C100" s="390"/>
      <c r="D100" s="390"/>
      <c r="E100" s="390"/>
      <c r="F100" s="393"/>
      <c r="G100" s="299" t="str">
        <f t="shared" si="3"/>
        <v>No</v>
      </c>
      <c r="H100" s="299" t="str">
        <f t="shared" si="4"/>
        <v>No</v>
      </c>
      <c r="I100" s="299" t="str">
        <f t="shared" si="4"/>
        <v>No</v>
      </c>
    </row>
    <row r="101" spans="2:9" x14ac:dyDescent="0.3">
      <c r="B101" s="389"/>
      <c r="C101" s="390"/>
      <c r="D101" s="390"/>
      <c r="E101" s="390"/>
      <c r="F101" s="393"/>
      <c r="G101" s="299" t="str">
        <f t="shared" si="3"/>
        <v>No</v>
      </c>
      <c r="H101" s="299" t="str">
        <f t="shared" si="4"/>
        <v>No</v>
      </c>
      <c r="I101" s="299" t="str">
        <f t="shared" si="4"/>
        <v>No</v>
      </c>
    </row>
    <row r="102" spans="2:9" x14ac:dyDescent="0.3">
      <c r="B102" s="389"/>
      <c r="C102" s="390"/>
      <c r="D102" s="390"/>
      <c r="E102" s="390"/>
      <c r="F102" s="393"/>
      <c r="G102" s="299" t="str">
        <f t="shared" si="3"/>
        <v>No</v>
      </c>
      <c r="H102" s="299" t="str">
        <f t="shared" si="4"/>
        <v>No</v>
      </c>
      <c r="I102" s="299" t="str">
        <f t="shared" si="4"/>
        <v>No</v>
      </c>
    </row>
    <row r="103" spans="2:9" x14ac:dyDescent="0.3">
      <c r="B103" s="389"/>
      <c r="C103" s="390"/>
      <c r="D103" s="390"/>
      <c r="E103" s="390"/>
      <c r="F103" s="393"/>
      <c r="G103" s="299" t="str">
        <f t="shared" si="3"/>
        <v>No</v>
      </c>
      <c r="H103" s="299" t="str">
        <f t="shared" si="4"/>
        <v>No</v>
      </c>
      <c r="I103" s="299" t="str">
        <f t="shared" si="4"/>
        <v>No</v>
      </c>
    </row>
    <row r="104" spans="2:9" x14ac:dyDescent="0.3">
      <c r="B104" s="389"/>
      <c r="C104" s="390"/>
      <c r="D104" s="390"/>
      <c r="E104" s="390"/>
      <c r="F104" s="393"/>
      <c r="G104" s="299" t="str">
        <f t="shared" si="3"/>
        <v>No</v>
      </c>
      <c r="H104" s="299" t="str">
        <f t="shared" si="4"/>
        <v>No</v>
      </c>
      <c r="I104" s="299" t="str">
        <f t="shared" si="4"/>
        <v>No</v>
      </c>
    </row>
    <row r="105" spans="2:9" x14ac:dyDescent="0.3">
      <c r="B105" s="389"/>
      <c r="C105" s="390"/>
      <c r="D105" s="390"/>
      <c r="E105" s="390"/>
      <c r="F105" s="393"/>
      <c r="G105" s="299" t="str">
        <f t="shared" si="3"/>
        <v>No</v>
      </c>
      <c r="H105" s="299" t="str">
        <f t="shared" si="4"/>
        <v>No</v>
      </c>
      <c r="I105" s="299" t="str">
        <f t="shared" si="4"/>
        <v>No</v>
      </c>
    </row>
    <row r="106" spans="2:9" x14ac:dyDescent="0.3">
      <c r="B106" s="389"/>
      <c r="C106" s="390"/>
      <c r="D106" s="390"/>
      <c r="E106" s="390"/>
      <c r="F106" s="393"/>
      <c r="G106" s="299" t="str">
        <f t="shared" si="3"/>
        <v>No</v>
      </c>
      <c r="H106" s="299" t="str">
        <f t="shared" si="4"/>
        <v>No</v>
      </c>
      <c r="I106" s="299" t="str">
        <f t="shared" si="4"/>
        <v>No</v>
      </c>
    </row>
    <row r="107" spans="2:9" x14ac:dyDescent="0.3">
      <c r="B107" s="389"/>
      <c r="C107" s="390"/>
      <c r="D107" s="390"/>
      <c r="E107" s="390"/>
      <c r="F107" s="393"/>
      <c r="G107" s="299" t="str">
        <f t="shared" si="3"/>
        <v>No</v>
      </c>
      <c r="H107" s="299" t="str">
        <f t="shared" si="4"/>
        <v>No</v>
      </c>
      <c r="I107" s="299" t="str">
        <f t="shared" si="4"/>
        <v>No</v>
      </c>
    </row>
    <row r="108" spans="2:9" x14ac:dyDescent="0.3">
      <c r="B108" s="389"/>
      <c r="C108" s="390"/>
      <c r="D108" s="390"/>
      <c r="E108" s="390"/>
      <c r="F108" s="393"/>
      <c r="G108" s="299" t="str">
        <f t="shared" si="3"/>
        <v>No</v>
      </c>
      <c r="H108" s="299" t="str">
        <f t="shared" si="4"/>
        <v>No</v>
      </c>
      <c r="I108" s="299" t="str">
        <f t="shared" si="4"/>
        <v>No</v>
      </c>
    </row>
    <row r="109" spans="2:9" x14ac:dyDescent="0.3">
      <c r="B109" s="389"/>
      <c r="C109" s="390"/>
      <c r="D109" s="390"/>
      <c r="E109" s="390"/>
      <c r="F109" s="393"/>
      <c r="G109" s="299" t="str">
        <f t="shared" si="3"/>
        <v>No</v>
      </c>
      <c r="H109" s="299" t="str">
        <f t="shared" si="4"/>
        <v>No</v>
      </c>
      <c r="I109" s="299" t="str">
        <f t="shared" si="4"/>
        <v>No</v>
      </c>
    </row>
    <row r="110" spans="2:9" x14ac:dyDescent="0.3">
      <c r="B110" s="389"/>
      <c r="C110" s="390"/>
      <c r="D110" s="390"/>
      <c r="E110" s="390"/>
      <c r="F110" s="393"/>
      <c r="G110" s="299" t="str">
        <f t="shared" si="3"/>
        <v>No</v>
      </c>
      <c r="H110" s="299" t="str">
        <f t="shared" si="4"/>
        <v>No</v>
      </c>
      <c r="I110" s="299" t="str">
        <f t="shared" si="4"/>
        <v>No</v>
      </c>
    </row>
    <row r="111" spans="2:9" x14ac:dyDescent="0.3">
      <c r="B111" s="389"/>
      <c r="C111" s="390"/>
      <c r="D111" s="390"/>
      <c r="E111" s="390"/>
      <c r="F111" s="393"/>
      <c r="G111" s="299" t="str">
        <f t="shared" si="3"/>
        <v>No</v>
      </c>
      <c r="H111" s="299" t="str">
        <f t="shared" si="4"/>
        <v>No</v>
      </c>
      <c r="I111" s="299" t="str">
        <f t="shared" si="4"/>
        <v>No</v>
      </c>
    </row>
    <row r="112" spans="2:9" x14ac:dyDescent="0.3">
      <c r="B112" s="389"/>
      <c r="C112" s="390"/>
      <c r="D112" s="390"/>
      <c r="E112" s="390"/>
      <c r="F112" s="393"/>
      <c r="G112" s="299" t="str">
        <f t="shared" si="3"/>
        <v>No</v>
      </c>
      <c r="H112" s="299" t="str">
        <f t="shared" si="4"/>
        <v>No</v>
      </c>
      <c r="I112" s="299" t="str">
        <f t="shared" si="4"/>
        <v>No</v>
      </c>
    </row>
    <row r="113" spans="2:9" x14ac:dyDescent="0.3">
      <c r="B113" s="389"/>
      <c r="C113" s="390"/>
      <c r="D113" s="390"/>
      <c r="E113" s="390"/>
      <c r="F113" s="393"/>
      <c r="G113" s="299" t="str">
        <f t="shared" si="3"/>
        <v>No</v>
      </c>
      <c r="H113" s="299" t="str">
        <f t="shared" si="4"/>
        <v>No</v>
      </c>
      <c r="I113" s="299" t="str">
        <f t="shared" si="4"/>
        <v>No</v>
      </c>
    </row>
    <row r="114" spans="2:9" x14ac:dyDescent="0.3">
      <c r="B114" s="389"/>
      <c r="C114" s="390"/>
      <c r="D114" s="390"/>
      <c r="E114" s="390"/>
      <c r="F114" s="393"/>
      <c r="G114" s="299" t="str">
        <f t="shared" si="3"/>
        <v>No</v>
      </c>
      <c r="H114" s="299" t="str">
        <f t="shared" si="4"/>
        <v>No</v>
      </c>
      <c r="I114" s="299" t="str">
        <f t="shared" si="4"/>
        <v>No</v>
      </c>
    </row>
    <row r="115" spans="2:9" x14ac:dyDescent="0.3">
      <c r="B115" s="389"/>
      <c r="C115" s="390"/>
      <c r="D115" s="390"/>
      <c r="E115" s="390"/>
      <c r="F115" s="393"/>
      <c r="G115" s="299" t="str">
        <f t="shared" si="3"/>
        <v>No</v>
      </c>
      <c r="H115" s="299" t="str">
        <f t="shared" si="4"/>
        <v>No</v>
      </c>
      <c r="I115" s="299" t="str">
        <f t="shared" si="4"/>
        <v>No</v>
      </c>
    </row>
    <row r="116" spans="2:9" x14ac:dyDescent="0.3">
      <c r="B116" s="389"/>
      <c r="C116" s="390"/>
      <c r="D116" s="390"/>
      <c r="E116" s="390"/>
      <c r="F116" s="393"/>
      <c r="G116" s="299" t="str">
        <f t="shared" si="3"/>
        <v>No</v>
      </c>
      <c r="H116" s="299" t="str">
        <f t="shared" si="4"/>
        <v>No</v>
      </c>
      <c r="I116" s="299" t="str">
        <f t="shared" si="4"/>
        <v>No</v>
      </c>
    </row>
    <row r="117" spans="2:9" x14ac:dyDescent="0.3">
      <c r="B117" s="389"/>
      <c r="C117" s="390"/>
      <c r="D117" s="390"/>
      <c r="E117" s="390"/>
      <c r="F117" s="393"/>
      <c r="G117" s="299" t="str">
        <f t="shared" si="3"/>
        <v>No</v>
      </c>
      <c r="H117" s="299" t="str">
        <f t="shared" si="4"/>
        <v>No</v>
      </c>
      <c r="I117" s="299" t="str">
        <f t="shared" si="4"/>
        <v>No</v>
      </c>
    </row>
    <row r="118" spans="2:9" x14ac:dyDescent="0.3">
      <c r="B118" s="389"/>
      <c r="C118" s="390"/>
      <c r="D118" s="390"/>
      <c r="E118" s="390"/>
      <c r="F118" s="393"/>
      <c r="G118" s="299" t="str">
        <f t="shared" si="3"/>
        <v>No</v>
      </c>
      <c r="H118" s="299" t="str">
        <f t="shared" si="4"/>
        <v>No</v>
      </c>
      <c r="I118" s="299" t="str">
        <f t="shared" si="4"/>
        <v>No</v>
      </c>
    </row>
    <row r="119" spans="2:9" x14ac:dyDescent="0.3">
      <c r="B119" s="389"/>
      <c r="C119" s="390"/>
      <c r="D119" s="390"/>
      <c r="E119" s="390"/>
      <c r="F119" s="393"/>
      <c r="G119" s="299" t="str">
        <f t="shared" si="3"/>
        <v>No</v>
      </c>
      <c r="H119" s="299" t="str">
        <f t="shared" si="4"/>
        <v>No</v>
      </c>
      <c r="I119" s="299" t="str">
        <f t="shared" si="4"/>
        <v>No</v>
      </c>
    </row>
    <row r="120" spans="2:9" x14ac:dyDescent="0.3">
      <c r="B120" s="389"/>
      <c r="C120" s="390"/>
      <c r="D120" s="390"/>
      <c r="E120" s="390"/>
      <c r="F120" s="393"/>
      <c r="G120" s="299" t="str">
        <f t="shared" si="3"/>
        <v>No</v>
      </c>
      <c r="H120" s="299" t="str">
        <f t="shared" si="4"/>
        <v>No</v>
      </c>
      <c r="I120" s="299" t="str">
        <f t="shared" si="4"/>
        <v>No</v>
      </c>
    </row>
    <row r="121" spans="2:9" x14ac:dyDescent="0.3">
      <c r="B121" s="389"/>
      <c r="C121" s="390"/>
      <c r="D121" s="390"/>
      <c r="E121" s="390"/>
      <c r="F121" s="393"/>
      <c r="G121" s="299" t="str">
        <f t="shared" si="3"/>
        <v>No</v>
      </c>
      <c r="H121" s="299" t="str">
        <f t="shared" si="4"/>
        <v>No</v>
      </c>
      <c r="I121" s="299" t="str">
        <f t="shared" si="4"/>
        <v>No</v>
      </c>
    </row>
    <row r="122" spans="2:9" x14ac:dyDescent="0.3">
      <c r="B122" s="389"/>
      <c r="C122" s="390"/>
      <c r="D122" s="390"/>
      <c r="E122" s="390"/>
      <c r="F122" s="393"/>
      <c r="G122" s="299" t="str">
        <f t="shared" si="3"/>
        <v>No</v>
      </c>
      <c r="H122" s="299" t="str">
        <f t="shared" si="4"/>
        <v>No</v>
      </c>
      <c r="I122" s="299" t="str">
        <f t="shared" si="4"/>
        <v>No</v>
      </c>
    </row>
    <row r="123" spans="2:9" x14ac:dyDescent="0.3">
      <c r="B123" s="389"/>
      <c r="C123" s="390"/>
      <c r="D123" s="390"/>
      <c r="E123" s="390"/>
      <c r="F123" s="393"/>
      <c r="G123" s="299" t="str">
        <f t="shared" si="3"/>
        <v>No</v>
      </c>
      <c r="H123" s="299" t="str">
        <f t="shared" si="4"/>
        <v>No</v>
      </c>
      <c r="I123" s="299" t="str">
        <f t="shared" si="4"/>
        <v>No</v>
      </c>
    </row>
    <row r="124" spans="2:9" x14ac:dyDescent="0.3">
      <c r="B124" s="389"/>
      <c r="C124" s="390"/>
      <c r="D124" s="390"/>
      <c r="E124" s="390"/>
      <c r="F124" s="393"/>
      <c r="G124" s="299" t="str">
        <f t="shared" si="3"/>
        <v>No</v>
      </c>
      <c r="H124" s="299" t="str">
        <f t="shared" si="4"/>
        <v>No</v>
      </c>
      <c r="I124" s="299" t="str">
        <f t="shared" si="4"/>
        <v>No</v>
      </c>
    </row>
    <row r="125" spans="2:9" x14ac:dyDescent="0.3">
      <c r="B125" s="389"/>
      <c r="C125" s="390"/>
      <c r="D125" s="390"/>
      <c r="E125" s="390"/>
      <c r="F125" s="393"/>
      <c r="G125" s="299" t="str">
        <f t="shared" si="3"/>
        <v>No</v>
      </c>
      <c r="H125" s="299" t="str">
        <f t="shared" si="4"/>
        <v>No</v>
      </c>
      <c r="I125" s="299" t="str">
        <f t="shared" si="4"/>
        <v>No</v>
      </c>
    </row>
    <row r="126" spans="2:9" x14ac:dyDescent="0.3">
      <c r="B126" s="389"/>
      <c r="C126" s="390"/>
      <c r="D126" s="390"/>
      <c r="E126" s="390"/>
      <c r="F126" s="393"/>
      <c r="G126" s="299" t="str">
        <f t="shared" si="3"/>
        <v>No</v>
      </c>
      <c r="H126" s="299" t="str">
        <f t="shared" si="4"/>
        <v>No</v>
      </c>
      <c r="I126" s="299" t="str">
        <f t="shared" si="4"/>
        <v>No</v>
      </c>
    </row>
    <row r="127" spans="2:9" x14ac:dyDescent="0.3">
      <c r="B127" s="389"/>
      <c r="C127" s="390"/>
      <c r="D127" s="390"/>
      <c r="E127" s="390"/>
      <c r="F127" s="393"/>
      <c r="G127" s="299" t="str">
        <f t="shared" si="3"/>
        <v>No</v>
      </c>
      <c r="H127" s="299" t="str">
        <f t="shared" si="4"/>
        <v>No</v>
      </c>
      <c r="I127" s="299" t="str">
        <f t="shared" si="4"/>
        <v>No</v>
      </c>
    </row>
    <row r="128" spans="2:9" x14ac:dyDescent="0.3">
      <c r="B128" s="389"/>
      <c r="C128" s="390"/>
      <c r="D128" s="390"/>
      <c r="E128" s="390"/>
      <c r="F128" s="393"/>
      <c r="G128" s="299" t="str">
        <f t="shared" si="3"/>
        <v>No</v>
      </c>
      <c r="H128" s="299" t="str">
        <f t="shared" si="4"/>
        <v>No</v>
      </c>
      <c r="I128" s="299" t="str">
        <f t="shared" si="4"/>
        <v>No</v>
      </c>
    </row>
    <row r="129" spans="2:9" x14ac:dyDescent="0.3">
      <c r="B129" s="389"/>
      <c r="C129" s="390"/>
      <c r="D129" s="390"/>
      <c r="E129" s="390"/>
      <c r="F129" s="393"/>
      <c r="G129" s="299" t="str">
        <f t="shared" si="3"/>
        <v>No</v>
      </c>
      <c r="H129" s="299" t="str">
        <f t="shared" si="4"/>
        <v>No</v>
      </c>
      <c r="I129" s="299" t="str">
        <f t="shared" si="4"/>
        <v>No</v>
      </c>
    </row>
    <row r="130" spans="2:9" x14ac:dyDescent="0.3">
      <c r="B130" s="389"/>
      <c r="C130" s="390"/>
      <c r="D130" s="390"/>
      <c r="E130" s="390"/>
      <c r="F130" s="393"/>
      <c r="G130" s="299" t="str">
        <f t="shared" si="3"/>
        <v>No</v>
      </c>
      <c r="H130" s="299" t="str">
        <f t="shared" si="4"/>
        <v>No</v>
      </c>
      <c r="I130" s="299" t="str">
        <f t="shared" si="4"/>
        <v>No</v>
      </c>
    </row>
    <row r="131" spans="2:9" x14ac:dyDescent="0.3">
      <c r="B131" s="389"/>
      <c r="C131" s="390"/>
      <c r="D131" s="390"/>
      <c r="E131" s="390"/>
      <c r="F131" s="393"/>
      <c r="G131" s="299" t="str">
        <f t="shared" si="3"/>
        <v>No</v>
      </c>
      <c r="H131" s="299" t="str">
        <f t="shared" si="4"/>
        <v>No</v>
      </c>
      <c r="I131" s="299" t="str">
        <f t="shared" si="4"/>
        <v>No</v>
      </c>
    </row>
    <row r="132" spans="2:9" x14ac:dyDescent="0.3">
      <c r="B132" s="389"/>
      <c r="C132" s="390"/>
      <c r="D132" s="390"/>
      <c r="E132" s="390"/>
      <c r="F132" s="393"/>
      <c r="G132" s="299" t="str">
        <f t="shared" si="3"/>
        <v>No</v>
      </c>
      <c r="H132" s="299" t="str">
        <f t="shared" si="4"/>
        <v>No</v>
      </c>
      <c r="I132" s="299" t="str">
        <f t="shared" si="4"/>
        <v>No</v>
      </c>
    </row>
    <row r="133" spans="2:9" x14ac:dyDescent="0.3">
      <c r="B133" s="389"/>
      <c r="C133" s="390"/>
      <c r="D133" s="390"/>
      <c r="E133" s="390"/>
      <c r="F133" s="393"/>
      <c r="G133" s="299" t="str">
        <f t="shared" si="3"/>
        <v>No</v>
      </c>
      <c r="H133" s="299" t="str">
        <f t="shared" si="4"/>
        <v>No</v>
      </c>
      <c r="I133" s="299" t="str">
        <f t="shared" si="4"/>
        <v>No</v>
      </c>
    </row>
    <row r="134" spans="2:9" x14ac:dyDescent="0.3">
      <c r="B134" s="389"/>
      <c r="C134" s="390"/>
      <c r="D134" s="390"/>
      <c r="E134" s="390"/>
      <c r="F134" s="393"/>
      <c r="G134" s="299" t="str">
        <f t="shared" si="3"/>
        <v>No</v>
      </c>
      <c r="H134" s="299" t="str">
        <f t="shared" si="4"/>
        <v>No</v>
      </c>
      <c r="I134" s="299" t="str">
        <f t="shared" si="4"/>
        <v>No</v>
      </c>
    </row>
    <row r="135" spans="2:9" x14ac:dyDescent="0.3">
      <c r="B135" s="389"/>
      <c r="C135" s="390"/>
      <c r="D135" s="390"/>
      <c r="E135" s="390"/>
      <c r="F135" s="393"/>
      <c r="G135" s="299" t="str">
        <f t="shared" si="3"/>
        <v>No</v>
      </c>
      <c r="H135" s="299" t="str">
        <f t="shared" si="4"/>
        <v>No</v>
      </c>
      <c r="I135" s="299" t="str">
        <f t="shared" si="4"/>
        <v>No</v>
      </c>
    </row>
    <row r="136" spans="2:9" x14ac:dyDescent="0.3">
      <c r="B136" s="389"/>
      <c r="C136" s="390"/>
      <c r="D136" s="390"/>
      <c r="E136" s="390"/>
      <c r="F136" s="393"/>
      <c r="G136" s="299" t="str">
        <f t="shared" ref="G136:G199" si="5">IF($C136="","No",IF($C136&lt;DATE(2007,9,21),"Yes","No"))</f>
        <v>No</v>
      </c>
      <c r="H136" s="299" t="str">
        <f t="shared" ref="H136:I199" si="6">IF($C136="","No",IF($C136&lt;DATE(2019,9,20),"Yes","No"))</f>
        <v>No</v>
      </c>
      <c r="I136" s="299" t="str">
        <f t="shared" si="6"/>
        <v>No</v>
      </c>
    </row>
    <row r="137" spans="2:9" x14ac:dyDescent="0.3">
      <c r="B137" s="389"/>
      <c r="C137" s="390"/>
      <c r="D137" s="390"/>
      <c r="E137" s="390"/>
      <c r="F137" s="393"/>
      <c r="G137" s="299" t="str">
        <f t="shared" si="5"/>
        <v>No</v>
      </c>
      <c r="H137" s="299" t="str">
        <f t="shared" si="6"/>
        <v>No</v>
      </c>
      <c r="I137" s="299" t="str">
        <f t="shared" si="6"/>
        <v>No</v>
      </c>
    </row>
    <row r="138" spans="2:9" x14ac:dyDescent="0.3">
      <c r="B138" s="389"/>
      <c r="C138" s="390"/>
      <c r="D138" s="390"/>
      <c r="E138" s="390"/>
      <c r="F138" s="393"/>
      <c r="G138" s="299" t="str">
        <f t="shared" si="5"/>
        <v>No</v>
      </c>
      <c r="H138" s="299" t="str">
        <f t="shared" si="6"/>
        <v>No</v>
      </c>
      <c r="I138" s="299" t="str">
        <f t="shared" si="6"/>
        <v>No</v>
      </c>
    </row>
    <row r="139" spans="2:9" x14ac:dyDescent="0.3">
      <c r="B139" s="389"/>
      <c r="C139" s="390"/>
      <c r="D139" s="390"/>
      <c r="E139" s="390"/>
      <c r="F139" s="393"/>
      <c r="G139" s="299" t="str">
        <f t="shared" si="5"/>
        <v>No</v>
      </c>
      <c r="H139" s="299" t="str">
        <f t="shared" si="6"/>
        <v>No</v>
      </c>
      <c r="I139" s="299" t="str">
        <f t="shared" si="6"/>
        <v>No</v>
      </c>
    </row>
    <row r="140" spans="2:9" x14ac:dyDescent="0.3">
      <c r="B140" s="389"/>
      <c r="C140" s="390"/>
      <c r="D140" s="390"/>
      <c r="E140" s="390"/>
      <c r="F140" s="393"/>
      <c r="G140" s="299" t="str">
        <f t="shared" si="5"/>
        <v>No</v>
      </c>
      <c r="H140" s="299" t="str">
        <f t="shared" si="6"/>
        <v>No</v>
      </c>
      <c r="I140" s="299" t="str">
        <f t="shared" si="6"/>
        <v>No</v>
      </c>
    </row>
    <row r="141" spans="2:9" x14ac:dyDescent="0.3">
      <c r="B141" s="389"/>
      <c r="C141" s="390"/>
      <c r="D141" s="390"/>
      <c r="E141" s="390"/>
      <c r="F141" s="393"/>
      <c r="G141" s="299" t="str">
        <f t="shared" si="5"/>
        <v>No</v>
      </c>
      <c r="H141" s="299" t="str">
        <f t="shared" si="6"/>
        <v>No</v>
      </c>
      <c r="I141" s="299" t="str">
        <f t="shared" si="6"/>
        <v>No</v>
      </c>
    </row>
    <row r="142" spans="2:9" x14ac:dyDescent="0.3">
      <c r="B142" s="389"/>
      <c r="C142" s="390"/>
      <c r="D142" s="390"/>
      <c r="E142" s="390"/>
      <c r="F142" s="393"/>
      <c r="G142" s="299" t="str">
        <f t="shared" si="5"/>
        <v>No</v>
      </c>
      <c r="H142" s="299" t="str">
        <f t="shared" si="6"/>
        <v>No</v>
      </c>
      <c r="I142" s="299" t="str">
        <f t="shared" si="6"/>
        <v>No</v>
      </c>
    </row>
    <row r="143" spans="2:9" x14ac:dyDescent="0.3">
      <c r="B143" s="389"/>
      <c r="C143" s="390"/>
      <c r="D143" s="390"/>
      <c r="E143" s="390"/>
      <c r="F143" s="393"/>
      <c r="G143" s="299" t="str">
        <f t="shared" si="5"/>
        <v>No</v>
      </c>
      <c r="H143" s="299" t="str">
        <f t="shared" si="6"/>
        <v>No</v>
      </c>
      <c r="I143" s="299" t="str">
        <f t="shared" si="6"/>
        <v>No</v>
      </c>
    </row>
    <row r="144" spans="2:9" x14ac:dyDescent="0.3">
      <c r="B144" s="389"/>
      <c r="C144" s="390"/>
      <c r="D144" s="390"/>
      <c r="E144" s="390"/>
      <c r="F144" s="393"/>
      <c r="G144" s="299" t="str">
        <f t="shared" si="5"/>
        <v>No</v>
      </c>
      <c r="H144" s="299" t="str">
        <f t="shared" si="6"/>
        <v>No</v>
      </c>
      <c r="I144" s="299" t="str">
        <f t="shared" si="6"/>
        <v>No</v>
      </c>
    </row>
    <row r="145" spans="2:9" x14ac:dyDescent="0.3">
      <c r="B145" s="389"/>
      <c r="C145" s="390"/>
      <c r="D145" s="390"/>
      <c r="E145" s="390"/>
      <c r="F145" s="393"/>
      <c r="G145" s="299" t="str">
        <f t="shared" si="5"/>
        <v>No</v>
      </c>
      <c r="H145" s="299" t="str">
        <f t="shared" si="6"/>
        <v>No</v>
      </c>
      <c r="I145" s="299" t="str">
        <f t="shared" si="6"/>
        <v>No</v>
      </c>
    </row>
    <row r="146" spans="2:9" x14ac:dyDescent="0.3">
      <c r="B146" s="389"/>
      <c r="C146" s="390"/>
      <c r="D146" s="390"/>
      <c r="E146" s="390"/>
      <c r="F146" s="393"/>
      <c r="G146" s="299" t="str">
        <f t="shared" si="5"/>
        <v>No</v>
      </c>
      <c r="H146" s="299" t="str">
        <f t="shared" si="6"/>
        <v>No</v>
      </c>
      <c r="I146" s="299" t="str">
        <f t="shared" si="6"/>
        <v>No</v>
      </c>
    </row>
    <row r="147" spans="2:9" x14ac:dyDescent="0.3">
      <c r="B147" s="389"/>
      <c r="C147" s="390"/>
      <c r="D147" s="390"/>
      <c r="E147" s="390"/>
      <c r="F147" s="393"/>
      <c r="G147" s="299" t="str">
        <f t="shared" si="5"/>
        <v>No</v>
      </c>
      <c r="H147" s="299" t="str">
        <f t="shared" si="6"/>
        <v>No</v>
      </c>
      <c r="I147" s="299" t="str">
        <f t="shared" si="6"/>
        <v>No</v>
      </c>
    </row>
    <row r="148" spans="2:9" x14ac:dyDescent="0.3">
      <c r="B148" s="389"/>
      <c r="C148" s="390"/>
      <c r="D148" s="390"/>
      <c r="E148" s="390"/>
      <c r="F148" s="393"/>
      <c r="G148" s="299" t="str">
        <f t="shared" si="5"/>
        <v>No</v>
      </c>
      <c r="H148" s="299" t="str">
        <f t="shared" si="6"/>
        <v>No</v>
      </c>
      <c r="I148" s="299" t="str">
        <f t="shared" si="6"/>
        <v>No</v>
      </c>
    </row>
    <row r="149" spans="2:9" x14ac:dyDescent="0.3">
      <c r="B149" s="389"/>
      <c r="C149" s="390"/>
      <c r="D149" s="390"/>
      <c r="E149" s="390"/>
      <c r="F149" s="393"/>
      <c r="G149" s="299" t="str">
        <f t="shared" si="5"/>
        <v>No</v>
      </c>
      <c r="H149" s="299" t="str">
        <f t="shared" si="6"/>
        <v>No</v>
      </c>
      <c r="I149" s="299" t="str">
        <f t="shared" si="6"/>
        <v>No</v>
      </c>
    </row>
    <row r="150" spans="2:9" x14ac:dyDescent="0.3">
      <c r="B150" s="389"/>
      <c r="C150" s="390"/>
      <c r="D150" s="390"/>
      <c r="E150" s="390"/>
      <c r="F150" s="393"/>
      <c r="G150" s="299" t="str">
        <f t="shared" si="5"/>
        <v>No</v>
      </c>
      <c r="H150" s="299" t="str">
        <f t="shared" si="6"/>
        <v>No</v>
      </c>
      <c r="I150" s="299" t="str">
        <f t="shared" si="6"/>
        <v>No</v>
      </c>
    </row>
    <row r="151" spans="2:9" x14ac:dyDescent="0.3">
      <c r="B151" s="389"/>
      <c r="C151" s="390"/>
      <c r="D151" s="390"/>
      <c r="E151" s="390"/>
      <c r="F151" s="393"/>
      <c r="G151" s="299" t="str">
        <f t="shared" si="5"/>
        <v>No</v>
      </c>
      <c r="H151" s="299" t="str">
        <f t="shared" si="6"/>
        <v>No</v>
      </c>
      <c r="I151" s="299" t="str">
        <f t="shared" si="6"/>
        <v>No</v>
      </c>
    </row>
    <row r="152" spans="2:9" x14ac:dyDescent="0.3">
      <c r="B152" s="389"/>
      <c r="C152" s="390"/>
      <c r="D152" s="390"/>
      <c r="E152" s="390"/>
      <c r="F152" s="393"/>
      <c r="G152" s="299" t="str">
        <f t="shared" si="5"/>
        <v>No</v>
      </c>
      <c r="H152" s="299" t="str">
        <f t="shared" si="6"/>
        <v>No</v>
      </c>
      <c r="I152" s="299" t="str">
        <f t="shared" si="6"/>
        <v>No</v>
      </c>
    </row>
    <row r="153" spans="2:9" x14ac:dyDescent="0.3">
      <c r="B153" s="389"/>
      <c r="C153" s="390"/>
      <c r="D153" s="390"/>
      <c r="E153" s="390"/>
      <c r="F153" s="393"/>
      <c r="G153" s="299" t="str">
        <f t="shared" si="5"/>
        <v>No</v>
      </c>
      <c r="H153" s="299" t="str">
        <f t="shared" si="6"/>
        <v>No</v>
      </c>
      <c r="I153" s="299" t="str">
        <f t="shared" si="6"/>
        <v>No</v>
      </c>
    </row>
    <row r="154" spans="2:9" x14ac:dyDescent="0.3">
      <c r="B154" s="389"/>
      <c r="C154" s="390"/>
      <c r="D154" s="390"/>
      <c r="E154" s="390"/>
      <c r="F154" s="393"/>
      <c r="G154" s="299" t="str">
        <f t="shared" si="5"/>
        <v>No</v>
      </c>
      <c r="H154" s="299" t="str">
        <f t="shared" si="6"/>
        <v>No</v>
      </c>
      <c r="I154" s="299" t="str">
        <f t="shared" si="6"/>
        <v>No</v>
      </c>
    </row>
    <row r="155" spans="2:9" x14ac:dyDescent="0.3">
      <c r="B155" s="389"/>
      <c r="C155" s="390"/>
      <c r="D155" s="390"/>
      <c r="E155" s="390"/>
      <c r="F155" s="393"/>
      <c r="G155" s="299" t="str">
        <f t="shared" si="5"/>
        <v>No</v>
      </c>
      <c r="H155" s="299" t="str">
        <f t="shared" si="6"/>
        <v>No</v>
      </c>
      <c r="I155" s="299" t="str">
        <f t="shared" si="6"/>
        <v>No</v>
      </c>
    </row>
    <row r="156" spans="2:9" x14ac:dyDescent="0.3">
      <c r="B156" s="389"/>
      <c r="C156" s="390"/>
      <c r="D156" s="390"/>
      <c r="E156" s="390"/>
      <c r="F156" s="393"/>
      <c r="G156" s="299" t="str">
        <f t="shared" si="5"/>
        <v>No</v>
      </c>
      <c r="H156" s="299" t="str">
        <f t="shared" si="6"/>
        <v>No</v>
      </c>
      <c r="I156" s="299" t="str">
        <f t="shared" si="6"/>
        <v>No</v>
      </c>
    </row>
    <row r="157" spans="2:9" x14ac:dyDescent="0.3">
      <c r="B157" s="389"/>
      <c r="C157" s="390"/>
      <c r="D157" s="390"/>
      <c r="E157" s="390"/>
      <c r="F157" s="393"/>
      <c r="G157" s="299" t="str">
        <f t="shared" si="5"/>
        <v>No</v>
      </c>
      <c r="H157" s="299" t="str">
        <f t="shared" si="6"/>
        <v>No</v>
      </c>
      <c r="I157" s="299" t="str">
        <f t="shared" si="6"/>
        <v>No</v>
      </c>
    </row>
    <row r="158" spans="2:9" x14ac:dyDescent="0.3">
      <c r="B158" s="389"/>
      <c r="C158" s="390"/>
      <c r="D158" s="390"/>
      <c r="E158" s="390"/>
      <c r="F158" s="393"/>
      <c r="G158" s="299" t="str">
        <f t="shared" si="5"/>
        <v>No</v>
      </c>
      <c r="H158" s="299" t="str">
        <f t="shared" si="6"/>
        <v>No</v>
      </c>
      <c r="I158" s="299" t="str">
        <f t="shared" si="6"/>
        <v>No</v>
      </c>
    </row>
    <row r="159" spans="2:9" x14ac:dyDescent="0.3">
      <c r="B159" s="389"/>
      <c r="C159" s="390"/>
      <c r="D159" s="390"/>
      <c r="E159" s="390"/>
      <c r="F159" s="393"/>
      <c r="G159" s="299" t="str">
        <f t="shared" si="5"/>
        <v>No</v>
      </c>
      <c r="H159" s="299" t="str">
        <f t="shared" si="6"/>
        <v>No</v>
      </c>
      <c r="I159" s="299" t="str">
        <f t="shared" si="6"/>
        <v>No</v>
      </c>
    </row>
    <row r="160" spans="2:9" x14ac:dyDescent="0.3">
      <c r="B160" s="389"/>
      <c r="C160" s="390"/>
      <c r="D160" s="390"/>
      <c r="E160" s="390"/>
      <c r="F160" s="393"/>
      <c r="G160" s="299" t="str">
        <f t="shared" si="5"/>
        <v>No</v>
      </c>
      <c r="H160" s="299" t="str">
        <f t="shared" si="6"/>
        <v>No</v>
      </c>
      <c r="I160" s="299" t="str">
        <f t="shared" si="6"/>
        <v>No</v>
      </c>
    </row>
    <row r="161" spans="2:9" x14ac:dyDescent="0.3">
      <c r="B161" s="389"/>
      <c r="C161" s="390"/>
      <c r="D161" s="390"/>
      <c r="E161" s="390"/>
      <c r="F161" s="393"/>
      <c r="G161" s="299" t="str">
        <f t="shared" si="5"/>
        <v>No</v>
      </c>
      <c r="H161" s="299" t="str">
        <f t="shared" si="6"/>
        <v>No</v>
      </c>
      <c r="I161" s="299" t="str">
        <f t="shared" si="6"/>
        <v>No</v>
      </c>
    </row>
    <row r="162" spans="2:9" x14ac:dyDescent="0.3">
      <c r="B162" s="389"/>
      <c r="C162" s="390"/>
      <c r="D162" s="390"/>
      <c r="E162" s="390"/>
      <c r="F162" s="393"/>
      <c r="G162" s="299" t="str">
        <f t="shared" si="5"/>
        <v>No</v>
      </c>
      <c r="H162" s="299" t="str">
        <f t="shared" si="6"/>
        <v>No</v>
      </c>
      <c r="I162" s="299" t="str">
        <f t="shared" si="6"/>
        <v>No</v>
      </c>
    </row>
    <row r="163" spans="2:9" x14ac:dyDescent="0.3">
      <c r="B163" s="389"/>
      <c r="C163" s="390"/>
      <c r="D163" s="390"/>
      <c r="E163" s="390"/>
      <c r="F163" s="393"/>
      <c r="G163" s="299" t="str">
        <f t="shared" si="5"/>
        <v>No</v>
      </c>
      <c r="H163" s="299" t="str">
        <f t="shared" si="6"/>
        <v>No</v>
      </c>
      <c r="I163" s="299" t="str">
        <f t="shared" si="6"/>
        <v>No</v>
      </c>
    </row>
    <row r="164" spans="2:9" x14ac:dyDescent="0.3">
      <c r="B164" s="389"/>
      <c r="C164" s="390"/>
      <c r="D164" s="390"/>
      <c r="E164" s="390"/>
      <c r="F164" s="393"/>
      <c r="G164" s="299" t="str">
        <f t="shared" si="5"/>
        <v>No</v>
      </c>
      <c r="H164" s="299" t="str">
        <f t="shared" si="6"/>
        <v>No</v>
      </c>
      <c r="I164" s="299" t="str">
        <f t="shared" si="6"/>
        <v>No</v>
      </c>
    </row>
    <row r="165" spans="2:9" x14ac:dyDescent="0.3">
      <c r="B165" s="389"/>
      <c r="C165" s="390"/>
      <c r="D165" s="390"/>
      <c r="E165" s="390"/>
      <c r="F165" s="393"/>
      <c r="G165" s="299" t="str">
        <f t="shared" si="5"/>
        <v>No</v>
      </c>
      <c r="H165" s="299" t="str">
        <f t="shared" si="6"/>
        <v>No</v>
      </c>
      <c r="I165" s="299" t="str">
        <f t="shared" si="6"/>
        <v>No</v>
      </c>
    </row>
    <row r="166" spans="2:9" x14ac:dyDescent="0.3">
      <c r="B166" s="389"/>
      <c r="C166" s="390"/>
      <c r="D166" s="390"/>
      <c r="E166" s="390"/>
      <c r="F166" s="393"/>
      <c r="G166" s="299" t="str">
        <f t="shared" si="5"/>
        <v>No</v>
      </c>
      <c r="H166" s="299" t="str">
        <f t="shared" si="6"/>
        <v>No</v>
      </c>
      <c r="I166" s="299" t="str">
        <f t="shared" si="6"/>
        <v>No</v>
      </c>
    </row>
    <row r="167" spans="2:9" x14ac:dyDescent="0.3">
      <c r="B167" s="389"/>
      <c r="C167" s="390"/>
      <c r="D167" s="390"/>
      <c r="E167" s="390"/>
      <c r="F167" s="393"/>
      <c r="G167" s="299" t="str">
        <f t="shared" si="5"/>
        <v>No</v>
      </c>
      <c r="H167" s="299" t="str">
        <f t="shared" si="6"/>
        <v>No</v>
      </c>
      <c r="I167" s="299" t="str">
        <f t="shared" si="6"/>
        <v>No</v>
      </c>
    </row>
    <row r="168" spans="2:9" x14ac:dyDescent="0.3">
      <c r="B168" s="389"/>
      <c r="C168" s="390"/>
      <c r="D168" s="390"/>
      <c r="E168" s="390"/>
      <c r="F168" s="393"/>
      <c r="G168" s="299" t="str">
        <f t="shared" si="5"/>
        <v>No</v>
      </c>
      <c r="H168" s="299" t="str">
        <f t="shared" si="6"/>
        <v>No</v>
      </c>
      <c r="I168" s="299" t="str">
        <f t="shared" si="6"/>
        <v>No</v>
      </c>
    </row>
    <row r="169" spans="2:9" x14ac:dyDescent="0.3">
      <c r="B169" s="389"/>
      <c r="C169" s="394"/>
      <c r="D169" s="394"/>
      <c r="E169" s="394"/>
      <c r="F169" s="394"/>
      <c r="G169" s="299" t="str">
        <f t="shared" si="5"/>
        <v>No</v>
      </c>
      <c r="H169" s="299" t="str">
        <f t="shared" si="6"/>
        <v>No</v>
      </c>
      <c r="I169" s="299" t="str">
        <f t="shared" si="6"/>
        <v>No</v>
      </c>
    </row>
    <row r="170" spans="2:9" x14ac:dyDescent="0.3">
      <c r="B170" s="389"/>
      <c r="C170" s="394"/>
      <c r="D170" s="394"/>
      <c r="E170" s="394"/>
      <c r="F170" s="394"/>
      <c r="G170" s="299" t="str">
        <f t="shared" si="5"/>
        <v>No</v>
      </c>
      <c r="H170" s="299" t="str">
        <f t="shared" si="6"/>
        <v>No</v>
      </c>
      <c r="I170" s="299" t="str">
        <f t="shared" si="6"/>
        <v>No</v>
      </c>
    </row>
    <row r="171" spans="2:9" x14ac:dyDescent="0.3">
      <c r="B171" s="389"/>
      <c r="C171" s="394"/>
      <c r="D171" s="394"/>
      <c r="E171" s="394"/>
      <c r="F171" s="394"/>
      <c r="G171" s="299" t="str">
        <f t="shared" si="5"/>
        <v>No</v>
      </c>
      <c r="H171" s="299" t="str">
        <f t="shared" si="6"/>
        <v>No</v>
      </c>
      <c r="I171" s="299" t="str">
        <f t="shared" si="6"/>
        <v>No</v>
      </c>
    </row>
    <row r="172" spans="2:9" x14ac:dyDescent="0.3">
      <c r="B172" s="389"/>
      <c r="C172" s="394"/>
      <c r="D172" s="394"/>
      <c r="E172" s="394"/>
      <c r="F172" s="394"/>
      <c r="G172" s="299" t="str">
        <f t="shared" si="5"/>
        <v>No</v>
      </c>
      <c r="H172" s="299" t="str">
        <f t="shared" si="6"/>
        <v>No</v>
      </c>
      <c r="I172" s="299" t="str">
        <f t="shared" si="6"/>
        <v>No</v>
      </c>
    </row>
    <row r="173" spans="2:9" x14ac:dyDescent="0.3">
      <c r="B173" s="389"/>
      <c r="C173" s="394"/>
      <c r="D173" s="394"/>
      <c r="E173" s="394"/>
      <c r="F173" s="394"/>
      <c r="G173" s="299" t="str">
        <f t="shared" si="5"/>
        <v>No</v>
      </c>
      <c r="H173" s="299" t="str">
        <f t="shared" si="6"/>
        <v>No</v>
      </c>
      <c r="I173" s="299" t="str">
        <f t="shared" si="6"/>
        <v>No</v>
      </c>
    </row>
    <row r="174" spans="2:9" x14ac:dyDescent="0.3">
      <c r="B174" s="389"/>
      <c r="C174" s="394"/>
      <c r="D174" s="394"/>
      <c r="E174" s="394"/>
      <c r="F174" s="394"/>
      <c r="G174" s="299" t="str">
        <f t="shared" si="5"/>
        <v>No</v>
      </c>
      <c r="H174" s="299" t="str">
        <f t="shared" si="6"/>
        <v>No</v>
      </c>
      <c r="I174" s="299" t="str">
        <f t="shared" si="6"/>
        <v>No</v>
      </c>
    </row>
    <row r="175" spans="2:9" x14ac:dyDescent="0.3">
      <c r="B175" s="389"/>
      <c r="C175" s="394"/>
      <c r="D175" s="394"/>
      <c r="E175" s="394"/>
      <c r="F175" s="394"/>
      <c r="G175" s="299" t="str">
        <f t="shared" si="5"/>
        <v>No</v>
      </c>
      <c r="H175" s="299" t="str">
        <f t="shared" si="6"/>
        <v>No</v>
      </c>
      <c r="I175" s="299" t="str">
        <f t="shared" si="6"/>
        <v>No</v>
      </c>
    </row>
    <row r="176" spans="2:9" x14ac:dyDescent="0.3">
      <c r="B176" s="389"/>
      <c r="C176" s="394"/>
      <c r="D176" s="394"/>
      <c r="E176" s="394"/>
      <c r="F176" s="394"/>
      <c r="G176" s="299" t="str">
        <f t="shared" si="5"/>
        <v>No</v>
      </c>
      <c r="H176" s="299" t="str">
        <f t="shared" si="6"/>
        <v>No</v>
      </c>
      <c r="I176" s="299" t="str">
        <f t="shared" si="6"/>
        <v>No</v>
      </c>
    </row>
    <row r="177" spans="2:9" x14ac:dyDescent="0.3">
      <c r="B177" s="389"/>
      <c r="C177" s="394"/>
      <c r="D177" s="394"/>
      <c r="E177" s="394"/>
      <c r="F177" s="394"/>
      <c r="G177" s="299" t="str">
        <f t="shared" si="5"/>
        <v>No</v>
      </c>
      <c r="H177" s="299" t="str">
        <f t="shared" si="6"/>
        <v>No</v>
      </c>
      <c r="I177" s="299" t="str">
        <f t="shared" si="6"/>
        <v>No</v>
      </c>
    </row>
    <row r="178" spans="2:9" x14ac:dyDescent="0.3">
      <c r="B178" s="389"/>
      <c r="C178" s="394"/>
      <c r="D178" s="394"/>
      <c r="E178" s="394"/>
      <c r="F178" s="394"/>
      <c r="G178" s="299" t="str">
        <f t="shared" si="5"/>
        <v>No</v>
      </c>
      <c r="H178" s="299" t="str">
        <f t="shared" si="6"/>
        <v>No</v>
      </c>
      <c r="I178" s="299" t="str">
        <f t="shared" si="6"/>
        <v>No</v>
      </c>
    </row>
    <row r="179" spans="2:9" x14ac:dyDescent="0.3">
      <c r="B179" s="389"/>
      <c r="C179" s="394"/>
      <c r="D179" s="394"/>
      <c r="E179" s="394"/>
      <c r="F179" s="394"/>
      <c r="G179" s="299" t="str">
        <f t="shared" si="5"/>
        <v>No</v>
      </c>
      <c r="H179" s="299" t="str">
        <f t="shared" si="6"/>
        <v>No</v>
      </c>
      <c r="I179" s="299" t="str">
        <f t="shared" si="6"/>
        <v>No</v>
      </c>
    </row>
    <row r="180" spans="2:9" x14ac:dyDescent="0.3">
      <c r="B180" s="389"/>
      <c r="C180" s="394"/>
      <c r="D180" s="394"/>
      <c r="E180" s="394"/>
      <c r="F180" s="394"/>
      <c r="G180" s="299" t="str">
        <f t="shared" si="5"/>
        <v>No</v>
      </c>
      <c r="H180" s="299" t="str">
        <f t="shared" si="6"/>
        <v>No</v>
      </c>
      <c r="I180" s="299" t="str">
        <f t="shared" si="6"/>
        <v>No</v>
      </c>
    </row>
    <row r="181" spans="2:9" x14ac:dyDescent="0.3">
      <c r="B181" s="389"/>
      <c r="C181" s="394"/>
      <c r="D181" s="394"/>
      <c r="E181" s="394"/>
      <c r="F181" s="394"/>
      <c r="G181" s="299" t="str">
        <f t="shared" si="5"/>
        <v>No</v>
      </c>
      <c r="H181" s="299" t="str">
        <f t="shared" si="6"/>
        <v>No</v>
      </c>
      <c r="I181" s="299" t="str">
        <f t="shared" si="6"/>
        <v>No</v>
      </c>
    </row>
    <row r="182" spans="2:9" x14ac:dyDescent="0.3">
      <c r="B182" s="389"/>
      <c r="C182" s="394"/>
      <c r="D182" s="394"/>
      <c r="E182" s="394"/>
      <c r="F182" s="394"/>
      <c r="G182" s="299" t="str">
        <f t="shared" si="5"/>
        <v>No</v>
      </c>
      <c r="H182" s="299" t="str">
        <f t="shared" si="6"/>
        <v>No</v>
      </c>
      <c r="I182" s="299" t="str">
        <f t="shared" si="6"/>
        <v>No</v>
      </c>
    </row>
    <row r="183" spans="2:9" x14ac:dyDescent="0.3">
      <c r="B183" s="389"/>
      <c r="C183" s="394"/>
      <c r="D183" s="394"/>
      <c r="E183" s="394"/>
      <c r="F183" s="394"/>
      <c r="G183" s="299" t="str">
        <f t="shared" si="5"/>
        <v>No</v>
      </c>
      <c r="H183" s="299" t="str">
        <f t="shared" si="6"/>
        <v>No</v>
      </c>
      <c r="I183" s="299" t="str">
        <f t="shared" si="6"/>
        <v>No</v>
      </c>
    </row>
    <row r="184" spans="2:9" x14ac:dyDescent="0.3">
      <c r="B184" s="389"/>
      <c r="C184" s="394"/>
      <c r="D184" s="394"/>
      <c r="E184" s="394"/>
      <c r="F184" s="394"/>
      <c r="G184" s="299" t="str">
        <f t="shared" si="5"/>
        <v>No</v>
      </c>
      <c r="H184" s="299" t="str">
        <f t="shared" si="6"/>
        <v>No</v>
      </c>
      <c r="I184" s="299" t="str">
        <f t="shared" si="6"/>
        <v>No</v>
      </c>
    </row>
    <row r="185" spans="2:9" x14ac:dyDescent="0.3">
      <c r="B185" s="389"/>
      <c r="C185" s="394"/>
      <c r="D185" s="394"/>
      <c r="E185" s="394"/>
      <c r="F185" s="394"/>
      <c r="G185" s="299" t="str">
        <f t="shared" si="5"/>
        <v>No</v>
      </c>
      <c r="H185" s="299" t="str">
        <f t="shared" si="6"/>
        <v>No</v>
      </c>
      <c r="I185" s="299" t="str">
        <f t="shared" si="6"/>
        <v>No</v>
      </c>
    </row>
    <row r="186" spans="2:9" x14ac:dyDescent="0.3">
      <c r="B186" s="389"/>
      <c r="C186" s="394"/>
      <c r="D186" s="394"/>
      <c r="E186" s="394"/>
      <c r="F186" s="394"/>
      <c r="G186" s="299" t="str">
        <f t="shared" si="5"/>
        <v>No</v>
      </c>
      <c r="H186" s="299" t="str">
        <f t="shared" si="6"/>
        <v>No</v>
      </c>
      <c r="I186" s="299" t="str">
        <f t="shared" si="6"/>
        <v>No</v>
      </c>
    </row>
    <row r="187" spans="2:9" x14ac:dyDescent="0.3">
      <c r="B187" s="389"/>
      <c r="C187" s="394"/>
      <c r="D187" s="394"/>
      <c r="E187" s="394"/>
      <c r="F187" s="394"/>
      <c r="G187" s="299" t="str">
        <f t="shared" si="5"/>
        <v>No</v>
      </c>
      <c r="H187" s="299" t="str">
        <f t="shared" si="6"/>
        <v>No</v>
      </c>
      <c r="I187" s="299" t="str">
        <f t="shared" si="6"/>
        <v>No</v>
      </c>
    </row>
    <row r="188" spans="2:9" x14ac:dyDescent="0.3">
      <c r="B188" s="389"/>
      <c r="C188" s="394"/>
      <c r="D188" s="394"/>
      <c r="E188" s="394"/>
      <c r="F188" s="394"/>
      <c r="G188" s="299" t="str">
        <f t="shared" si="5"/>
        <v>No</v>
      </c>
      <c r="H188" s="299" t="str">
        <f t="shared" si="6"/>
        <v>No</v>
      </c>
      <c r="I188" s="299" t="str">
        <f t="shared" si="6"/>
        <v>No</v>
      </c>
    </row>
    <row r="189" spans="2:9" x14ac:dyDescent="0.3">
      <c r="B189" s="389"/>
      <c r="C189" s="394"/>
      <c r="D189" s="394"/>
      <c r="E189" s="394"/>
      <c r="F189" s="394"/>
      <c r="G189" s="299" t="str">
        <f t="shared" si="5"/>
        <v>No</v>
      </c>
      <c r="H189" s="299" t="str">
        <f t="shared" si="6"/>
        <v>No</v>
      </c>
      <c r="I189" s="299" t="str">
        <f t="shared" si="6"/>
        <v>No</v>
      </c>
    </row>
    <row r="190" spans="2:9" x14ac:dyDescent="0.3">
      <c r="B190" s="389"/>
      <c r="C190" s="394"/>
      <c r="D190" s="394"/>
      <c r="E190" s="394"/>
      <c r="F190" s="394"/>
      <c r="G190" s="299" t="str">
        <f t="shared" si="5"/>
        <v>No</v>
      </c>
      <c r="H190" s="299" t="str">
        <f t="shared" si="6"/>
        <v>No</v>
      </c>
      <c r="I190" s="299" t="str">
        <f t="shared" si="6"/>
        <v>No</v>
      </c>
    </row>
    <row r="191" spans="2:9" x14ac:dyDescent="0.3">
      <c r="B191" s="389"/>
      <c r="C191" s="394"/>
      <c r="D191" s="394"/>
      <c r="E191" s="394"/>
      <c r="F191" s="394"/>
      <c r="G191" s="299" t="str">
        <f t="shared" si="5"/>
        <v>No</v>
      </c>
      <c r="H191" s="299" t="str">
        <f t="shared" si="6"/>
        <v>No</v>
      </c>
      <c r="I191" s="299" t="str">
        <f t="shared" si="6"/>
        <v>No</v>
      </c>
    </row>
    <row r="192" spans="2:9" x14ac:dyDescent="0.3">
      <c r="B192" s="389"/>
      <c r="C192" s="394"/>
      <c r="D192" s="394"/>
      <c r="E192" s="394"/>
      <c r="F192" s="394"/>
      <c r="G192" s="299" t="str">
        <f t="shared" si="5"/>
        <v>No</v>
      </c>
      <c r="H192" s="299" t="str">
        <f t="shared" si="6"/>
        <v>No</v>
      </c>
      <c r="I192" s="299" t="str">
        <f t="shared" si="6"/>
        <v>No</v>
      </c>
    </row>
    <row r="193" spans="2:9" x14ac:dyDescent="0.3">
      <c r="B193" s="389"/>
      <c r="C193" s="394"/>
      <c r="D193" s="394"/>
      <c r="E193" s="394"/>
      <c r="F193" s="394"/>
      <c r="G193" s="299" t="str">
        <f t="shared" si="5"/>
        <v>No</v>
      </c>
      <c r="H193" s="299" t="str">
        <f t="shared" si="6"/>
        <v>No</v>
      </c>
      <c r="I193" s="299" t="str">
        <f t="shared" si="6"/>
        <v>No</v>
      </c>
    </row>
    <row r="194" spans="2:9" x14ac:dyDescent="0.3">
      <c r="B194" s="389"/>
      <c r="C194" s="394"/>
      <c r="D194" s="394"/>
      <c r="E194" s="394"/>
      <c r="F194" s="394"/>
      <c r="G194" s="299" t="str">
        <f t="shared" si="5"/>
        <v>No</v>
      </c>
      <c r="H194" s="299" t="str">
        <f t="shared" si="6"/>
        <v>No</v>
      </c>
      <c r="I194" s="299" t="str">
        <f t="shared" si="6"/>
        <v>No</v>
      </c>
    </row>
    <row r="195" spans="2:9" x14ac:dyDescent="0.3">
      <c r="B195" s="389"/>
      <c r="C195" s="394"/>
      <c r="D195" s="394"/>
      <c r="E195" s="394"/>
      <c r="F195" s="394"/>
      <c r="G195" s="299" t="str">
        <f t="shared" si="5"/>
        <v>No</v>
      </c>
      <c r="H195" s="299" t="str">
        <f t="shared" si="6"/>
        <v>No</v>
      </c>
      <c r="I195" s="299" t="str">
        <f t="shared" si="6"/>
        <v>No</v>
      </c>
    </row>
    <row r="196" spans="2:9" x14ac:dyDescent="0.3">
      <c r="B196" s="389"/>
      <c r="C196" s="394"/>
      <c r="D196" s="394"/>
      <c r="E196" s="394"/>
      <c r="F196" s="394"/>
      <c r="G196" s="299" t="str">
        <f t="shared" si="5"/>
        <v>No</v>
      </c>
      <c r="H196" s="299" t="str">
        <f t="shared" si="6"/>
        <v>No</v>
      </c>
      <c r="I196" s="299" t="str">
        <f t="shared" si="6"/>
        <v>No</v>
      </c>
    </row>
    <row r="197" spans="2:9" x14ac:dyDescent="0.3">
      <c r="B197" s="389"/>
      <c r="C197" s="394"/>
      <c r="D197" s="394"/>
      <c r="E197" s="394"/>
      <c r="F197" s="394"/>
      <c r="G197" s="299" t="str">
        <f t="shared" si="5"/>
        <v>No</v>
      </c>
      <c r="H197" s="299" t="str">
        <f t="shared" si="6"/>
        <v>No</v>
      </c>
      <c r="I197" s="299" t="str">
        <f t="shared" si="6"/>
        <v>No</v>
      </c>
    </row>
    <row r="198" spans="2:9" x14ac:dyDescent="0.3">
      <c r="B198" s="389"/>
      <c r="C198" s="394"/>
      <c r="D198" s="394"/>
      <c r="E198" s="394"/>
      <c r="F198" s="394"/>
      <c r="G198" s="299" t="str">
        <f t="shared" si="5"/>
        <v>No</v>
      </c>
      <c r="H198" s="299" t="str">
        <f t="shared" si="6"/>
        <v>No</v>
      </c>
      <c r="I198" s="299" t="str">
        <f t="shared" si="6"/>
        <v>No</v>
      </c>
    </row>
    <row r="199" spans="2:9" x14ac:dyDescent="0.3">
      <c r="B199" s="389"/>
      <c r="C199" s="394"/>
      <c r="D199" s="394"/>
      <c r="E199" s="394"/>
      <c r="F199" s="394"/>
      <c r="G199" s="299" t="str">
        <f t="shared" si="5"/>
        <v>No</v>
      </c>
      <c r="H199" s="299" t="str">
        <f t="shared" si="6"/>
        <v>No</v>
      </c>
      <c r="I199" s="299" t="str">
        <f t="shared" si="6"/>
        <v>No</v>
      </c>
    </row>
    <row r="200" spans="2:9" x14ac:dyDescent="0.3">
      <c r="B200" s="389"/>
      <c r="C200" s="394"/>
      <c r="D200" s="394"/>
      <c r="E200" s="394"/>
      <c r="F200" s="394"/>
      <c r="G200" s="299" t="str">
        <f t="shared" ref="G200:G263" si="7">IF($C200="","No",IF($C200&lt;DATE(2007,9,21),"Yes","No"))</f>
        <v>No</v>
      </c>
      <c r="H200" s="299" t="str">
        <f t="shared" ref="H200:I263" si="8">IF($C200="","No",IF($C200&lt;DATE(2019,9,20),"Yes","No"))</f>
        <v>No</v>
      </c>
      <c r="I200" s="299" t="str">
        <f t="shared" si="8"/>
        <v>No</v>
      </c>
    </row>
    <row r="201" spans="2:9" x14ac:dyDescent="0.3">
      <c r="B201" s="389"/>
      <c r="C201" s="394"/>
      <c r="D201" s="394"/>
      <c r="E201" s="394"/>
      <c r="F201" s="394"/>
      <c r="G201" s="299" t="str">
        <f t="shared" si="7"/>
        <v>No</v>
      </c>
      <c r="H201" s="299" t="str">
        <f t="shared" si="8"/>
        <v>No</v>
      </c>
      <c r="I201" s="299" t="str">
        <f t="shared" si="8"/>
        <v>No</v>
      </c>
    </row>
    <row r="202" spans="2:9" x14ac:dyDescent="0.3">
      <c r="B202" s="389"/>
      <c r="C202" s="394"/>
      <c r="D202" s="394"/>
      <c r="E202" s="394"/>
      <c r="F202" s="394"/>
      <c r="G202" s="299" t="str">
        <f t="shared" si="7"/>
        <v>No</v>
      </c>
      <c r="H202" s="299" t="str">
        <f t="shared" si="8"/>
        <v>No</v>
      </c>
      <c r="I202" s="299" t="str">
        <f t="shared" si="8"/>
        <v>No</v>
      </c>
    </row>
    <row r="203" spans="2:9" x14ac:dyDescent="0.3">
      <c r="B203" s="389"/>
      <c r="C203" s="394"/>
      <c r="D203" s="394"/>
      <c r="E203" s="394"/>
      <c r="F203" s="394"/>
      <c r="G203" s="299" t="str">
        <f t="shared" si="7"/>
        <v>No</v>
      </c>
      <c r="H203" s="299" t="str">
        <f t="shared" si="8"/>
        <v>No</v>
      </c>
      <c r="I203" s="299" t="str">
        <f t="shared" si="8"/>
        <v>No</v>
      </c>
    </row>
    <row r="204" spans="2:9" x14ac:dyDescent="0.3">
      <c r="B204" s="389"/>
      <c r="C204" s="394"/>
      <c r="D204" s="394"/>
      <c r="E204" s="394"/>
      <c r="F204" s="394"/>
      <c r="G204" s="299" t="str">
        <f t="shared" si="7"/>
        <v>No</v>
      </c>
      <c r="H204" s="299" t="str">
        <f t="shared" si="8"/>
        <v>No</v>
      </c>
      <c r="I204" s="299" t="str">
        <f t="shared" si="8"/>
        <v>No</v>
      </c>
    </row>
    <row r="205" spans="2:9" x14ac:dyDescent="0.3">
      <c r="B205" s="389"/>
      <c r="C205" s="394"/>
      <c r="D205" s="394"/>
      <c r="E205" s="394"/>
      <c r="F205" s="394"/>
      <c r="G205" s="299" t="str">
        <f t="shared" si="7"/>
        <v>No</v>
      </c>
      <c r="H205" s="299" t="str">
        <f t="shared" si="8"/>
        <v>No</v>
      </c>
      <c r="I205" s="299" t="str">
        <f t="shared" si="8"/>
        <v>No</v>
      </c>
    </row>
    <row r="206" spans="2:9" x14ac:dyDescent="0.3">
      <c r="B206" s="389"/>
      <c r="C206" s="394"/>
      <c r="D206" s="394"/>
      <c r="E206" s="394"/>
      <c r="F206" s="394"/>
      <c r="G206" s="299" t="str">
        <f t="shared" si="7"/>
        <v>No</v>
      </c>
      <c r="H206" s="299" t="str">
        <f t="shared" si="8"/>
        <v>No</v>
      </c>
      <c r="I206" s="299" t="str">
        <f t="shared" si="8"/>
        <v>No</v>
      </c>
    </row>
    <row r="207" spans="2:9" x14ac:dyDescent="0.3">
      <c r="B207" s="389"/>
      <c r="C207" s="394"/>
      <c r="D207" s="394"/>
      <c r="E207" s="394"/>
      <c r="F207" s="394"/>
      <c r="G207" s="299" t="str">
        <f t="shared" si="7"/>
        <v>No</v>
      </c>
      <c r="H207" s="299" t="str">
        <f t="shared" si="8"/>
        <v>No</v>
      </c>
      <c r="I207" s="299" t="str">
        <f t="shared" si="8"/>
        <v>No</v>
      </c>
    </row>
    <row r="208" spans="2:9" x14ac:dyDescent="0.3">
      <c r="B208" s="389"/>
      <c r="C208" s="394"/>
      <c r="D208" s="394"/>
      <c r="E208" s="394"/>
      <c r="F208" s="394"/>
      <c r="G208" s="299" t="str">
        <f t="shared" si="7"/>
        <v>No</v>
      </c>
      <c r="H208" s="299" t="str">
        <f t="shared" si="8"/>
        <v>No</v>
      </c>
      <c r="I208" s="299" t="str">
        <f t="shared" si="8"/>
        <v>No</v>
      </c>
    </row>
    <row r="209" spans="2:9" x14ac:dyDescent="0.3">
      <c r="B209" s="389"/>
      <c r="C209" s="394"/>
      <c r="D209" s="394"/>
      <c r="E209" s="394"/>
      <c r="F209" s="394"/>
      <c r="G209" s="299" t="str">
        <f t="shared" si="7"/>
        <v>No</v>
      </c>
      <c r="H209" s="299" t="str">
        <f t="shared" si="8"/>
        <v>No</v>
      </c>
      <c r="I209" s="299" t="str">
        <f t="shared" si="8"/>
        <v>No</v>
      </c>
    </row>
    <row r="210" spans="2:9" x14ac:dyDescent="0.3">
      <c r="B210" s="389"/>
      <c r="C210" s="394"/>
      <c r="D210" s="394"/>
      <c r="E210" s="394"/>
      <c r="F210" s="394"/>
      <c r="G210" s="299" t="str">
        <f t="shared" si="7"/>
        <v>No</v>
      </c>
      <c r="H210" s="299" t="str">
        <f t="shared" si="8"/>
        <v>No</v>
      </c>
      <c r="I210" s="299" t="str">
        <f t="shared" si="8"/>
        <v>No</v>
      </c>
    </row>
    <row r="211" spans="2:9" x14ac:dyDescent="0.3">
      <c r="B211" s="389"/>
      <c r="C211" s="394"/>
      <c r="D211" s="394"/>
      <c r="E211" s="394"/>
      <c r="F211" s="394"/>
      <c r="G211" s="299" t="str">
        <f t="shared" si="7"/>
        <v>No</v>
      </c>
      <c r="H211" s="299" t="str">
        <f t="shared" si="8"/>
        <v>No</v>
      </c>
      <c r="I211" s="299" t="str">
        <f t="shared" si="8"/>
        <v>No</v>
      </c>
    </row>
    <row r="212" spans="2:9" x14ac:dyDescent="0.3">
      <c r="B212" s="389"/>
      <c r="C212" s="394"/>
      <c r="D212" s="394"/>
      <c r="E212" s="394"/>
      <c r="F212" s="394"/>
      <c r="G212" s="299" t="str">
        <f t="shared" si="7"/>
        <v>No</v>
      </c>
      <c r="H212" s="299" t="str">
        <f t="shared" si="8"/>
        <v>No</v>
      </c>
      <c r="I212" s="299" t="str">
        <f t="shared" si="8"/>
        <v>No</v>
      </c>
    </row>
    <row r="213" spans="2:9" x14ac:dyDescent="0.3">
      <c r="B213" s="389"/>
      <c r="C213" s="394"/>
      <c r="D213" s="394"/>
      <c r="E213" s="394"/>
      <c r="F213" s="394"/>
      <c r="G213" s="299" t="str">
        <f t="shared" si="7"/>
        <v>No</v>
      </c>
      <c r="H213" s="299" t="str">
        <f t="shared" si="8"/>
        <v>No</v>
      </c>
      <c r="I213" s="299" t="str">
        <f t="shared" si="8"/>
        <v>No</v>
      </c>
    </row>
    <row r="214" spans="2:9" x14ac:dyDescent="0.3">
      <c r="B214" s="389"/>
      <c r="C214" s="394"/>
      <c r="D214" s="394"/>
      <c r="E214" s="394"/>
      <c r="F214" s="394"/>
      <c r="G214" s="299" t="str">
        <f t="shared" si="7"/>
        <v>No</v>
      </c>
      <c r="H214" s="299" t="str">
        <f t="shared" si="8"/>
        <v>No</v>
      </c>
      <c r="I214" s="299" t="str">
        <f t="shared" si="8"/>
        <v>No</v>
      </c>
    </row>
    <row r="215" spans="2:9" x14ac:dyDescent="0.3">
      <c r="B215" s="389"/>
      <c r="C215" s="394"/>
      <c r="D215" s="394"/>
      <c r="E215" s="394"/>
      <c r="F215" s="394"/>
      <c r="G215" s="299" t="str">
        <f t="shared" si="7"/>
        <v>No</v>
      </c>
      <c r="H215" s="299" t="str">
        <f t="shared" si="8"/>
        <v>No</v>
      </c>
      <c r="I215" s="299" t="str">
        <f t="shared" si="8"/>
        <v>No</v>
      </c>
    </row>
    <row r="216" spans="2:9" x14ac:dyDescent="0.3">
      <c r="B216" s="389"/>
      <c r="C216" s="394"/>
      <c r="D216" s="394"/>
      <c r="E216" s="394"/>
      <c r="F216" s="394"/>
      <c r="G216" s="299" t="str">
        <f t="shared" si="7"/>
        <v>No</v>
      </c>
      <c r="H216" s="299" t="str">
        <f t="shared" si="8"/>
        <v>No</v>
      </c>
      <c r="I216" s="299" t="str">
        <f t="shared" si="8"/>
        <v>No</v>
      </c>
    </row>
    <row r="217" spans="2:9" x14ac:dyDescent="0.3">
      <c r="B217" s="389"/>
      <c r="C217" s="394"/>
      <c r="D217" s="394"/>
      <c r="E217" s="394"/>
      <c r="F217" s="394"/>
      <c r="G217" s="299" t="str">
        <f t="shared" si="7"/>
        <v>No</v>
      </c>
      <c r="H217" s="299" t="str">
        <f t="shared" si="8"/>
        <v>No</v>
      </c>
      <c r="I217" s="299" t="str">
        <f t="shared" si="8"/>
        <v>No</v>
      </c>
    </row>
    <row r="218" spans="2:9" x14ac:dyDescent="0.3">
      <c r="B218" s="389"/>
      <c r="C218" s="394"/>
      <c r="D218" s="394"/>
      <c r="E218" s="394"/>
      <c r="F218" s="394"/>
      <c r="G218" s="299" t="str">
        <f t="shared" si="7"/>
        <v>No</v>
      </c>
      <c r="H218" s="299" t="str">
        <f t="shared" si="8"/>
        <v>No</v>
      </c>
      <c r="I218" s="299" t="str">
        <f t="shared" si="8"/>
        <v>No</v>
      </c>
    </row>
    <row r="219" spans="2:9" x14ac:dyDescent="0.3">
      <c r="B219" s="389"/>
      <c r="C219" s="394"/>
      <c r="D219" s="394"/>
      <c r="E219" s="394"/>
      <c r="F219" s="394"/>
      <c r="G219" s="299" t="str">
        <f t="shared" si="7"/>
        <v>No</v>
      </c>
      <c r="H219" s="299" t="str">
        <f t="shared" si="8"/>
        <v>No</v>
      </c>
      <c r="I219" s="299" t="str">
        <f t="shared" si="8"/>
        <v>No</v>
      </c>
    </row>
    <row r="220" spans="2:9" x14ac:dyDescent="0.3">
      <c r="B220" s="389"/>
      <c r="C220" s="394"/>
      <c r="D220" s="394"/>
      <c r="E220" s="394"/>
      <c r="F220" s="394"/>
      <c r="G220" s="299" t="str">
        <f t="shared" si="7"/>
        <v>No</v>
      </c>
      <c r="H220" s="299" t="str">
        <f t="shared" si="8"/>
        <v>No</v>
      </c>
      <c r="I220" s="299" t="str">
        <f t="shared" si="8"/>
        <v>No</v>
      </c>
    </row>
    <row r="221" spans="2:9" x14ac:dyDescent="0.3">
      <c r="B221" s="389"/>
      <c r="C221" s="394"/>
      <c r="D221" s="394"/>
      <c r="E221" s="394"/>
      <c r="F221" s="394"/>
      <c r="G221" s="299" t="str">
        <f t="shared" si="7"/>
        <v>No</v>
      </c>
      <c r="H221" s="299" t="str">
        <f t="shared" si="8"/>
        <v>No</v>
      </c>
      <c r="I221" s="299" t="str">
        <f t="shared" si="8"/>
        <v>No</v>
      </c>
    </row>
    <row r="222" spans="2:9" x14ac:dyDescent="0.3">
      <c r="B222" s="389"/>
      <c r="C222" s="394"/>
      <c r="D222" s="394"/>
      <c r="E222" s="394"/>
      <c r="F222" s="394"/>
      <c r="G222" s="299" t="str">
        <f t="shared" si="7"/>
        <v>No</v>
      </c>
      <c r="H222" s="299" t="str">
        <f t="shared" si="8"/>
        <v>No</v>
      </c>
      <c r="I222" s="299" t="str">
        <f t="shared" si="8"/>
        <v>No</v>
      </c>
    </row>
    <row r="223" spans="2:9" x14ac:dyDescent="0.3">
      <c r="B223" s="389"/>
      <c r="C223" s="394"/>
      <c r="D223" s="394"/>
      <c r="E223" s="394"/>
      <c r="F223" s="394"/>
      <c r="G223" s="299" t="str">
        <f t="shared" si="7"/>
        <v>No</v>
      </c>
      <c r="H223" s="299" t="str">
        <f t="shared" si="8"/>
        <v>No</v>
      </c>
      <c r="I223" s="299" t="str">
        <f t="shared" si="8"/>
        <v>No</v>
      </c>
    </row>
    <row r="224" spans="2:9" x14ac:dyDescent="0.3">
      <c r="B224" s="389"/>
      <c r="C224" s="394"/>
      <c r="D224" s="394"/>
      <c r="E224" s="394"/>
      <c r="F224" s="394"/>
      <c r="G224" s="299" t="str">
        <f t="shared" si="7"/>
        <v>No</v>
      </c>
      <c r="H224" s="299" t="str">
        <f t="shared" si="8"/>
        <v>No</v>
      </c>
      <c r="I224" s="299" t="str">
        <f t="shared" si="8"/>
        <v>No</v>
      </c>
    </row>
    <row r="225" spans="2:9" x14ac:dyDescent="0.3">
      <c r="B225" s="389"/>
      <c r="C225" s="394"/>
      <c r="D225" s="394"/>
      <c r="E225" s="394"/>
      <c r="F225" s="394"/>
      <c r="G225" s="299" t="str">
        <f t="shared" si="7"/>
        <v>No</v>
      </c>
      <c r="H225" s="299" t="str">
        <f t="shared" si="8"/>
        <v>No</v>
      </c>
      <c r="I225" s="299" t="str">
        <f t="shared" si="8"/>
        <v>No</v>
      </c>
    </row>
    <row r="226" spans="2:9" x14ac:dyDescent="0.3">
      <c r="B226" s="389"/>
      <c r="C226" s="394"/>
      <c r="D226" s="394"/>
      <c r="E226" s="394"/>
      <c r="F226" s="394"/>
      <c r="G226" s="299" t="str">
        <f t="shared" si="7"/>
        <v>No</v>
      </c>
      <c r="H226" s="299" t="str">
        <f t="shared" si="8"/>
        <v>No</v>
      </c>
      <c r="I226" s="299" t="str">
        <f t="shared" si="8"/>
        <v>No</v>
      </c>
    </row>
    <row r="227" spans="2:9" x14ac:dyDescent="0.3">
      <c r="B227" s="389"/>
      <c r="C227" s="394"/>
      <c r="D227" s="394"/>
      <c r="E227" s="394"/>
      <c r="F227" s="394"/>
      <c r="G227" s="299" t="str">
        <f t="shared" si="7"/>
        <v>No</v>
      </c>
      <c r="H227" s="299" t="str">
        <f t="shared" si="8"/>
        <v>No</v>
      </c>
      <c r="I227" s="299" t="str">
        <f t="shared" si="8"/>
        <v>No</v>
      </c>
    </row>
    <row r="228" spans="2:9" x14ac:dyDescent="0.3">
      <c r="B228" s="389"/>
      <c r="C228" s="394"/>
      <c r="D228" s="394"/>
      <c r="E228" s="394"/>
      <c r="F228" s="394"/>
      <c r="G228" s="299" t="str">
        <f t="shared" si="7"/>
        <v>No</v>
      </c>
      <c r="H228" s="299" t="str">
        <f t="shared" si="8"/>
        <v>No</v>
      </c>
      <c r="I228" s="299" t="str">
        <f t="shared" si="8"/>
        <v>No</v>
      </c>
    </row>
    <row r="229" spans="2:9" x14ac:dyDescent="0.3">
      <c r="B229" s="389"/>
      <c r="C229" s="394"/>
      <c r="D229" s="394"/>
      <c r="E229" s="394"/>
      <c r="F229" s="394"/>
      <c r="G229" s="299" t="str">
        <f t="shared" si="7"/>
        <v>No</v>
      </c>
      <c r="H229" s="299" t="str">
        <f t="shared" si="8"/>
        <v>No</v>
      </c>
      <c r="I229" s="299" t="str">
        <f t="shared" si="8"/>
        <v>No</v>
      </c>
    </row>
    <row r="230" spans="2:9" x14ac:dyDescent="0.3">
      <c r="B230" s="389"/>
      <c r="C230" s="394"/>
      <c r="D230" s="394"/>
      <c r="E230" s="394"/>
      <c r="F230" s="394"/>
      <c r="G230" s="299" t="str">
        <f t="shared" si="7"/>
        <v>No</v>
      </c>
      <c r="H230" s="299" t="str">
        <f t="shared" si="8"/>
        <v>No</v>
      </c>
      <c r="I230" s="299" t="str">
        <f t="shared" si="8"/>
        <v>No</v>
      </c>
    </row>
    <row r="231" spans="2:9" x14ac:dyDescent="0.3">
      <c r="B231" s="389"/>
      <c r="C231" s="394"/>
      <c r="D231" s="394"/>
      <c r="E231" s="394"/>
      <c r="F231" s="394"/>
      <c r="G231" s="299" t="str">
        <f t="shared" si="7"/>
        <v>No</v>
      </c>
      <c r="H231" s="299" t="str">
        <f t="shared" si="8"/>
        <v>No</v>
      </c>
      <c r="I231" s="299" t="str">
        <f t="shared" si="8"/>
        <v>No</v>
      </c>
    </row>
    <row r="232" spans="2:9" x14ac:dyDescent="0.3">
      <c r="B232" s="389"/>
      <c r="C232" s="394"/>
      <c r="D232" s="394"/>
      <c r="E232" s="394"/>
      <c r="F232" s="394"/>
      <c r="G232" s="299" t="str">
        <f t="shared" si="7"/>
        <v>No</v>
      </c>
      <c r="H232" s="299" t="str">
        <f t="shared" si="8"/>
        <v>No</v>
      </c>
      <c r="I232" s="299" t="str">
        <f t="shared" si="8"/>
        <v>No</v>
      </c>
    </row>
    <row r="233" spans="2:9" x14ac:dyDescent="0.3">
      <c r="B233" s="389"/>
      <c r="C233" s="394"/>
      <c r="D233" s="394"/>
      <c r="E233" s="394"/>
      <c r="F233" s="394"/>
      <c r="G233" s="299" t="str">
        <f t="shared" si="7"/>
        <v>No</v>
      </c>
      <c r="H233" s="299" t="str">
        <f t="shared" si="8"/>
        <v>No</v>
      </c>
      <c r="I233" s="299" t="str">
        <f t="shared" si="8"/>
        <v>No</v>
      </c>
    </row>
    <row r="234" spans="2:9" x14ac:dyDescent="0.3">
      <c r="B234" s="389"/>
      <c r="C234" s="394"/>
      <c r="D234" s="394"/>
      <c r="E234" s="394"/>
      <c r="F234" s="394"/>
      <c r="G234" s="299" t="str">
        <f t="shared" si="7"/>
        <v>No</v>
      </c>
      <c r="H234" s="299" t="str">
        <f t="shared" si="8"/>
        <v>No</v>
      </c>
      <c r="I234" s="299" t="str">
        <f t="shared" si="8"/>
        <v>No</v>
      </c>
    </row>
    <row r="235" spans="2:9" x14ac:dyDescent="0.3">
      <c r="B235" s="389"/>
      <c r="C235" s="394"/>
      <c r="D235" s="394"/>
      <c r="E235" s="394"/>
      <c r="F235" s="394"/>
      <c r="G235" s="299" t="str">
        <f t="shared" si="7"/>
        <v>No</v>
      </c>
      <c r="H235" s="299" t="str">
        <f t="shared" si="8"/>
        <v>No</v>
      </c>
      <c r="I235" s="299" t="str">
        <f t="shared" si="8"/>
        <v>No</v>
      </c>
    </row>
    <row r="236" spans="2:9" x14ac:dyDescent="0.3">
      <c r="B236" s="389"/>
      <c r="C236" s="394"/>
      <c r="D236" s="394"/>
      <c r="E236" s="394"/>
      <c r="F236" s="394"/>
      <c r="G236" s="299" t="str">
        <f t="shared" si="7"/>
        <v>No</v>
      </c>
      <c r="H236" s="299" t="str">
        <f t="shared" si="8"/>
        <v>No</v>
      </c>
      <c r="I236" s="299" t="str">
        <f t="shared" si="8"/>
        <v>No</v>
      </c>
    </row>
    <row r="237" spans="2:9" x14ac:dyDescent="0.3">
      <c r="B237" s="389"/>
      <c r="C237" s="394"/>
      <c r="D237" s="394"/>
      <c r="E237" s="394"/>
      <c r="F237" s="394"/>
      <c r="G237" s="299" t="str">
        <f t="shared" si="7"/>
        <v>No</v>
      </c>
      <c r="H237" s="299" t="str">
        <f t="shared" si="8"/>
        <v>No</v>
      </c>
      <c r="I237" s="299" t="str">
        <f t="shared" si="8"/>
        <v>No</v>
      </c>
    </row>
    <row r="238" spans="2:9" x14ac:dyDescent="0.3">
      <c r="B238" s="389"/>
      <c r="C238" s="394"/>
      <c r="D238" s="394"/>
      <c r="E238" s="394"/>
      <c r="F238" s="394"/>
      <c r="G238" s="299" t="str">
        <f t="shared" si="7"/>
        <v>No</v>
      </c>
      <c r="H238" s="299" t="str">
        <f t="shared" si="8"/>
        <v>No</v>
      </c>
      <c r="I238" s="299" t="str">
        <f t="shared" si="8"/>
        <v>No</v>
      </c>
    </row>
    <row r="239" spans="2:9" x14ac:dyDescent="0.3">
      <c r="B239" s="389"/>
      <c r="C239" s="394"/>
      <c r="D239" s="394"/>
      <c r="E239" s="394"/>
      <c r="F239" s="394"/>
      <c r="G239" s="299" t="str">
        <f t="shared" si="7"/>
        <v>No</v>
      </c>
      <c r="H239" s="299" t="str">
        <f t="shared" si="8"/>
        <v>No</v>
      </c>
      <c r="I239" s="299" t="str">
        <f t="shared" si="8"/>
        <v>No</v>
      </c>
    </row>
    <row r="240" spans="2:9" x14ac:dyDescent="0.3">
      <c r="B240" s="389"/>
      <c r="C240" s="394"/>
      <c r="D240" s="394"/>
      <c r="E240" s="394"/>
      <c r="F240" s="394"/>
      <c r="G240" s="299" t="str">
        <f t="shared" si="7"/>
        <v>No</v>
      </c>
      <c r="H240" s="299" t="str">
        <f t="shared" si="8"/>
        <v>No</v>
      </c>
      <c r="I240" s="299" t="str">
        <f t="shared" si="8"/>
        <v>No</v>
      </c>
    </row>
    <row r="241" spans="2:9" x14ac:dyDescent="0.3">
      <c r="B241" s="389"/>
      <c r="C241" s="394"/>
      <c r="D241" s="394"/>
      <c r="E241" s="394"/>
      <c r="F241" s="394"/>
      <c r="G241" s="299" t="str">
        <f t="shared" si="7"/>
        <v>No</v>
      </c>
      <c r="H241" s="299" t="str">
        <f t="shared" si="8"/>
        <v>No</v>
      </c>
      <c r="I241" s="299" t="str">
        <f t="shared" si="8"/>
        <v>No</v>
      </c>
    </row>
    <row r="242" spans="2:9" x14ac:dyDescent="0.3">
      <c r="B242" s="389"/>
      <c r="C242" s="394"/>
      <c r="D242" s="394"/>
      <c r="E242" s="394"/>
      <c r="F242" s="394"/>
      <c r="G242" s="299" t="str">
        <f t="shared" si="7"/>
        <v>No</v>
      </c>
      <c r="H242" s="299" t="str">
        <f t="shared" si="8"/>
        <v>No</v>
      </c>
      <c r="I242" s="299" t="str">
        <f t="shared" si="8"/>
        <v>No</v>
      </c>
    </row>
    <row r="243" spans="2:9" x14ac:dyDescent="0.3">
      <c r="B243" s="389"/>
      <c r="C243" s="394"/>
      <c r="D243" s="394"/>
      <c r="E243" s="394"/>
      <c r="F243" s="394"/>
      <c r="G243" s="299" t="str">
        <f t="shared" si="7"/>
        <v>No</v>
      </c>
      <c r="H243" s="299" t="str">
        <f t="shared" si="8"/>
        <v>No</v>
      </c>
      <c r="I243" s="299" t="str">
        <f t="shared" si="8"/>
        <v>No</v>
      </c>
    </row>
    <row r="244" spans="2:9" x14ac:dyDescent="0.3">
      <c r="B244" s="389"/>
      <c r="C244" s="394"/>
      <c r="D244" s="394"/>
      <c r="E244" s="394"/>
      <c r="F244" s="394"/>
      <c r="G244" s="299" t="str">
        <f t="shared" si="7"/>
        <v>No</v>
      </c>
      <c r="H244" s="299" t="str">
        <f t="shared" si="8"/>
        <v>No</v>
      </c>
      <c r="I244" s="299" t="str">
        <f t="shared" si="8"/>
        <v>No</v>
      </c>
    </row>
    <row r="245" spans="2:9" x14ac:dyDescent="0.3">
      <c r="B245" s="389"/>
      <c r="C245" s="394"/>
      <c r="D245" s="394"/>
      <c r="E245" s="394"/>
      <c r="F245" s="394"/>
      <c r="G245" s="299" t="str">
        <f t="shared" si="7"/>
        <v>No</v>
      </c>
      <c r="H245" s="299" t="str">
        <f t="shared" si="8"/>
        <v>No</v>
      </c>
      <c r="I245" s="299" t="str">
        <f t="shared" si="8"/>
        <v>No</v>
      </c>
    </row>
    <row r="246" spans="2:9" x14ac:dyDescent="0.3">
      <c r="B246" s="389"/>
      <c r="C246" s="394"/>
      <c r="D246" s="394"/>
      <c r="E246" s="394"/>
      <c r="F246" s="394"/>
      <c r="G246" s="299" t="str">
        <f t="shared" si="7"/>
        <v>No</v>
      </c>
      <c r="H246" s="299" t="str">
        <f t="shared" si="8"/>
        <v>No</v>
      </c>
      <c r="I246" s="299" t="str">
        <f t="shared" si="8"/>
        <v>No</v>
      </c>
    </row>
    <row r="247" spans="2:9" x14ac:dyDescent="0.3">
      <c r="B247" s="389"/>
      <c r="C247" s="394"/>
      <c r="D247" s="394"/>
      <c r="E247" s="394"/>
      <c r="F247" s="394"/>
      <c r="G247" s="299" t="str">
        <f t="shared" si="7"/>
        <v>No</v>
      </c>
      <c r="H247" s="299" t="str">
        <f t="shared" si="8"/>
        <v>No</v>
      </c>
      <c r="I247" s="299" t="str">
        <f t="shared" si="8"/>
        <v>No</v>
      </c>
    </row>
    <row r="248" spans="2:9" x14ac:dyDescent="0.3">
      <c r="B248" s="389"/>
      <c r="C248" s="394"/>
      <c r="D248" s="394"/>
      <c r="E248" s="394"/>
      <c r="F248" s="394"/>
      <c r="G248" s="299" t="str">
        <f t="shared" si="7"/>
        <v>No</v>
      </c>
      <c r="H248" s="299" t="str">
        <f t="shared" si="8"/>
        <v>No</v>
      </c>
      <c r="I248" s="299" t="str">
        <f t="shared" si="8"/>
        <v>No</v>
      </c>
    </row>
    <row r="249" spans="2:9" x14ac:dyDescent="0.3">
      <c r="B249" s="389"/>
      <c r="C249" s="394"/>
      <c r="D249" s="394"/>
      <c r="E249" s="394"/>
      <c r="F249" s="394"/>
      <c r="G249" s="299" t="str">
        <f t="shared" si="7"/>
        <v>No</v>
      </c>
      <c r="H249" s="299" t="str">
        <f t="shared" si="8"/>
        <v>No</v>
      </c>
      <c r="I249" s="299" t="str">
        <f t="shared" si="8"/>
        <v>No</v>
      </c>
    </row>
    <row r="250" spans="2:9" x14ac:dyDescent="0.3">
      <c r="B250" s="389"/>
      <c r="C250" s="394"/>
      <c r="D250" s="394"/>
      <c r="E250" s="394"/>
      <c r="F250" s="394"/>
      <c r="G250" s="299" t="str">
        <f t="shared" si="7"/>
        <v>No</v>
      </c>
      <c r="H250" s="299" t="str">
        <f t="shared" si="8"/>
        <v>No</v>
      </c>
      <c r="I250" s="299" t="str">
        <f t="shared" si="8"/>
        <v>No</v>
      </c>
    </row>
    <row r="251" spans="2:9" x14ac:dyDescent="0.3">
      <c r="B251" s="389"/>
      <c r="C251" s="394"/>
      <c r="D251" s="394"/>
      <c r="E251" s="394"/>
      <c r="F251" s="394"/>
      <c r="G251" s="299" t="str">
        <f t="shared" si="7"/>
        <v>No</v>
      </c>
      <c r="H251" s="299" t="str">
        <f t="shared" si="8"/>
        <v>No</v>
      </c>
      <c r="I251" s="299" t="str">
        <f t="shared" si="8"/>
        <v>No</v>
      </c>
    </row>
    <row r="252" spans="2:9" x14ac:dyDescent="0.3">
      <c r="B252" s="389"/>
      <c r="C252" s="394"/>
      <c r="D252" s="394"/>
      <c r="E252" s="394"/>
      <c r="F252" s="394"/>
      <c r="G252" s="299" t="str">
        <f t="shared" si="7"/>
        <v>No</v>
      </c>
      <c r="H252" s="299" t="str">
        <f t="shared" si="8"/>
        <v>No</v>
      </c>
      <c r="I252" s="299" t="str">
        <f t="shared" si="8"/>
        <v>No</v>
      </c>
    </row>
    <row r="253" spans="2:9" x14ac:dyDescent="0.3">
      <c r="B253" s="389"/>
      <c r="C253" s="394"/>
      <c r="D253" s="394"/>
      <c r="E253" s="394"/>
      <c r="F253" s="394"/>
      <c r="G253" s="299" t="str">
        <f t="shared" si="7"/>
        <v>No</v>
      </c>
      <c r="H253" s="299" t="str">
        <f t="shared" si="8"/>
        <v>No</v>
      </c>
      <c r="I253" s="299" t="str">
        <f t="shared" si="8"/>
        <v>No</v>
      </c>
    </row>
    <row r="254" spans="2:9" x14ac:dyDescent="0.3">
      <c r="B254" s="389"/>
      <c r="C254" s="394"/>
      <c r="D254" s="394"/>
      <c r="E254" s="394"/>
      <c r="F254" s="394"/>
      <c r="G254" s="299" t="str">
        <f t="shared" si="7"/>
        <v>No</v>
      </c>
      <c r="H254" s="299" t="str">
        <f t="shared" si="8"/>
        <v>No</v>
      </c>
      <c r="I254" s="299" t="str">
        <f t="shared" si="8"/>
        <v>No</v>
      </c>
    </row>
    <row r="255" spans="2:9" x14ac:dyDescent="0.3">
      <c r="B255" s="389"/>
      <c r="C255" s="394"/>
      <c r="D255" s="394"/>
      <c r="E255" s="394"/>
      <c r="F255" s="394"/>
      <c r="G255" s="299" t="str">
        <f t="shared" si="7"/>
        <v>No</v>
      </c>
      <c r="H255" s="299" t="str">
        <f t="shared" si="8"/>
        <v>No</v>
      </c>
      <c r="I255" s="299" t="str">
        <f t="shared" si="8"/>
        <v>No</v>
      </c>
    </row>
    <row r="256" spans="2:9" x14ac:dyDescent="0.3">
      <c r="B256" s="389"/>
      <c r="C256" s="394"/>
      <c r="D256" s="394"/>
      <c r="E256" s="394"/>
      <c r="F256" s="394"/>
      <c r="G256" s="299" t="str">
        <f t="shared" si="7"/>
        <v>No</v>
      </c>
      <c r="H256" s="299" t="str">
        <f t="shared" si="8"/>
        <v>No</v>
      </c>
      <c r="I256" s="299" t="str">
        <f t="shared" si="8"/>
        <v>No</v>
      </c>
    </row>
    <row r="257" spans="2:9" x14ac:dyDescent="0.3">
      <c r="B257" s="389"/>
      <c r="C257" s="394"/>
      <c r="D257" s="394"/>
      <c r="E257" s="394"/>
      <c r="F257" s="394"/>
      <c r="G257" s="299" t="str">
        <f t="shared" si="7"/>
        <v>No</v>
      </c>
      <c r="H257" s="299" t="str">
        <f t="shared" si="8"/>
        <v>No</v>
      </c>
      <c r="I257" s="299" t="str">
        <f t="shared" si="8"/>
        <v>No</v>
      </c>
    </row>
    <row r="258" spans="2:9" x14ac:dyDescent="0.3">
      <c r="B258" s="389"/>
      <c r="C258" s="394"/>
      <c r="D258" s="394"/>
      <c r="E258" s="394"/>
      <c r="F258" s="394"/>
      <c r="G258" s="299" t="str">
        <f t="shared" si="7"/>
        <v>No</v>
      </c>
      <c r="H258" s="299" t="str">
        <f t="shared" si="8"/>
        <v>No</v>
      </c>
      <c r="I258" s="299" t="str">
        <f t="shared" si="8"/>
        <v>No</v>
      </c>
    </row>
    <row r="259" spans="2:9" x14ac:dyDescent="0.3">
      <c r="B259" s="389"/>
      <c r="C259" s="394"/>
      <c r="D259" s="394"/>
      <c r="E259" s="394"/>
      <c r="F259" s="394"/>
      <c r="G259" s="299" t="str">
        <f t="shared" si="7"/>
        <v>No</v>
      </c>
      <c r="H259" s="299" t="str">
        <f t="shared" si="8"/>
        <v>No</v>
      </c>
      <c r="I259" s="299" t="str">
        <f t="shared" si="8"/>
        <v>No</v>
      </c>
    </row>
    <row r="260" spans="2:9" x14ac:dyDescent="0.3">
      <c r="B260" s="389"/>
      <c r="C260" s="394"/>
      <c r="D260" s="394"/>
      <c r="E260" s="394"/>
      <c r="F260" s="394"/>
      <c r="G260" s="299" t="str">
        <f t="shared" si="7"/>
        <v>No</v>
      </c>
      <c r="H260" s="299" t="str">
        <f t="shared" si="8"/>
        <v>No</v>
      </c>
      <c r="I260" s="299" t="str">
        <f t="shared" si="8"/>
        <v>No</v>
      </c>
    </row>
    <row r="261" spans="2:9" x14ac:dyDescent="0.3">
      <c r="B261" s="389"/>
      <c r="C261" s="394"/>
      <c r="D261" s="394"/>
      <c r="E261" s="394"/>
      <c r="F261" s="394"/>
      <c r="G261" s="299" t="str">
        <f t="shared" si="7"/>
        <v>No</v>
      </c>
      <c r="H261" s="299" t="str">
        <f t="shared" si="8"/>
        <v>No</v>
      </c>
      <c r="I261" s="299" t="str">
        <f t="shared" si="8"/>
        <v>No</v>
      </c>
    </row>
    <row r="262" spans="2:9" x14ac:dyDescent="0.3">
      <c r="B262" s="389"/>
      <c r="C262" s="394"/>
      <c r="D262" s="394"/>
      <c r="E262" s="394"/>
      <c r="F262" s="394"/>
      <c r="G262" s="299" t="str">
        <f t="shared" si="7"/>
        <v>No</v>
      </c>
      <c r="H262" s="299" t="str">
        <f t="shared" si="8"/>
        <v>No</v>
      </c>
      <c r="I262" s="299" t="str">
        <f t="shared" si="8"/>
        <v>No</v>
      </c>
    </row>
    <row r="263" spans="2:9" x14ac:dyDescent="0.3">
      <c r="B263" s="389"/>
      <c r="C263" s="394"/>
      <c r="D263" s="394"/>
      <c r="E263" s="394"/>
      <c r="F263" s="394"/>
      <c r="G263" s="299" t="str">
        <f t="shared" si="7"/>
        <v>No</v>
      </c>
      <c r="H263" s="299" t="str">
        <f t="shared" si="8"/>
        <v>No</v>
      </c>
      <c r="I263" s="299" t="str">
        <f t="shared" si="8"/>
        <v>No</v>
      </c>
    </row>
    <row r="264" spans="2:9" x14ac:dyDescent="0.3">
      <c r="B264" s="389"/>
      <c r="C264" s="394"/>
      <c r="D264" s="394"/>
      <c r="E264" s="394"/>
      <c r="F264" s="394"/>
      <c r="G264" s="299" t="str">
        <f t="shared" ref="G264:G327" si="9">IF($C264="","No",IF($C264&lt;DATE(2007,9,21),"Yes","No"))</f>
        <v>No</v>
      </c>
      <c r="H264" s="299" t="str">
        <f t="shared" ref="H264:I327" si="10">IF($C264="","No",IF($C264&lt;DATE(2019,9,20),"Yes","No"))</f>
        <v>No</v>
      </c>
      <c r="I264" s="299" t="str">
        <f t="shared" si="10"/>
        <v>No</v>
      </c>
    </row>
    <row r="265" spans="2:9" x14ac:dyDescent="0.3">
      <c r="B265" s="389"/>
      <c r="C265" s="394"/>
      <c r="D265" s="394"/>
      <c r="E265" s="394"/>
      <c r="F265" s="394"/>
      <c r="G265" s="299" t="str">
        <f t="shared" si="9"/>
        <v>No</v>
      </c>
      <c r="H265" s="299" t="str">
        <f t="shared" si="10"/>
        <v>No</v>
      </c>
      <c r="I265" s="299" t="str">
        <f t="shared" si="10"/>
        <v>No</v>
      </c>
    </row>
    <row r="266" spans="2:9" x14ac:dyDescent="0.3">
      <c r="B266" s="389"/>
      <c r="C266" s="394"/>
      <c r="D266" s="394"/>
      <c r="E266" s="394"/>
      <c r="F266" s="394"/>
      <c r="G266" s="299" t="str">
        <f t="shared" si="9"/>
        <v>No</v>
      </c>
      <c r="H266" s="299" t="str">
        <f t="shared" si="10"/>
        <v>No</v>
      </c>
      <c r="I266" s="299" t="str">
        <f t="shared" si="10"/>
        <v>No</v>
      </c>
    </row>
    <row r="267" spans="2:9" x14ac:dyDescent="0.3">
      <c r="B267" s="389"/>
      <c r="C267" s="394"/>
      <c r="D267" s="394"/>
      <c r="E267" s="394"/>
      <c r="F267" s="394"/>
      <c r="G267" s="299" t="str">
        <f t="shared" si="9"/>
        <v>No</v>
      </c>
      <c r="H267" s="299" t="str">
        <f t="shared" si="10"/>
        <v>No</v>
      </c>
      <c r="I267" s="299" t="str">
        <f t="shared" si="10"/>
        <v>No</v>
      </c>
    </row>
    <row r="268" spans="2:9" x14ac:dyDescent="0.3">
      <c r="B268" s="389"/>
      <c r="C268" s="394"/>
      <c r="D268" s="394"/>
      <c r="E268" s="394"/>
      <c r="F268" s="394"/>
      <c r="G268" s="299" t="str">
        <f t="shared" si="9"/>
        <v>No</v>
      </c>
      <c r="H268" s="299" t="str">
        <f t="shared" si="10"/>
        <v>No</v>
      </c>
      <c r="I268" s="299" t="str">
        <f t="shared" si="10"/>
        <v>No</v>
      </c>
    </row>
    <row r="269" spans="2:9" x14ac:dyDescent="0.3">
      <c r="B269" s="389"/>
      <c r="C269" s="394"/>
      <c r="D269" s="394"/>
      <c r="E269" s="394"/>
      <c r="F269" s="394"/>
      <c r="G269" s="299" t="str">
        <f t="shared" si="9"/>
        <v>No</v>
      </c>
      <c r="H269" s="299" t="str">
        <f t="shared" si="10"/>
        <v>No</v>
      </c>
      <c r="I269" s="299" t="str">
        <f t="shared" si="10"/>
        <v>No</v>
      </c>
    </row>
    <row r="270" spans="2:9" x14ac:dyDescent="0.3">
      <c r="B270" s="389"/>
      <c r="C270" s="394"/>
      <c r="D270" s="394"/>
      <c r="E270" s="394"/>
      <c r="F270" s="394"/>
      <c r="G270" s="299" t="str">
        <f t="shared" si="9"/>
        <v>No</v>
      </c>
      <c r="H270" s="299" t="str">
        <f t="shared" si="10"/>
        <v>No</v>
      </c>
      <c r="I270" s="299" t="str">
        <f t="shared" si="10"/>
        <v>No</v>
      </c>
    </row>
    <row r="271" spans="2:9" x14ac:dyDescent="0.3">
      <c r="B271" s="389"/>
      <c r="C271" s="394"/>
      <c r="D271" s="394"/>
      <c r="E271" s="394"/>
      <c r="F271" s="394"/>
      <c r="G271" s="299" t="str">
        <f t="shared" si="9"/>
        <v>No</v>
      </c>
      <c r="H271" s="299" t="str">
        <f t="shared" si="10"/>
        <v>No</v>
      </c>
      <c r="I271" s="299" t="str">
        <f t="shared" si="10"/>
        <v>No</v>
      </c>
    </row>
    <row r="272" spans="2:9" x14ac:dyDescent="0.3">
      <c r="B272" s="389"/>
      <c r="C272" s="394"/>
      <c r="D272" s="394"/>
      <c r="E272" s="394"/>
      <c r="F272" s="394"/>
      <c r="G272" s="299" t="str">
        <f t="shared" si="9"/>
        <v>No</v>
      </c>
      <c r="H272" s="299" t="str">
        <f t="shared" si="10"/>
        <v>No</v>
      </c>
      <c r="I272" s="299" t="str">
        <f t="shared" si="10"/>
        <v>No</v>
      </c>
    </row>
    <row r="273" spans="2:9" x14ac:dyDescent="0.3">
      <c r="B273" s="389"/>
      <c r="C273" s="394"/>
      <c r="D273" s="394"/>
      <c r="E273" s="394"/>
      <c r="F273" s="394"/>
      <c r="G273" s="299" t="str">
        <f t="shared" si="9"/>
        <v>No</v>
      </c>
      <c r="H273" s="299" t="str">
        <f t="shared" si="10"/>
        <v>No</v>
      </c>
      <c r="I273" s="299" t="str">
        <f t="shared" si="10"/>
        <v>No</v>
      </c>
    </row>
    <row r="274" spans="2:9" x14ac:dyDescent="0.3">
      <c r="B274" s="389"/>
      <c r="C274" s="394"/>
      <c r="D274" s="394"/>
      <c r="E274" s="394"/>
      <c r="F274" s="394"/>
      <c r="G274" s="299" t="str">
        <f t="shared" si="9"/>
        <v>No</v>
      </c>
      <c r="H274" s="299" t="str">
        <f t="shared" si="10"/>
        <v>No</v>
      </c>
      <c r="I274" s="299" t="str">
        <f t="shared" si="10"/>
        <v>No</v>
      </c>
    </row>
    <row r="275" spans="2:9" x14ac:dyDescent="0.3">
      <c r="B275" s="389"/>
      <c r="C275" s="394"/>
      <c r="D275" s="394"/>
      <c r="E275" s="394"/>
      <c r="F275" s="394"/>
      <c r="G275" s="299" t="str">
        <f t="shared" si="9"/>
        <v>No</v>
      </c>
      <c r="H275" s="299" t="str">
        <f t="shared" si="10"/>
        <v>No</v>
      </c>
      <c r="I275" s="299" t="str">
        <f t="shared" si="10"/>
        <v>No</v>
      </c>
    </row>
    <row r="276" spans="2:9" x14ac:dyDescent="0.3">
      <c r="B276" s="389"/>
      <c r="C276" s="394"/>
      <c r="D276" s="394"/>
      <c r="E276" s="394"/>
      <c r="F276" s="394"/>
      <c r="G276" s="299" t="str">
        <f t="shared" si="9"/>
        <v>No</v>
      </c>
      <c r="H276" s="299" t="str">
        <f t="shared" si="10"/>
        <v>No</v>
      </c>
      <c r="I276" s="299" t="str">
        <f t="shared" si="10"/>
        <v>No</v>
      </c>
    </row>
    <row r="277" spans="2:9" x14ac:dyDescent="0.3">
      <c r="B277" s="389"/>
      <c r="C277" s="394"/>
      <c r="D277" s="394"/>
      <c r="E277" s="394"/>
      <c r="F277" s="394"/>
      <c r="G277" s="299" t="str">
        <f t="shared" si="9"/>
        <v>No</v>
      </c>
      <c r="H277" s="299" t="str">
        <f t="shared" si="10"/>
        <v>No</v>
      </c>
      <c r="I277" s="299" t="str">
        <f t="shared" si="10"/>
        <v>No</v>
      </c>
    </row>
    <row r="278" spans="2:9" x14ac:dyDescent="0.3">
      <c r="B278" s="389"/>
      <c r="C278" s="394"/>
      <c r="D278" s="394"/>
      <c r="E278" s="394"/>
      <c r="F278" s="394"/>
      <c r="G278" s="299" t="str">
        <f t="shared" si="9"/>
        <v>No</v>
      </c>
      <c r="H278" s="299" t="str">
        <f t="shared" si="10"/>
        <v>No</v>
      </c>
      <c r="I278" s="299" t="str">
        <f t="shared" si="10"/>
        <v>No</v>
      </c>
    </row>
    <row r="279" spans="2:9" x14ac:dyDescent="0.3">
      <c r="B279" s="389"/>
      <c r="C279" s="394"/>
      <c r="D279" s="394"/>
      <c r="E279" s="394"/>
      <c r="F279" s="394"/>
      <c r="G279" s="299" t="str">
        <f t="shared" si="9"/>
        <v>No</v>
      </c>
      <c r="H279" s="299" t="str">
        <f t="shared" si="10"/>
        <v>No</v>
      </c>
      <c r="I279" s="299" t="str">
        <f t="shared" si="10"/>
        <v>No</v>
      </c>
    </row>
    <row r="280" spans="2:9" x14ac:dyDescent="0.3">
      <c r="B280" s="389"/>
      <c r="C280" s="394"/>
      <c r="D280" s="394"/>
      <c r="E280" s="394"/>
      <c r="F280" s="394"/>
      <c r="G280" s="299" t="str">
        <f t="shared" si="9"/>
        <v>No</v>
      </c>
      <c r="H280" s="299" t="str">
        <f t="shared" si="10"/>
        <v>No</v>
      </c>
      <c r="I280" s="299" t="str">
        <f t="shared" si="10"/>
        <v>No</v>
      </c>
    </row>
    <row r="281" spans="2:9" x14ac:dyDescent="0.3">
      <c r="B281" s="389"/>
      <c r="C281" s="394"/>
      <c r="D281" s="394"/>
      <c r="E281" s="394"/>
      <c r="F281" s="394"/>
      <c r="G281" s="299" t="str">
        <f t="shared" si="9"/>
        <v>No</v>
      </c>
      <c r="H281" s="299" t="str">
        <f t="shared" si="10"/>
        <v>No</v>
      </c>
      <c r="I281" s="299" t="str">
        <f t="shared" si="10"/>
        <v>No</v>
      </c>
    </row>
    <row r="282" spans="2:9" x14ac:dyDescent="0.3">
      <c r="B282" s="389"/>
      <c r="C282" s="394"/>
      <c r="D282" s="394"/>
      <c r="E282" s="394"/>
      <c r="F282" s="394"/>
      <c r="G282" s="299" t="str">
        <f t="shared" si="9"/>
        <v>No</v>
      </c>
      <c r="H282" s="299" t="str">
        <f t="shared" si="10"/>
        <v>No</v>
      </c>
      <c r="I282" s="299" t="str">
        <f t="shared" si="10"/>
        <v>No</v>
      </c>
    </row>
    <row r="283" spans="2:9" x14ac:dyDescent="0.3">
      <c r="B283" s="389"/>
      <c r="C283" s="394"/>
      <c r="D283" s="394"/>
      <c r="E283" s="394"/>
      <c r="F283" s="394"/>
      <c r="G283" s="299" t="str">
        <f t="shared" si="9"/>
        <v>No</v>
      </c>
      <c r="H283" s="299" t="str">
        <f t="shared" si="10"/>
        <v>No</v>
      </c>
      <c r="I283" s="299" t="str">
        <f t="shared" si="10"/>
        <v>No</v>
      </c>
    </row>
    <row r="284" spans="2:9" x14ac:dyDescent="0.3">
      <c r="B284" s="389"/>
      <c r="C284" s="394"/>
      <c r="D284" s="394"/>
      <c r="E284" s="394"/>
      <c r="F284" s="394"/>
      <c r="G284" s="299" t="str">
        <f t="shared" si="9"/>
        <v>No</v>
      </c>
      <c r="H284" s="299" t="str">
        <f t="shared" si="10"/>
        <v>No</v>
      </c>
      <c r="I284" s="299" t="str">
        <f t="shared" si="10"/>
        <v>No</v>
      </c>
    </row>
    <row r="285" spans="2:9" x14ac:dyDescent="0.3">
      <c r="B285" s="389"/>
      <c r="C285" s="394"/>
      <c r="D285" s="394"/>
      <c r="E285" s="394"/>
      <c r="F285" s="394"/>
      <c r="G285" s="299" t="str">
        <f t="shared" si="9"/>
        <v>No</v>
      </c>
      <c r="H285" s="299" t="str">
        <f t="shared" si="10"/>
        <v>No</v>
      </c>
      <c r="I285" s="299" t="str">
        <f t="shared" si="10"/>
        <v>No</v>
      </c>
    </row>
    <row r="286" spans="2:9" x14ac:dyDescent="0.3">
      <c r="B286" s="389"/>
      <c r="C286" s="394"/>
      <c r="D286" s="394"/>
      <c r="E286" s="394"/>
      <c r="F286" s="394"/>
      <c r="G286" s="299" t="str">
        <f t="shared" si="9"/>
        <v>No</v>
      </c>
      <c r="H286" s="299" t="str">
        <f t="shared" si="10"/>
        <v>No</v>
      </c>
      <c r="I286" s="299" t="str">
        <f t="shared" si="10"/>
        <v>No</v>
      </c>
    </row>
    <row r="287" spans="2:9" x14ac:dyDescent="0.3">
      <c r="B287" s="389"/>
      <c r="C287" s="394"/>
      <c r="D287" s="394"/>
      <c r="E287" s="394"/>
      <c r="F287" s="394"/>
      <c r="G287" s="299" t="str">
        <f t="shared" si="9"/>
        <v>No</v>
      </c>
      <c r="H287" s="299" t="str">
        <f t="shared" si="10"/>
        <v>No</v>
      </c>
      <c r="I287" s="299" t="str">
        <f t="shared" si="10"/>
        <v>No</v>
      </c>
    </row>
    <row r="288" spans="2:9" x14ac:dyDescent="0.3">
      <c r="B288" s="389"/>
      <c r="C288" s="394"/>
      <c r="D288" s="394"/>
      <c r="E288" s="394"/>
      <c r="F288" s="394"/>
      <c r="G288" s="299" t="str">
        <f t="shared" si="9"/>
        <v>No</v>
      </c>
      <c r="H288" s="299" t="str">
        <f t="shared" si="10"/>
        <v>No</v>
      </c>
      <c r="I288" s="299" t="str">
        <f t="shared" si="10"/>
        <v>No</v>
      </c>
    </row>
    <row r="289" spans="2:9" x14ac:dyDescent="0.3">
      <c r="B289" s="389"/>
      <c r="C289" s="394"/>
      <c r="D289" s="394"/>
      <c r="E289" s="394"/>
      <c r="F289" s="394"/>
      <c r="G289" s="299" t="str">
        <f t="shared" si="9"/>
        <v>No</v>
      </c>
      <c r="H289" s="299" t="str">
        <f t="shared" si="10"/>
        <v>No</v>
      </c>
      <c r="I289" s="299" t="str">
        <f t="shared" si="10"/>
        <v>No</v>
      </c>
    </row>
    <row r="290" spans="2:9" x14ac:dyDescent="0.3">
      <c r="B290" s="389"/>
      <c r="C290" s="394"/>
      <c r="D290" s="394"/>
      <c r="E290" s="394"/>
      <c r="F290" s="394"/>
      <c r="G290" s="299" t="str">
        <f t="shared" si="9"/>
        <v>No</v>
      </c>
      <c r="H290" s="299" t="str">
        <f t="shared" si="10"/>
        <v>No</v>
      </c>
      <c r="I290" s="299" t="str">
        <f t="shared" si="10"/>
        <v>No</v>
      </c>
    </row>
    <row r="291" spans="2:9" x14ac:dyDescent="0.3">
      <c r="B291" s="389"/>
      <c r="C291" s="394"/>
      <c r="D291" s="394"/>
      <c r="E291" s="394"/>
      <c r="F291" s="394"/>
      <c r="G291" s="299" t="str">
        <f t="shared" si="9"/>
        <v>No</v>
      </c>
      <c r="H291" s="299" t="str">
        <f t="shared" si="10"/>
        <v>No</v>
      </c>
      <c r="I291" s="299" t="str">
        <f t="shared" si="10"/>
        <v>No</v>
      </c>
    </row>
    <row r="292" spans="2:9" x14ac:dyDescent="0.3">
      <c r="B292" s="389"/>
      <c r="C292" s="394"/>
      <c r="D292" s="394"/>
      <c r="E292" s="394"/>
      <c r="F292" s="394"/>
      <c r="G292" s="299" t="str">
        <f t="shared" si="9"/>
        <v>No</v>
      </c>
      <c r="H292" s="299" t="str">
        <f t="shared" si="10"/>
        <v>No</v>
      </c>
      <c r="I292" s="299" t="str">
        <f t="shared" si="10"/>
        <v>No</v>
      </c>
    </row>
    <row r="293" spans="2:9" x14ac:dyDescent="0.3">
      <c r="B293" s="389"/>
      <c r="C293" s="394"/>
      <c r="D293" s="394"/>
      <c r="E293" s="394"/>
      <c r="F293" s="394"/>
      <c r="G293" s="299" t="str">
        <f t="shared" si="9"/>
        <v>No</v>
      </c>
      <c r="H293" s="299" t="str">
        <f t="shared" si="10"/>
        <v>No</v>
      </c>
      <c r="I293" s="299" t="str">
        <f t="shared" si="10"/>
        <v>No</v>
      </c>
    </row>
    <row r="294" spans="2:9" x14ac:dyDescent="0.3">
      <c r="B294" s="389"/>
      <c r="C294" s="394"/>
      <c r="D294" s="394"/>
      <c r="E294" s="394"/>
      <c r="F294" s="394"/>
      <c r="G294" s="299" t="str">
        <f t="shared" si="9"/>
        <v>No</v>
      </c>
      <c r="H294" s="299" t="str">
        <f t="shared" si="10"/>
        <v>No</v>
      </c>
      <c r="I294" s="299" t="str">
        <f t="shared" si="10"/>
        <v>No</v>
      </c>
    </row>
    <row r="295" spans="2:9" x14ac:dyDescent="0.3">
      <c r="B295" s="389"/>
      <c r="C295" s="394"/>
      <c r="D295" s="394"/>
      <c r="E295" s="394"/>
      <c r="F295" s="394"/>
      <c r="G295" s="299" t="str">
        <f t="shared" si="9"/>
        <v>No</v>
      </c>
      <c r="H295" s="299" t="str">
        <f t="shared" si="10"/>
        <v>No</v>
      </c>
      <c r="I295" s="299" t="str">
        <f t="shared" si="10"/>
        <v>No</v>
      </c>
    </row>
    <row r="296" spans="2:9" x14ac:dyDescent="0.3">
      <c r="B296" s="389"/>
      <c r="C296" s="394"/>
      <c r="D296" s="394"/>
      <c r="E296" s="394"/>
      <c r="F296" s="394"/>
      <c r="G296" s="299" t="str">
        <f t="shared" si="9"/>
        <v>No</v>
      </c>
      <c r="H296" s="299" t="str">
        <f t="shared" si="10"/>
        <v>No</v>
      </c>
      <c r="I296" s="299" t="str">
        <f t="shared" si="10"/>
        <v>No</v>
      </c>
    </row>
    <row r="297" spans="2:9" x14ac:dyDescent="0.3">
      <c r="B297" s="389"/>
      <c r="C297" s="394"/>
      <c r="D297" s="394"/>
      <c r="E297" s="394"/>
      <c r="F297" s="394"/>
      <c r="G297" s="299" t="str">
        <f t="shared" si="9"/>
        <v>No</v>
      </c>
      <c r="H297" s="299" t="str">
        <f t="shared" si="10"/>
        <v>No</v>
      </c>
      <c r="I297" s="299" t="str">
        <f t="shared" si="10"/>
        <v>No</v>
      </c>
    </row>
    <row r="298" spans="2:9" x14ac:dyDescent="0.3">
      <c r="B298" s="389"/>
      <c r="C298" s="394"/>
      <c r="D298" s="394"/>
      <c r="E298" s="394"/>
      <c r="F298" s="394"/>
      <c r="G298" s="299" t="str">
        <f t="shared" si="9"/>
        <v>No</v>
      </c>
      <c r="H298" s="299" t="str">
        <f t="shared" si="10"/>
        <v>No</v>
      </c>
      <c r="I298" s="299" t="str">
        <f t="shared" si="10"/>
        <v>No</v>
      </c>
    </row>
    <row r="299" spans="2:9" x14ac:dyDescent="0.3">
      <c r="B299" s="389"/>
      <c r="C299" s="394"/>
      <c r="D299" s="394"/>
      <c r="E299" s="394"/>
      <c r="F299" s="394"/>
      <c r="G299" s="299" t="str">
        <f t="shared" si="9"/>
        <v>No</v>
      </c>
      <c r="H299" s="299" t="str">
        <f t="shared" si="10"/>
        <v>No</v>
      </c>
      <c r="I299" s="299" t="str">
        <f t="shared" si="10"/>
        <v>No</v>
      </c>
    </row>
    <row r="300" spans="2:9" x14ac:dyDescent="0.3">
      <c r="B300" s="389"/>
      <c r="C300" s="394"/>
      <c r="D300" s="394"/>
      <c r="E300" s="394"/>
      <c r="F300" s="394"/>
      <c r="G300" s="299" t="str">
        <f t="shared" si="9"/>
        <v>No</v>
      </c>
      <c r="H300" s="299" t="str">
        <f t="shared" si="10"/>
        <v>No</v>
      </c>
      <c r="I300" s="299" t="str">
        <f t="shared" si="10"/>
        <v>No</v>
      </c>
    </row>
    <row r="301" spans="2:9" x14ac:dyDescent="0.3">
      <c r="B301" s="389"/>
      <c r="C301" s="394"/>
      <c r="D301" s="394"/>
      <c r="E301" s="394"/>
      <c r="F301" s="394"/>
      <c r="G301" s="299" t="str">
        <f t="shared" si="9"/>
        <v>No</v>
      </c>
      <c r="H301" s="299" t="str">
        <f t="shared" si="10"/>
        <v>No</v>
      </c>
      <c r="I301" s="299" t="str">
        <f t="shared" si="10"/>
        <v>No</v>
      </c>
    </row>
    <row r="302" spans="2:9" x14ac:dyDescent="0.3">
      <c r="B302" s="389"/>
      <c r="C302" s="394"/>
      <c r="D302" s="394"/>
      <c r="E302" s="394"/>
      <c r="F302" s="394"/>
      <c r="G302" s="299" t="str">
        <f t="shared" si="9"/>
        <v>No</v>
      </c>
      <c r="H302" s="299" t="str">
        <f t="shared" si="10"/>
        <v>No</v>
      </c>
      <c r="I302" s="299" t="str">
        <f t="shared" si="10"/>
        <v>No</v>
      </c>
    </row>
    <row r="303" spans="2:9" x14ac:dyDescent="0.3">
      <c r="B303" s="389"/>
      <c r="C303" s="394"/>
      <c r="D303" s="394"/>
      <c r="E303" s="394"/>
      <c r="F303" s="394"/>
      <c r="G303" s="299" t="str">
        <f t="shared" si="9"/>
        <v>No</v>
      </c>
      <c r="H303" s="299" t="str">
        <f t="shared" si="10"/>
        <v>No</v>
      </c>
      <c r="I303" s="299" t="str">
        <f t="shared" si="10"/>
        <v>No</v>
      </c>
    </row>
    <row r="304" spans="2:9" x14ac:dyDescent="0.3">
      <c r="B304" s="389"/>
      <c r="C304" s="394"/>
      <c r="D304" s="394"/>
      <c r="E304" s="394"/>
      <c r="F304" s="394"/>
      <c r="G304" s="299" t="str">
        <f t="shared" si="9"/>
        <v>No</v>
      </c>
      <c r="H304" s="299" t="str">
        <f t="shared" si="10"/>
        <v>No</v>
      </c>
      <c r="I304" s="299" t="str">
        <f t="shared" si="10"/>
        <v>No</v>
      </c>
    </row>
    <row r="305" spans="2:9" x14ac:dyDescent="0.3">
      <c r="B305" s="389"/>
      <c r="C305" s="394"/>
      <c r="D305" s="394"/>
      <c r="E305" s="394"/>
      <c r="F305" s="394"/>
      <c r="G305" s="299" t="str">
        <f t="shared" si="9"/>
        <v>No</v>
      </c>
      <c r="H305" s="299" t="str">
        <f t="shared" si="10"/>
        <v>No</v>
      </c>
      <c r="I305" s="299" t="str">
        <f t="shared" si="10"/>
        <v>No</v>
      </c>
    </row>
    <row r="306" spans="2:9" x14ac:dyDescent="0.3">
      <c r="B306" s="389"/>
      <c r="C306" s="394"/>
      <c r="D306" s="394"/>
      <c r="E306" s="394"/>
      <c r="F306" s="394"/>
      <c r="G306" s="299" t="str">
        <f t="shared" si="9"/>
        <v>No</v>
      </c>
      <c r="H306" s="299" t="str">
        <f t="shared" si="10"/>
        <v>No</v>
      </c>
      <c r="I306" s="299" t="str">
        <f t="shared" si="10"/>
        <v>No</v>
      </c>
    </row>
    <row r="307" spans="2:9" x14ac:dyDescent="0.3">
      <c r="B307" s="389"/>
      <c r="C307" s="394"/>
      <c r="D307" s="394"/>
      <c r="E307" s="394"/>
      <c r="F307" s="394"/>
      <c r="G307" s="299" t="str">
        <f t="shared" si="9"/>
        <v>No</v>
      </c>
      <c r="H307" s="299" t="str">
        <f t="shared" si="10"/>
        <v>No</v>
      </c>
      <c r="I307" s="299" t="str">
        <f t="shared" si="10"/>
        <v>No</v>
      </c>
    </row>
    <row r="308" spans="2:9" x14ac:dyDescent="0.3">
      <c r="B308" s="389"/>
      <c r="C308" s="394"/>
      <c r="D308" s="394"/>
      <c r="E308" s="394"/>
      <c r="F308" s="394"/>
      <c r="G308" s="299" t="str">
        <f t="shared" si="9"/>
        <v>No</v>
      </c>
      <c r="H308" s="299" t="str">
        <f t="shared" si="10"/>
        <v>No</v>
      </c>
      <c r="I308" s="299" t="str">
        <f t="shared" si="10"/>
        <v>No</v>
      </c>
    </row>
    <row r="309" spans="2:9" x14ac:dyDescent="0.3">
      <c r="B309" s="389"/>
      <c r="C309" s="394"/>
      <c r="D309" s="394"/>
      <c r="E309" s="394"/>
      <c r="F309" s="394"/>
      <c r="G309" s="299" t="str">
        <f t="shared" si="9"/>
        <v>No</v>
      </c>
      <c r="H309" s="299" t="str">
        <f t="shared" si="10"/>
        <v>No</v>
      </c>
      <c r="I309" s="299" t="str">
        <f t="shared" si="10"/>
        <v>No</v>
      </c>
    </row>
    <row r="310" spans="2:9" x14ac:dyDescent="0.3">
      <c r="B310" s="389"/>
      <c r="C310" s="394"/>
      <c r="D310" s="394"/>
      <c r="E310" s="394"/>
      <c r="F310" s="394"/>
      <c r="G310" s="299" t="str">
        <f t="shared" si="9"/>
        <v>No</v>
      </c>
      <c r="H310" s="299" t="str">
        <f t="shared" si="10"/>
        <v>No</v>
      </c>
      <c r="I310" s="299" t="str">
        <f t="shared" si="10"/>
        <v>No</v>
      </c>
    </row>
    <row r="311" spans="2:9" x14ac:dyDescent="0.3">
      <c r="B311" s="389"/>
      <c r="C311" s="394"/>
      <c r="D311" s="394"/>
      <c r="E311" s="394"/>
      <c r="F311" s="394"/>
      <c r="G311" s="299" t="str">
        <f t="shared" si="9"/>
        <v>No</v>
      </c>
      <c r="H311" s="299" t="str">
        <f t="shared" si="10"/>
        <v>No</v>
      </c>
      <c r="I311" s="299" t="str">
        <f t="shared" si="10"/>
        <v>No</v>
      </c>
    </row>
    <row r="312" spans="2:9" x14ac:dyDescent="0.3">
      <c r="B312" s="389"/>
      <c r="C312" s="394"/>
      <c r="D312" s="394"/>
      <c r="E312" s="394"/>
      <c r="F312" s="394"/>
      <c r="G312" s="299" t="str">
        <f t="shared" si="9"/>
        <v>No</v>
      </c>
      <c r="H312" s="299" t="str">
        <f t="shared" si="10"/>
        <v>No</v>
      </c>
      <c r="I312" s="299" t="str">
        <f t="shared" si="10"/>
        <v>No</v>
      </c>
    </row>
    <row r="313" spans="2:9" x14ac:dyDescent="0.3">
      <c r="B313" s="389"/>
      <c r="C313" s="394"/>
      <c r="D313" s="394"/>
      <c r="E313" s="394"/>
      <c r="F313" s="394"/>
      <c r="G313" s="299" t="str">
        <f t="shared" si="9"/>
        <v>No</v>
      </c>
      <c r="H313" s="299" t="str">
        <f t="shared" si="10"/>
        <v>No</v>
      </c>
      <c r="I313" s="299" t="str">
        <f t="shared" si="10"/>
        <v>No</v>
      </c>
    </row>
    <row r="314" spans="2:9" x14ac:dyDescent="0.3">
      <c r="B314" s="389"/>
      <c r="C314" s="394"/>
      <c r="D314" s="394"/>
      <c r="E314" s="394"/>
      <c r="F314" s="394"/>
      <c r="G314" s="299" t="str">
        <f t="shared" si="9"/>
        <v>No</v>
      </c>
      <c r="H314" s="299" t="str">
        <f t="shared" si="10"/>
        <v>No</v>
      </c>
      <c r="I314" s="299" t="str">
        <f t="shared" si="10"/>
        <v>No</v>
      </c>
    </row>
    <row r="315" spans="2:9" x14ac:dyDescent="0.3">
      <c r="B315" s="389"/>
      <c r="C315" s="394"/>
      <c r="D315" s="394"/>
      <c r="E315" s="394"/>
      <c r="F315" s="394"/>
      <c r="G315" s="299" t="str">
        <f t="shared" si="9"/>
        <v>No</v>
      </c>
      <c r="H315" s="299" t="str">
        <f t="shared" si="10"/>
        <v>No</v>
      </c>
      <c r="I315" s="299" t="str">
        <f t="shared" si="10"/>
        <v>No</v>
      </c>
    </row>
    <row r="316" spans="2:9" x14ac:dyDescent="0.3">
      <c r="B316" s="389"/>
      <c r="C316" s="394"/>
      <c r="D316" s="394"/>
      <c r="E316" s="394"/>
      <c r="F316" s="394"/>
      <c r="G316" s="299" t="str">
        <f t="shared" si="9"/>
        <v>No</v>
      </c>
      <c r="H316" s="299" t="str">
        <f t="shared" si="10"/>
        <v>No</v>
      </c>
      <c r="I316" s="299" t="str">
        <f t="shared" si="10"/>
        <v>No</v>
      </c>
    </row>
    <row r="317" spans="2:9" x14ac:dyDescent="0.3">
      <c r="B317" s="389"/>
      <c r="C317" s="394"/>
      <c r="D317" s="394"/>
      <c r="E317" s="394"/>
      <c r="F317" s="394"/>
      <c r="G317" s="299" t="str">
        <f t="shared" si="9"/>
        <v>No</v>
      </c>
      <c r="H317" s="299" t="str">
        <f t="shared" si="10"/>
        <v>No</v>
      </c>
      <c r="I317" s="299" t="str">
        <f t="shared" si="10"/>
        <v>No</v>
      </c>
    </row>
    <row r="318" spans="2:9" x14ac:dyDescent="0.3">
      <c r="B318" s="389"/>
      <c r="C318" s="394"/>
      <c r="D318" s="394"/>
      <c r="E318" s="394"/>
      <c r="F318" s="394"/>
      <c r="G318" s="299" t="str">
        <f t="shared" si="9"/>
        <v>No</v>
      </c>
      <c r="H318" s="299" t="str">
        <f t="shared" si="10"/>
        <v>No</v>
      </c>
      <c r="I318" s="299" t="str">
        <f t="shared" si="10"/>
        <v>No</v>
      </c>
    </row>
    <row r="319" spans="2:9" x14ac:dyDescent="0.3">
      <c r="B319" s="389"/>
      <c r="C319" s="394"/>
      <c r="D319" s="394"/>
      <c r="E319" s="394"/>
      <c r="F319" s="394"/>
      <c r="G319" s="299" t="str">
        <f t="shared" si="9"/>
        <v>No</v>
      </c>
      <c r="H319" s="299" t="str">
        <f t="shared" si="10"/>
        <v>No</v>
      </c>
      <c r="I319" s="299" t="str">
        <f t="shared" si="10"/>
        <v>No</v>
      </c>
    </row>
    <row r="320" spans="2:9" x14ac:dyDescent="0.3">
      <c r="B320" s="389"/>
      <c r="C320" s="394"/>
      <c r="D320" s="394"/>
      <c r="E320" s="394"/>
      <c r="F320" s="394"/>
      <c r="G320" s="299" t="str">
        <f t="shared" si="9"/>
        <v>No</v>
      </c>
      <c r="H320" s="299" t="str">
        <f t="shared" si="10"/>
        <v>No</v>
      </c>
      <c r="I320" s="299" t="str">
        <f t="shared" si="10"/>
        <v>No</v>
      </c>
    </row>
    <row r="321" spans="2:9" x14ac:dyDescent="0.3">
      <c r="B321" s="389"/>
      <c r="C321" s="394"/>
      <c r="D321" s="394"/>
      <c r="E321" s="394"/>
      <c r="F321" s="394"/>
      <c r="G321" s="299" t="str">
        <f t="shared" si="9"/>
        <v>No</v>
      </c>
      <c r="H321" s="299" t="str">
        <f t="shared" si="10"/>
        <v>No</v>
      </c>
      <c r="I321" s="299" t="str">
        <f t="shared" si="10"/>
        <v>No</v>
      </c>
    </row>
    <row r="322" spans="2:9" x14ac:dyDescent="0.3">
      <c r="B322" s="389"/>
      <c r="C322" s="394"/>
      <c r="D322" s="394"/>
      <c r="E322" s="394"/>
      <c r="F322" s="394"/>
      <c r="G322" s="299" t="str">
        <f t="shared" si="9"/>
        <v>No</v>
      </c>
      <c r="H322" s="299" t="str">
        <f t="shared" si="10"/>
        <v>No</v>
      </c>
      <c r="I322" s="299" t="str">
        <f t="shared" si="10"/>
        <v>No</v>
      </c>
    </row>
    <row r="323" spans="2:9" x14ac:dyDescent="0.3">
      <c r="B323" s="389"/>
      <c r="C323" s="394"/>
      <c r="D323" s="394"/>
      <c r="E323" s="394"/>
      <c r="F323" s="394"/>
      <c r="G323" s="299" t="str">
        <f t="shared" si="9"/>
        <v>No</v>
      </c>
      <c r="H323" s="299" t="str">
        <f t="shared" si="10"/>
        <v>No</v>
      </c>
      <c r="I323" s="299" t="str">
        <f t="shared" si="10"/>
        <v>No</v>
      </c>
    </row>
    <row r="324" spans="2:9" x14ac:dyDescent="0.3">
      <c r="B324" s="389"/>
      <c r="C324" s="394"/>
      <c r="D324" s="394"/>
      <c r="E324" s="394"/>
      <c r="F324" s="394"/>
      <c r="G324" s="299" t="str">
        <f t="shared" si="9"/>
        <v>No</v>
      </c>
      <c r="H324" s="299" t="str">
        <f t="shared" si="10"/>
        <v>No</v>
      </c>
      <c r="I324" s="299" t="str">
        <f t="shared" si="10"/>
        <v>No</v>
      </c>
    </row>
    <row r="325" spans="2:9" x14ac:dyDescent="0.3">
      <c r="B325" s="389"/>
      <c r="C325" s="394"/>
      <c r="D325" s="394"/>
      <c r="E325" s="394"/>
      <c r="F325" s="394"/>
      <c r="G325" s="299" t="str">
        <f t="shared" si="9"/>
        <v>No</v>
      </c>
      <c r="H325" s="299" t="str">
        <f t="shared" si="10"/>
        <v>No</v>
      </c>
      <c r="I325" s="299" t="str">
        <f t="shared" si="10"/>
        <v>No</v>
      </c>
    </row>
    <row r="326" spans="2:9" x14ac:dyDescent="0.3">
      <c r="B326" s="389"/>
      <c r="C326" s="394"/>
      <c r="D326" s="394"/>
      <c r="E326" s="394"/>
      <c r="F326" s="394"/>
      <c r="G326" s="299" t="str">
        <f t="shared" si="9"/>
        <v>No</v>
      </c>
      <c r="H326" s="299" t="str">
        <f t="shared" si="10"/>
        <v>No</v>
      </c>
      <c r="I326" s="299" t="str">
        <f t="shared" si="10"/>
        <v>No</v>
      </c>
    </row>
    <row r="327" spans="2:9" x14ac:dyDescent="0.3">
      <c r="B327" s="389"/>
      <c r="C327" s="394"/>
      <c r="D327" s="394"/>
      <c r="E327" s="394"/>
      <c r="F327" s="394"/>
      <c r="G327" s="299" t="str">
        <f t="shared" si="9"/>
        <v>No</v>
      </c>
      <c r="H327" s="299" t="str">
        <f t="shared" si="10"/>
        <v>No</v>
      </c>
      <c r="I327" s="299" t="str">
        <f t="shared" si="10"/>
        <v>No</v>
      </c>
    </row>
    <row r="328" spans="2:9" x14ac:dyDescent="0.3">
      <c r="B328" s="389"/>
      <c r="C328" s="394"/>
      <c r="D328" s="394"/>
      <c r="E328" s="394"/>
      <c r="F328" s="394"/>
      <c r="G328" s="299" t="str">
        <f t="shared" ref="G328:G391" si="11">IF($C328="","No",IF($C328&lt;DATE(2007,9,21),"Yes","No"))</f>
        <v>No</v>
      </c>
      <c r="H328" s="299" t="str">
        <f t="shared" ref="H328:I391" si="12">IF($C328="","No",IF($C328&lt;DATE(2019,9,20),"Yes","No"))</f>
        <v>No</v>
      </c>
      <c r="I328" s="299" t="str">
        <f t="shared" si="12"/>
        <v>No</v>
      </c>
    </row>
    <row r="329" spans="2:9" x14ac:dyDescent="0.3">
      <c r="B329" s="389"/>
      <c r="C329" s="394"/>
      <c r="D329" s="394"/>
      <c r="E329" s="394"/>
      <c r="F329" s="394"/>
      <c r="G329" s="299" t="str">
        <f t="shared" si="11"/>
        <v>No</v>
      </c>
      <c r="H329" s="299" t="str">
        <f t="shared" si="12"/>
        <v>No</v>
      </c>
      <c r="I329" s="299" t="str">
        <f t="shared" si="12"/>
        <v>No</v>
      </c>
    </row>
    <row r="330" spans="2:9" x14ac:dyDescent="0.3">
      <c r="B330" s="389"/>
      <c r="C330" s="394"/>
      <c r="D330" s="394"/>
      <c r="E330" s="394"/>
      <c r="F330" s="394"/>
      <c r="G330" s="299" t="str">
        <f t="shared" si="11"/>
        <v>No</v>
      </c>
      <c r="H330" s="299" t="str">
        <f t="shared" si="12"/>
        <v>No</v>
      </c>
      <c r="I330" s="299" t="str">
        <f t="shared" si="12"/>
        <v>No</v>
      </c>
    </row>
    <row r="331" spans="2:9" x14ac:dyDescent="0.3">
      <c r="B331" s="389"/>
      <c r="C331" s="394"/>
      <c r="D331" s="394"/>
      <c r="E331" s="394"/>
      <c r="F331" s="394"/>
      <c r="G331" s="299" t="str">
        <f t="shared" si="11"/>
        <v>No</v>
      </c>
      <c r="H331" s="299" t="str">
        <f t="shared" si="12"/>
        <v>No</v>
      </c>
      <c r="I331" s="299" t="str">
        <f t="shared" si="12"/>
        <v>No</v>
      </c>
    </row>
    <row r="332" spans="2:9" x14ac:dyDescent="0.3">
      <c r="B332" s="389"/>
      <c r="C332" s="394"/>
      <c r="D332" s="394"/>
      <c r="E332" s="394"/>
      <c r="F332" s="394"/>
      <c r="G332" s="299" t="str">
        <f t="shared" si="11"/>
        <v>No</v>
      </c>
      <c r="H332" s="299" t="str">
        <f t="shared" si="12"/>
        <v>No</v>
      </c>
      <c r="I332" s="299" t="str">
        <f t="shared" si="12"/>
        <v>No</v>
      </c>
    </row>
    <row r="333" spans="2:9" x14ac:dyDescent="0.3">
      <c r="B333" s="389"/>
      <c r="C333" s="394"/>
      <c r="D333" s="394"/>
      <c r="E333" s="394"/>
      <c r="F333" s="394"/>
      <c r="G333" s="299" t="str">
        <f t="shared" si="11"/>
        <v>No</v>
      </c>
      <c r="H333" s="299" t="str">
        <f t="shared" si="12"/>
        <v>No</v>
      </c>
      <c r="I333" s="299" t="str">
        <f t="shared" si="12"/>
        <v>No</v>
      </c>
    </row>
    <row r="334" spans="2:9" x14ac:dyDescent="0.3">
      <c r="B334" s="389"/>
      <c r="C334" s="394"/>
      <c r="D334" s="394"/>
      <c r="E334" s="394"/>
      <c r="F334" s="394"/>
      <c r="G334" s="299" t="str">
        <f t="shared" si="11"/>
        <v>No</v>
      </c>
      <c r="H334" s="299" t="str">
        <f t="shared" si="12"/>
        <v>No</v>
      </c>
      <c r="I334" s="299" t="str">
        <f t="shared" si="12"/>
        <v>No</v>
      </c>
    </row>
    <row r="335" spans="2:9" x14ac:dyDescent="0.3">
      <c r="B335" s="389"/>
      <c r="C335" s="394"/>
      <c r="D335" s="394"/>
      <c r="E335" s="394"/>
      <c r="F335" s="394"/>
      <c r="G335" s="299" t="str">
        <f t="shared" si="11"/>
        <v>No</v>
      </c>
      <c r="H335" s="299" t="str">
        <f t="shared" si="12"/>
        <v>No</v>
      </c>
      <c r="I335" s="299" t="str">
        <f t="shared" si="12"/>
        <v>No</v>
      </c>
    </row>
    <row r="336" spans="2:9" x14ac:dyDescent="0.3">
      <c r="B336" s="389"/>
      <c r="C336" s="394"/>
      <c r="D336" s="394"/>
      <c r="E336" s="394"/>
      <c r="F336" s="394"/>
      <c r="G336" s="299" t="str">
        <f t="shared" si="11"/>
        <v>No</v>
      </c>
      <c r="H336" s="299" t="str">
        <f t="shared" si="12"/>
        <v>No</v>
      </c>
      <c r="I336" s="299" t="str">
        <f t="shared" si="12"/>
        <v>No</v>
      </c>
    </row>
    <row r="337" spans="2:9" x14ac:dyDescent="0.3">
      <c r="B337" s="389"/>
      <c r="C337" s="394"/>
      <c r="D337" s="394"/>
      <c r="E337" s="394"/>
      <c r="F337" s="394"/>
      <c r="G337" s="299" t="str">
        <f t="shared" si="11"/>
        <v>No</v>
      </c>
      <c r="H337" s="299" t="str">
        <f t="shared" si="12"/>
        <v>No</v>
      </c>
      <c r="I337" s="299" t="str">
        <f t="shared" si="12"/>
        <v>No</v>
      </c>
    </row>
    <row r="338" spans="2:9" x14ac:dyDescent="0.3">
      <c r="B338" s="389"/>
      <c r="C338" s="394"/>
      <c r="D338" s="394"/>
      <c r="E338" s="394"/>
      <c r="F338" s="394"/>
      <c r="G338" s="299" t="str">
        <f t="shared" si="11"/>
        <v>No</v>
      </c>
      <c r="H338" s="299" t="str">
        <f t="shared" si="12"/>
        <v>No</v>
      </c>
      <c r="I338" s="299" t="str">
        <f t="shared" si="12"/>
        <v>No</v>
      </c>
    </row>
    <row r="339" spans="2:9" x14ac:dyDescent="0.3">
      <c r="B339" s="389"/>
      <c r="C339" s="394"/>
      <c r="D339" s="394"/>
      <c r="E339" s="394"/>
      <c r="F339" s="394"/>
      <c r="G339" s="299" t="str">
        <f t="shared" si="11"/>
        <v>No</v>
      </c>
      <c r="H339" s="299" t="str">
        <f t="shared" si="12"/>
        <v>No</v>
      </c>
      <c r="I339" s="299" t="str">
        <f t="shared" si="12"/>
        <v>No</v>
      </c>
    </row>
    <row r="340" spans="2:9" x14ac:dyDescent="0.3">
      <c r="B340" s="389"/>
      <c r="C340" s="394"/>
      <c r="D340" s="394"/>
      <c r="E340" s="394"/>
      <c r="F340" s="394"/>
      <c r="G340" s="299" t="str">
        <f t="shared" si="11"/>
        <v>No</v>
      </c>
      <c r="H340" s="299" t="str">
        <f t="shared" si="12"/>
        <v>No</v>
      </c>
      <c r="I340" s="299" t="str">
        <f t="shared" si="12"/>
        <v>No</v>
      </c>
    </row>
    <row r="341" spans="2:9" x14ac:dyDescent="0.3">
      <c r="B341" s="389"/>
      <c r="C341" s="394"/>
      <c r="D341" s="394"/>
      <c r="E341" s="394"/>
      <c r="F341" s="394"/>
      <c r="G341" s="299" t="str">
        <f t="shared" si="11"/>
        <v>No</v>
      </c>
      <c r="H341" s="299" t="str">
        <f t="shared" si="12"/>
        <v>No</v>
      </c>
      <c r="I341" s="299" t="str">
        <f t="shared" si="12"/>
        <v>No</v>
      </c>
    </row>
    <row r="342" spans="2:9" x14ac:dyDescent="0.3">
      <c r="B342" s="389"/>
      <c r="C342" s="394"/>
      <c r="D342" s="394"/>
      <c r="E342" s="394"/>
      <c r="F342" s="394"/>
      <c r="G342" s="299" t="str">
        <f t="shared" si="11"/>
        <v>No</v>
      </c>
      <c r="H342" s="299" t="str">
        <f t="shared" si="12"/>
        <v>No</v>
      </c>
      <c r="I342" s="299" t="str">
        <f t="shared" si="12"/>
        <v>No</v>
      </c>
    </row>
    <row r="343" spans="2:9" x14ac:dyDescent="0.3">
      <c r="B343" s="389"/>
      <c r="C343" s="394"/>
      <c r="D343" s="394"/>
      <c r="E343" s="394"/>
      <c r="F343" s="394"/>
      <c r="G343" s="299" t="str">
        <f t="shared" si="11"/>
        <v>No</v>
      </c>
      <c r="H343" s="299" t="str">
        <f t="shared" si="12"/>
        <v>No</v>
      </c>
      <c r="I343" s="299" t="str">
        <f t="shared" si="12"/>
        <v>No</v>
      </c>
    </row>
    <row r="344" spans="2:9" x14ac:dyDescent="0.3">
      <c r="B344" s="389"/>
      <c r="C344" s="394"/>
      <c r="D344" s="394"/>
      <c r="E344" s="394"/>
      <c r="F344" s="394"/>
      <c r="G344" s="299" t="str">
        <f t="shared" si="11"/>
        <v>No</v>
      </c>
      <c r="H344" s="299" t="str">
        <f t="shared" si="12"/>
        <v>No</v>
      </c>
      <c r="I344" s="299" t="str">
        <f t="shared" si="12"/>
        <v>No</v>
      </c>
    </row>
    <row r="345" spans="2:9" x14ac:dyDescent="0.3">
      <c r="B345" s="389"/>
      <c r="C345" s="394"/>
      <c r="D345" s="394"/>
      <c r="E345" s="394"/>
      <c r="F345" s="394"/>
      <c r="G345" s="299" t="str">
        <f t="shared" si="11"/>
        <v>No</v>
      </c>
      <c r="H345" s="299" t="str">
        <f t="shared" si="12"/>
        <v>No</v>
      </c>
      <c r="I345" s="299" t="str">
        <f t="shared" si="12"/>
        <v>No</v>
      </c>
    </row>
    <row r="346" spans="2:9" x14ac:dyDescent="0.3">
      <c r="B346" s="389"/>
      <c r="C346" s="394"/>
      <c r="D346" s="394"/>
      <c r="E346" s="394"/>
      <c r="F346" s="394"/>
      <c r="G346" s="299" t="str">
        <f t="shared" si="11"/>
        <v>No</v>
      </c>
      <c r="H346" s="299" t="str">
        <f t="shared" si="12"/>
        <v>No</v>
      </c>
      <c r="I346" s="299" t="str">
        <f t="shared" si="12"/>
        <v>No</v>
      </c>
    </row>
    <row r="347" spans="2:9" x14ac:dyDescent="0.3">
      <c r="B347" s="389"/>
      <c r="C347" s="394"/>
      <c r="D347" s="394"/>
      <c r="E347" s="394"/>
      <c r="F347" s="394"/>
      <c r="G347" s="299" t="str">
        <f t="shared" si="11"/>
        <v>No</v>
      </c>
      <c r="H347" s="299" t="str">
        <f t="shared" si="12"/>
        <v>No</v>
      </c>
      <c r="I347" s="299" t="str">
        <f t="shared" si="12"/>
        <v>No</v>
      </c>
    </row>
    <row r="348" spans="2:9" x14ac:dyDescent="0.3">
      <c r="B348" s="389"/>
      <c r="C348" s="394"/>
      <c r="D348" s="394"/>
      <c r="E348" s="394"/>
      <c r="F348" s="394"/>
      <c r="G348" s="299" t="str">
        <f t="shared" si="11"/>
        <v>No</v>
      </c>
      <c r="H348" s="299" t="str">
        <f t="shared" si="12"/>
        <v>No</v>
      </c>
      <c r="I348" s="299" t="str">
        <f t="shared" si="12"/>
        <v>No</v>
      </c>
    </row>
    <row r="349" spans="2:9" x14ac:dyDescent="0.3">
      <c r="B349" s="389"/>
      <c r="C349" s="394"/>
      <c r="D349" s="394"/>
      <c r="E349" s="394"/>
      <c r="F349" s="394"/>
      <c r="G349" s="299" t="str">
        <f t="shared" si="11"/>
        <v>No</v>
      </c>
      <c r="H349" s="299" t="str">
        <f t="shared" si="12"/>
        <v>No</v>
      </c>
      <c r="I349" s="299" t="str">
        <f t="shared" si="12"/>
        <v>No</v>
      </c>
    </row>
    <row r="350" spans="2:9" x14ac:dyDescent="0.3">
      <c r="B350" s="389"/>
      <c r="C350" s="394"/>
      <c r="D350" s="394"/>
      <c r="E350" s="394"/>
      <c r="F350" s="394"/>
      <c r="G350" s="299" t="str">
        <f t="shared" si="11"/>
        <v>No</v>
      </c>
      <c r="H350" s="299" t="str">
        <f t="shared" si="12"/>
        <v>No</v>
      </c>
      <c r="I350" s="299" t="str">
        <f t="shared" si="12"/>
        <v>No</v>
      </c>
    </row>
    <row r="351" spans="2:9" x14ac:dyDescent="0.3">
      <c r="B351" s="389"/>
      <c r="C351" s="394"/>
      <c r="D351" s="394"/>
      <c r="E351" s="394"/>
      <c r="F351" s="394"/>
      <c r="G351" s="299" t="str">
        <f t="shared" si="11"/>
        <v>No</v>
      </c>
      <c r="H351" s="299" t="str">
        <f t="shared" si="12"/>
        <v>No</v>
      </c>
      <c r="I351" s="299" t="str">
        <f t="shared" si="12"/>
        <v>No</v>
      </c>
    </row>
    <row r="352" spans="2:9" x14ac:dyDescent="0.3">
      <c r="B352" s="389"/>
      <c r="C352" s="394"/>
      <c r="D352" s="394"/>
      <c r="E352" s="394"/>
      <c r="F352" s="394"/>
      <c r="G352" s="299" t="str">
        <f t="shared" si="11"/>
        <v>No</v>
      </c>
      <c r="H352" s="299" t="str">
        <f t="shared" si="12"/>
        <v>No</v>
      </c>
      <c r="I352" s="299" t="str">
        <f t="shared" si="12"/>
        <v>No</v>
      </c>
    </row>
    <row r="353" spans="2:9" x14ac:dyDescent="0.3">
      <c r="B353" s="389"/>
      <c r="C353" s="394"/>
      <c r="D353" s="394"/>
      <c r="E353" s="394"/>
      <c r="F353" s="394"/>
      <c r="G353" s="299" t="str">
        <f t="shared" si="11"/>
        <v>No</v>
      </c>
      <c r="H353" s="299" t="str">
        <f t="shared" si="12"/>
        <v>No</v>
      </c>
      <c r="I353" s="299" t="str">
        <f t="shared" si="12"/>
        <v>No</v>
      </c>
    </row>
    <row r="354" spans="2:9" x14ac:dyDescent="0.3">
      <c r="B354" s="389"/>
      <c r="C354" s="394"/>
      <c r="D354" s="394"/>
      <c r="E354" s="394"/>
      <c r="F354" s="394"/>
      <c r="G354" s="299" t="str">
        <f t="shared" si="11"/>
        <v>No</v>
      </c>
      <c r="H354" s="299" t="str">
        <f t="shared" si="12"/>
        <v>No</v>
      </c>
      <c r="I354" s="299" t="str">
        <f t="shared" si="12"/>
        <v>No</v>
      </c>
    </row>
    <row r="355" spans="2:9" x14ac:dyDescent="0.3">
      <c r="B355" s="389"/>
      <c r="C355" s="394"/>
      <c r="D355" s="394"/>
      <c r="E355" s="394"/>
      <c r="F355" s="394"/>
      <c r="G355" s="299" t="str">
        <f t="shared" si="11"/>
        <v>No</v>
      </c>
      <c r="H355" s="299" t="str">
        <f t="shared" si="12"/>
        <v>No</v>
      </c>
      <c r="I355" s="299" t="str">
        <f t="shared" si="12"/>
        <v>No</v>
      </c>
    </row>
    <row r="356" spans="2:9" x14ac:dyDescent="0.3">
      <c r="B356" s="389"/>
      <c r="C356" s="394"/>
      <c r="D356" s="394"/>
      <c r="E356" s="394"/>
      <c r="F356" s="394"/>
      <c r="G356" s="299" t="str">
        <f t="shared" si="11"/>
        <v>No</v>
      </c>
      <c r="H356" s="299" t="str">
        <f t="shared" si="12"/>
        <v>No</v>
      </c>
      <c r="I356" s="299" t="str">
        <f t="shared" si="12"/>
        <v>No</v>
      </c>
    </row>
    <row r="357" spans="2:9" x14ac:dyDescent="0.3">
      <c r="B357" s="389"/>
      <c r="C357" s="394"/>
      <c r="D357" s="394"/>
      <c r="E357" s="394"/>
      <c r="F357" s="394"/>
      <c r="G357" s="299" t="str">
        <f t="shared" si="11"/>
        <v>No</v>
      </c>
      <c r="H357" s="299" t="str">
        <f t="shared" si="12"/>
        <v>No</v>
      </c>
      <c r="I357" s="299" t="str">
        <f t="shared" si="12"/>
        <v>No</v>
      </c>
    </row>
    <row r="358" spans="2:9" x14ac:dyDescent="0.3">
      <c r="B358" s="389"/>
      <c r="C358" s="394"/>
      <c r="D358" s="394"/>
      <c r="E358" s="394"/>
      <c r="F358" s="394"/>
      <c r="G358" s="299" t="str">
        <f t="shared" si="11"/>
        <v>No</v>
      </c>
      <c r="H358" s="299" t="str">
        <f t="shared" si="12"/>
        <v>No</v>
      </c>
      <c r="I358" s="299" t="str">
        <f t="shared" si="12"/>
        <v>No</v>
      </c>
    </row>
    <row r="359" spans="2:9" x14ac:dyDescent="0.3">
      <c r="B359" s="389"/>
      <c r="C359" s="394"/>
      <c r="D359" s="394"/>
      <c r="E359" s="394"/>
      <c r="F359" s="394"/>
      <c r="G359" s="299" t="str">
        <f t="shared" si="11"/>
        <v>No</v>
      </c>
      <c r="H359" s="299" t="str">
        <f t="shared" si="12"/>
        <v>No</v>
      </c>
      <c r="I359" s="299" t="str">
        <f t="shared" si="12"/>
        <v>No</v>
      </c>
    </row>
    <row r="360" spans="2:9" x14ac:dyDescent="0.3">
      <c r="B360" s="389"/>
      <c r="C360" s="394"/>
      <c r="D360" s="394"/>
      <c r="E360" s="394"/>
      <c r="F360" s="394"/>
      <c r="G360" s="299" t="str">
        <f t="shared" si="11"/>
        <v>No</v>
      </c>
      <c r="H360" s="299" t="str">
        <f t="shared" si="12"/>
        <v>No</v>
      </c>
      <c r="I360" s="299" t="str">
        <f t="shared" si="12"/>
        <v>No</v>
      </c>
    </row>
    <row r="361" spans="2:9" x14ac:dyDescent="0.3">
      <c r="B361" s="389"/>
      <c r="C361" s="394"/>
      <c r="D361" s="394"/>
      <c r="E361" s="394"/>
      <c r="F361" s="394"/>
      <c r="G361" s="299" t="str">
        <f t="shared" si="11"/>
        <v>No</v>
      </c>
      <c r="H361" s="299" t="str">
        <f t="shared" si="12"/>
        <v>No</v>
      </c>
      <c r="I361" s="299" t="str">
        <f t="shared" si="12"/>
        <v>No</v>
      </c>
    </row>
    <row r="362" spans="2:9" x14ac:dyDescent="0.3">
      <c r="B362" s="389"/>
      <c r="C362" s="394"/>
      <c r="D362" s="394"/>
      <c r="E362" s="394"/>
      <c r="F362" s="394"/>
      <c r="G362" s="299" t="str">
        <f t="shared" si="11"/>
        <v>No</v>
      </c>
      <c r="H362" s="299" t="str">
        <f t="shared" si="12"/>
        <v>No</v>
      </c>
      <c r="I362" s="299" t="str">
        <f t="shared" si="12"/>
        <v>No</v>
      </c>
    </row>
    <row r="363" spans="2:9" x14ac:dyDescent="0.3">
      <c r="B363" s="389"/>
      <c r="C363" s="394"/>
      <c r="D363" s="394"/>
      <c r="E363" s="394"/>
      <c r="F363" s="394"/>
      <c r="G363" s="299" t="str">
        <f t="shared" si="11"/>
        <v>No</v>
      </c>
      <c r="H363" s="299" t="str">
        <f t="shared" si="12"/>
        <v>No</v>
      </c>
      <c r="I363" s="299" t="str">
        <f t="shared" si="12"/>
        <v>No</v>
      </c>
    </row>
    <row r="364" spans="2:9" x14ac:dyDescent="0.3">
      <c r="B364" s="389"/>
      <c r="C364" s="394"/>
      <c r="D364" s="394"/>
      <c r="E364" s="394"/>
      <c r="F364" s="394"/>
      <c r="G364" s="299" t="str">
        <f t="shared" si="11"/>
        <v>No</v>
      </c>
      <c r="H364" s="299" t="str">
        <f t="shared" si="12"/>
        <v>No</v>
      </c>
      <c r="I364" s="299" t="str">
        <f t="shared" si="12"/>
        <v>No</v>
      </c>
    </row>
    <row r="365" spans="2:9" x14ac:dyDescent="0.3">
      <c r="B365" s="389"/>
      <c r="C365" s="394"/>
      <c r="D365" s="394"/>
      <c r="E365" s="394"/>
      <c r="F365" s="394"/>
      <c r="G365" s="299" t="str">
        <f t="shared" si="11"/>
        <v>No</v>
      </c>
      <c r="H365" s="299" t="str">
        <f t="shared" si="12"/>
        <v>No</v>
      </c>
      <c r="I365" s="299" t="str">
        <f t="shared" si="12"/>
        <v>No</v>
      </c>
    </row>
    <row r="366" spans="2:9" x14ac:dyDescent="0.3">
      <c r="B366" s="389"/>
      <c r="C366" s="394"/>
      <c r="D366" s="394"/>
      <c r="E366" s="394"/>
      <c r="F366" s="394"/>
      <c r="G366" s="299" t="str">
        <f t="shared" si="11"/>
        <v>No</v>
      </c>
      <c r="H366" s="299" t="str">
        <f t="shared" si="12"/>
        <v>No</v>
      </c>
      <c r="I366" s="299" t="str">
        <f t="shared" si="12"/>
        <v>No</v>
      </c>
    </row>
    <row r="367" spans="2:9" x14ac:dyDescent="0.3">
      <c r="B367" s="389"/>
      <c r="C367" s="394"/>
      <c r="D367" s="394"/>
      <c r="E367" s="394"/>
      <c r="F367" s="394"/>
      <c r="G367" s="299" t="str">
        <f t="shared" si="11"/>
        <v>No</v>
      </c>
      <c r="H367" s="299" t="str">
        <f t="shared" si="12"/>
        <v>No</v>
      </c>
      <c r="I367" s="299" t="str">
        <f t="shared" si="12"/>
        <v>No</v>
      </c>
    </row>
    <row r="368" spans="2:9" x14ac:dyDescent="0.3">
      <c r="B368" s="389"/>
      <c r="C368" s="394"/>
      <c r="D368" s="394"/>
      <c r="E368" s="394"/>
      <c r="F368" s="394"/>
      <c r="G368" s="299" t="str">
        <f t="shared" si="11"/>
        <v>No</v>
      </c>
      <c r="H368" s="299" t="str">
        <f t="shared" si="12"/>
        <v>No</v>
      </c>
      <c r="I368" s="299" t="str">
        <f t="shared" si="12"/>
        <v>No</v>
      </c>
    </row>
    <row r="369" spans="2:9" x14ac:dyDescent="0.3">
      <c r="B369" s="389"/>
      <c r="C369" s="394"/>
      <c r="D369" s="394"/>
      <c r="E369" s="394"/>
      <c r="F369" s="394"/>
      <c r="G369" s="299" t="str">
        <f t="shared" si="11"/>
        <v>No</v>
      </c>
      <c r="H369" s="299" t="str">
        <f t="shared" si="12"/>
        <v>No</v>
      </c>
      <c r="I369" s="299" t="str">
        <f t="shared" si="12"/>
        <v>No</v>
      </c>
    </row>
    <row r="370" spans="2:9" x14ac:dyDescent="0.3">
      <c r="B370" s="389"/>
      <c r="C370" s="394"/>
      <c r="D370" s="394"/>
      <c r="E370" s="394"/>
      <c r="F370" s="394"/>
      <c r="G370" s="299" t="str">
        <f t="shared" si="11"/>
        <v>No</v>
      </c>
      <c r="H370" s="299" t="str">
        <f t="shared" si="12"/>
        <v>No</v>
      </c>
      <c r="I370" s="299" t="str">
        <f t="shared" si="12"/>
        <v>No</v>
      </c>
    </row>
    <row r="371" spans="2:9" x14ac:dyDescent="0.3">
      <c r="B371" s="389"/>
      <c r="C371" s="394"/>
      <c r="D371" s="394"/>
      <c r="E371" s="394"/>
      <c r="F371" s="394"/>
      <c r="G371" s="299" t="str">
        <f t="shared" si="11"/>
        <v>No</v>
      </c>
      <c r="H371" s="299" t="str">
        <f t="shared" si="12"/>
        <v>No</v>
      </c>
      <c r="I371" s="299" t="str">
        <f t="shared" si="12"/>
        <v>No</v>
      </c>
    </row>
    <row r="372" spans="2:9" x14ac:dyDescent="0.3">
      <c r="B372" s="389"/>
      <c r="C372" s="394"/>
      <c r="D372" s="394"/>
      <c r="E372" s="394"/>
      <c r="F372" s="394"/>
      <c r="G372" s="299" t="str">
        <f t="shared" si="11"/>
        <v>No</v>
      </c>
      <c r="H372" s="299" t="str">
        <f t="shared" si="12"/>
        <v>No</v>
      </c>
      <c r="I372" s="299" t="str">
        <f t="shared" si="12"/>
        <v>No</v>
      </c>
    </row>
    <row r="373" spans="2:9" x14ac:dyDescent="0.3">
      <c r="B373" s="389"/>
      <c r="C373" s="394"/>
      <c r="D373" s="394"/>
      <c r="E373" s="394"/>
      <c r="F373" s="394"/>
      <c r="G373" s="299" t="str">
        <f t="shared" si="11"/>
        <v>No</v>
      </c>
      <c r="H373" s="299" t="str">
        <f t="shared" si="12"/>
        <v>No</v>
      </c>
      <c r="I373" s="299" t="str">
        <f t="shared" si="12"/>
        <v>No</v>
      </c>
    </row>
    <row r="374" spans="2:9" x14ac:dyDescent="0.3">
      <c r="B374" s="389"/>
      <c r="C374" s="394"/>
      <c r="D374" s="394"/>
      <c r="E374" s="394"/>
      <c r="F374" s="394"/>
      <c r="G374" s="299" t="str">
        <f t="shared" si="11"/>
        <v>No</v>
      </c>
      <c r="H374" s="299" t="str">
        <f t="shared" si="12"/>
        <v>No</v>
      </c>
      <c r="I374" s="299" t="str">
        <f t="shared" si="12"/>
        <v>No</v>
      </c>
    </row>
    <row r="375" spans="2:9" x14ac:dyDescent="0.3">
      <c r="B375" s="389"/>
      <c r="C375" s="394"/>
      <c r="D375" s="394"/>
      <c r="E375" s="394"/>
      <c r="F375" s="394"/>
      <c r="G375" s="299" t="str">
        <f t="shared" si="11"/>
        <v>No</v>
      </c>
      <c r="H375" s="299" t="str">
        <f t="shared" si="12"/>
        <v>No</v>
      </c>
      <c r="I375" s="299" t="str">
        <f t="shared" si="12"/>
        <v>No</v>
      </c>
    </row>
    <row r="376" spans="2:9" x14ac:dyDescent="0.3">
      <c r="B376" s="389"/>
      <c r="C376" s="394"/>
      <c r="D376" s="394"/>
      <c r="E376" s="394"/>
      <c r="F376" s="394"/>
      <c r="G376" s="299" t="str">
        <f t="shared" si="11"/>
        <v>No</v>
      </c>
      <c r="H376" s="299" t="str">
        <f t="shared" si="12"/>
        <v>No</v>
      </c>
      <c r="I376" s="299" t="str">
        <f t="shared" si="12"/>
        <v>No</v>
      </c>
    </row>
    <row r="377" spans="2:9" x14ac:dyDescent="0.3">
      <c r="B377" s="389"/>
      <c r="C377" s="394"/>
      <c r="D377" s="394"/>
      <c r="E377" s="394"/>
      <c r="F377" s="394"/>
      <c r="G377" s="299" t="str">
        <f t="shared" si="11"/>
        <v>No</v>
      </c>
      <c r="H377" s="299" t="str">
        <f t="shared" si="12"/>
        <v>No</v>
      </c>
      <c r="I377" s="299" t="str">
        <f t="shared" si="12"/>
        <v>No</v>
      </c>
    </row>
    <row r="378" spans="2:9" x14ac:dyDescent="0.3">
      <c r="B378" s="389"/>
      <c r="C378" s="394"/>
      <c r="D378" s="394"/>
      <c r="E378" s="394"/>
      <c r="F378" s="394"/>
      <c r="G378" s="299" t="str">
        <f t="shared" si="11"/>
        <v>No</v>
      </c>
      <c r="H378" s="299" t="str">
        <f t="shared" si="12"/>
        <v>No</v>
      </c>
      <c r="I378" s="299" t="str">
        <f t="shared" si="12"/>
        <v>No</v>
      </c>
    </row>
    <row r="379" spans="2:9" x14ac:dyDescent="0.3">
      <c r="B379" s="389"/>
      <c r="C379" s="394"/>
      <c r="D379" s="394"/>
      <c r="E379" s="394"/>
      <c r="F379" s="394"/>
      <c r="G379" s="299" t="str">
        <f t="shared" si="11"/>
        <v>No</v>
      </c>
      <c r="H379" s="299" t="str">
        <f t="shared" si="12"/>
        <v>No</v>
      </c>
      <c r="I379" s="299" t="str">
        <f t="shared" si="12"/>
        <v>No</v>
      </c>
    </row>
    <row r="380" spans="2:9" x14ac:dyDescent="0.3">
      <c r="B380" s="389"/>
      <c r="C380" s="394"/>
      <c r="D380" s="394"/>
      <c r="E380" s="394"/>
      <c r="F380" s="394"/>
      <c r="G380" s="299" t="str">
        <f t="shared" si="11"/>
        <v>No</v>
      </c>
      <c r="H380" s="299" t="str">
        <f t="shared" si="12"/>
        <v>No</v>
      </c>
      <c r="I380" s="299" t="str">
        <f t="shared" si="12"/>
        <v>No</v>
      </c>
    </row>
    <row r="381" spans="2:9" x14ac:dyDescent="0.3">
      <c r="B381" s="389"/>
      <c r="C381" s="394"/>
      <c r="D381" s="394"/>
      <c r="E381" s="394"/>
      <c r="F381" s="394"/>
      <c r="G381" s="299" t="str">
        <f t="shared" si="11"/>
        <v>No</v>
      </c>
      <c r="H381" s="299" t="str">
        <f t="shared" si="12"/>
        <v>No</v>
      </c>
      <c r="I381" s="299" t="str">
        <f t="shared" si="12"/>
        <v>No</v>
      </c>
    </row>
    <row r="382" spans="2:9" x14ac:dyDescent="0.3">
      <c r="B382" s="389"/>
      <c r="C382" s="394"/>
      <c r="D382" s="394"/>
      <c r="E382" s="394"/>
      <c r="F382" s="394"/>
      <c r="G382" s="299" t="str">
        <f t="shared" si="11"/>
        <v>No</v>
      </c>
      <c r="H382" s="299" t="str">
        <f t="shared" si="12"/>
        <v>No</v>
      </c>
      <c r="I382" s="299" t="str">
        <f t="shared" si="12"/>
        <v>No</v>
      </c>
    </row>
    <row r="383" spans="2:9" x14ac:dyDescent="0.3">
      <c r="B383" s="389"/>
      <c r="C383" s="394"/>
      <c r="D383" s="394"/>
      <c r="E383" s="394"/>
      <c r="F383" s="394"/>
      <c r="G383" s="299" t="str">
        <f t="shared" si="11"/>
        <v>No</v>
      </c>
      <c r="H383" s="299" t="str">
        <f t="shared" si="12"/>
        <v>No</v>
      </c>
      <c r="I383" s="299" t="str">
        <f t="shared" si="12"/>
        <v>No</v>
      </c>
    </row>
    <row r="384" spans="2:9" x14ac:dyDescent="0.3">
      <c r="B384" s="389"/>
      <c r="C384" s="394"/>
      <c r="D384" s="394"/>
      <c r="E384" s="394"/>
      <c r="F384" s="394"/>
      <c r="G384" s="299" t="str">
        <f t="shared" si="11"/>
        <v>No</v>
      </c>
      <c r="H384" s="299" t="str">
        <f t="shared" si="12"/>
        <v>No</v>
      </c>
      <c r="I384" s="299" t="str">
        <f t="shared" si="12"/>
        <v>No</v>
      </c>
    </row>
    <row r="385" spans="2:9" x14ac:dyDescent="0.3">
      <c r="B385" s="389"/>
      <c r="C385" s="394"/>
      <c r="D385" s="394"/>
      <c r="E385" s="394"/>
      <c r="F385" s="394"/>
      <c r="G385" s="299" t="str">
        <f t="shared" si="11"/>
        <v>No</v>
      </c>
      <c r="H385" s="299" t="str">
        <f t="shared" si="12"/>
        <v>No</v>
      </c>
      <c r="I385" s="299" t="str">
        <f t="shared" si="12"/>
        <v>No</v>
      </c>
    </row>
    <row r="386" spans="2:9" x14ac:dyDescent="0.3">
      <c r="B386" s="389"/>
      <c r="C386" s="394"/>
      <c r="D386" s="394"/>
      <c r="E386" s="394"/>
      <c r="F386" s="394"/>
      <c r="G386" s="299" t="str">
        <f t="shared" si="11"/>
        <v>No</v>
      </c>
      <c r="H386" s="299" t="str">
        <f t="shared" si="12"/>
        <v>No</v>
      </c>
      <c r="I386" s="299" t="str">
        <f t="shared" si="12"/>
        <v>No</v>
      </c>
    </row>
    <row r="387" spans="2:9" x14ac:dyDescent="0.3">
      <c r="B387" s="389"/>
      <c r="C387" s="394"/>
      <c r="D387" s="394"/>
      <c r="E387" s="394"/>
      <c r="F387" s="394"/>
      <c r="G387" s="299" t="str">
        <f t="shared" si="11"/>
        <v>No</v>
      </c>
      <c r="H387" s="299" t="str">
        <f t="shared" si="12"/>
        <v>No</v>
      </c>
      <c r="I387" s="299" t="str">
        <f t="shared" si="12"/>
        <v>No</v>
      </c>
    </row>
    <row r="388" spans="2:9" x14ac:dyDescent="0.3">
      <c r="B388" s="389"/>
      <c r="C388" s="394"/>
      <c r="D388" s="394"/>
      <c r="E388" s="394"/>
      <c r="F388" s="394"/>
      <c r="G388" s="299" t="str">
        <f t="shared" si="11"/>
        <v>No</v>
      </c>
      <c r="H388" s="299" t="str">
        <f t="shared" si="12"/>
        <v>No</v>
      </c>
      <c r="I388" s="299" t="str">
        <f t="shared" si="12"/>
        <v>No</v>
      </c>
    </row>
    <row r="389" spans="2:9" x14ac:dyDescent="0.3">
      <c r="B389" s="389"/>
      <c r="C389" s="394"/>
      <c r="D389" s="394"/>
      <c r="E389" s="394"/>
      <c r="F389" s="394"/>
      <c r="G389" s="299" t="str">
        <f t="shared" si="11"/>
        <v>No</v>
      </c>
      <c r="H389" s="299" t="str">
        <f t="shared" si="12"/>
        <v>No</v>
      </c>
      <c r="I389" s="299" t="str">
        <f t="shared" si="12"/>
        <v>No</v>
      </c>
    </row>
    <row r="390" spans="2:9" x14ac:dyDescent="0.3">
      <c r="B390" s="389"/>
      <c r="C390" s="394"/>
      <c r="D390" s="394"/>
      <c r="E390" s="394"/>
      <c r="F390" s="394"/>
      <c r="G390" s="299" t="str">
        <f t="shared" si="11"/>
        <v>No</v>
      </c>
      <c r="H390" s="299" t="str">
        <f t="shared" si="12"/>
        <v>No</v>
      </c>
      <c r="I390" s="299" t="str">
        <f t="shared" si="12"/>
        <v>No</v>
      </c>
    </row>
    <row r="391" spans="2:9" x14ac:dyDescent="0.3">
      <c r="B391" s="389"/>
      <c r="C391" s="394"/>
      <c r="D391" s="394"/>
      <c r="E391" s="394"/>
      <c r="F391" s="394"/>
      <c r="G391" s="299" t="str">
        <f t="shared" si="11"/>
        <v>No</v>
      </c>
      <c r="H391" s="299" t="str">
        <f t="shared" si="12"/>
        <v>No</v>
      </c>
      <c r="I391" s="299" t="str">
        <f t="shared" si="12"/>
        <v>No</v>
      </c>
    </row>
    <row r="392" spans="2:9" x14ac:dyDescent="0.3">
      <c r="B392" s="389"/>
      <c r="C392" s="394"/>
      <c r="D392" s="394"/>
      <c r="E392" s="394"/>
      <c r="F392" s="394"/>
      <c r="G392" s="299" t="str">
        <f t="shared" ref="G392:G455" si="13">IF($C392="","No",IF($C392&lt;DATE(2007,9,21),"Yes","No"))</f>
        <v>No</v>
      </c>
      <c r="H392" s="299" t="str">
        <f t="shared" ref="H392:I455" si="14">IF($C392="","No",IF($C392&lt;DATE(2019,9,20),"Yes","No"))</f>
        <v>No</v>
      </c>
      <c r="I392" s="299" t="str">
        <f t="shared" si="14"/>
        <v>No</v>
      </c>
    </row>
    <row r="393" spans="2:9" x14ac:dyDescent="0.3">
      <c r="B393" s="389"/>
      <c r="C393" s="394"/>
      <c r="D393" s="394"/>
      <c r="E393" s="394"/>
      <c r="F393" s="394"/>
      <c r="G393" s="299" t="str">
        <f t="shared" si="13"/>
        <v>No</v>
      </c>
      <c r="H393" s="299" t="str">
        <f t="shared" si="14"/>
        <v>No</v>
      </c>
      <c r="I393" s="299" t="str">
        <f t="shared" si="14"/>
        <v>No</v>
      </c>
    </row>
    <row r="394" spans="2:9" x14ac:dyDescent="0.3">
      <c r="B394" s="389"/>
      <c r="C394" s="394"/>
      <c r="D394" s="394"/>
      <c r="E394" s="394"/>
      <c r="F394" s="394"/>
      <c r="G394" s="299" t="str">
        <f t="shared" si="13"/>
        <v>No</v>
      </c>
      <c r="H394" s="299" t="str">
        <f t="shared" si="14"/>
        <v>No</v>
      </c>
      <c r="I394" s="299" t="str">
        <f t="shared" si="14"/>
        <v>No</v>
      </c>
    </row>
    <row r="395" spans="2:9" x14ac:dyDescent="0.3">
      <c r="B395" s="389"/>
      <c r="C395" s="394"/>
      <c r="D395" s="394"/>
      <c r="E395" s="394"/>
      <c r="F395" s="394"/>
      <c r="G395" s="299" t="str">
        <f t="shared" si="13"/>
        <v>No</v>
      </c>
      <c r="H395" s="299" t="str">
        <f t="shared" si="14"/>
        <v>No</v>
      </c>
      <c r="I395" s="299" t="str">
        <f t="shared" si="14"/>
        <v>No</v>
      </c>
    </row>
    <row r="396" spans="2:9" x14ac:dyDescent="0.3">
      <c r="B396" s="389"/>
      <c r="C396" s="394"/>
      <c r="D396" s="394"/>
      <c r="E396" s="394"/>
      <c r="F396" s="394"/>
      <c r="G396" s="299" t="str">
        <f t="shared" si="13"/>
        <v>No</v>
      </c>
      <c r="H396" s="299" t="str">
        <f t="shared" si="14"/>
        <v>No</v>
      </c>
      <c r="I396" s="299" t="str">
        <f t="shared" si="14"/>
        <v>No</v>
      </c>
    </row>
    <row r="397" spans="2:9" x14ac:dyDescent="0.3">
      <c r="B397" s="389"/>
      <c r="C397" s="394"/>
      <c r="D397" s="394"/>
      <c r="E397" s="394"/>
      <c r="F397" s="394"/>
      <c r="G397" s="299" t="str">
        <f t="shared" si="13"/>
        <v>No</v>
      </c>
      <c r="H397" s="299" t="str">
        <f t="shared" si="14"/>
        <v>No</v>
      </c>
      <c r="I397" s="299" t="str">
        <f t="shared" si="14"/>
        <v>No</v>
      </c>
    </row>
    <row r="398" spans="2:9" x14ac:dyDescent="0.3">
      <c r="B398" s="389"/>
      <c r="C398" s="394"/>
      <c r="D398" s="394"/>
      <c r="E398" s="394"/>
      <c r="F398" s="394"/>
      <c r="G398" s="299" t="str">
        <f t="shared" si="13"/>
        <v>No</v>
      </c>
      <c r="H398" s="299" t="str">
        <f t="shared" si="14"/>
        <v>No</v>
      </c>
      <c r="I398" s="299" t="str">
        <f t="shared" si="14"/>
        <v>No</v>
      </c>
    </row>
    <row r="399" spans="2:9" x14ac:dyDescent="0.3">
      <c r="B399" s="389"/>
      <c r="C399" s="394"/>
      <c r="D399" s="394"/>
      <c r="E399" s="394"/>
      <c r="F399" s="394"/>
      <c r="G399" s="299" t="str">
        <f t="shared" si="13"/>
        <v>No</v>
      </c>
      <c r="H399" s="299" t="str">
        <f t="shared" si="14"/>
        <v>No</v>
      </c>
      <c r="I399" s="299" t="str">
        <f t="shared" si="14"/>
        <v>No</v>
      </c>
    </row>
    <row r="400" spans="2:9" x14ac:dyDescent="0.3">
      <c r="B400" s="389"/>
      <c r="C400" s="394"/>
      <c r="D400" s="394"/>
      <c r="E400" s="394"/>
      <c r="F400" s="394"/>
      <c r="G400" s="299" t="str">
        <f t="shared" si="13"/>
        <v>No</v>
      </c>
      <c r="H400" s="299" t="str">
        <f t="shared" si="14"/>
        <v>No</v>
      </c>
      <c r="I400" s="299" t="str">
        <f t="shared" si="14"/>
        <v>No</v>
      </c>
    </row>
    <row r="401" spans="2:9" x14ac:dyDescent="0.3">
      <c r="B401" s="389"/>
      <c r="C401" s="394"/>
      <c r="D401" s="394"/>
      <c r="E401" s="394"/>
      <c r="F401" s="394"/>
      <c r="G401" s="299" t="str">
        <f t="shared" si="13"/>
        <v>No</v>
      </c>
      <c r="H401" s="299" t="str">
        <f t="shared" si="14"/>
        <v>No</v>
      </c>
      <c r="I401" s="299" t="str">
        <f t="shared" si="14"/>
        <v>No</v>
      </c>
    </row>
    <row r="402" spans="2:9" x14ac:dyDescent="0.3">
      <c r="B402" s="389"/>
      <c r="C402" s="394"/>
      <c r="D402" s="394"/>
      <c r="E402" s="394"/>
      <c r="F402" s="394"/>
      <c r="G402" s="299" t="str">
        <f t="shared" si="13"/>
        <v>No</v>
      </c>
      <c r="H402" s="299" t="str">
        <f t="shared" si="14"/>
        <v>No</v>
      </c>
      <c r="I402" s="299" t="str">
        <f t="shared" si="14"/>
        <v>No</v>
      </c>
    </row>
    <row r="403" spans="2:9" x14ac:dyDescent="0.3">
      <c r="B403" s="389"/>
      <c r="C403" s="394"/>
      <c r="D403" s="394"/>
      <c r="E403" s="394"/>
      <c r="F403" s="394"/>
      <c r="G403" s="299" t="str">
        <f t="shared" si="13"/>
        <v>No</v>
      </c>
      <c r="H403" s="299" t="str">
        <f t="shared" si="14"/>
        <v>No</v>
      </c>
      <c r="I403" s="299" t="str">
        <f t="shared" si="14"/>
        <v>No</v>
      </c>
    </row>
    <row r="404" spans="2:9" x14ac:dyDescent="0.3">
      <c r="B404" s="389"/>
      <c r="C404" s="394"/>
      <c r="D404" s="394"/>
      <c r="E404" s="394"/>
      <c r="F404" s="394"/>
      <c r="G404" s="299" t="str">
        <f t="shared" si="13"/>
        <v>No</v>
      </c>
      <c r="H404" s="299" t="str">
        <f t="shared" si="14"/>
        <v>No</v>
      </c>
      <c r="I404" s="299" t="str">
        <f t="shared" si="14"/>
        <v>No</v>
      </c>
    </row>
    <row r="405" spans="2:9" x14ac:dyDescent="0.3">
      <c r="B405" s="389"/>
      <c r="C405" s="394"/>
      <c r="D405" s="394"/>
      <c r="E405" s="394"/>
      <c r="F405" s="394"/>
      <c r="G405" s="299" t="str">
        <f t="shared" si="13"/>
        <v>No</v>
      </c>
      <c r="H405" s="299" t="str">
        <f t="shared" si="14"/>
        <v>No</v>
      </c>
      <c r="I405" s="299" t="str">
        <f t="shared" si="14"/>
        <v>No</v>
      </c>
    </row>
    <row r="406" spans="2:9" x14ac:dyDescent="0.3">
      <c r="B406" s="389"/>
      <c r="C406" s="394"/>
      <c r="D406" s="394"/>
      <c r="E406" s="394"/>
      <c r="F406" s="394"/>
      <c r="G406" s="299" t="str">
        <f t="shared" si="13"/>
        <v>No</v>
      </c>
      <c r="H406" s="299" t="str">
        <f t="shared" si="14"/>
        <v>No</v>
      </c>
      <c r="I406" s="299" t="str">
        <f t="shared" si="14"/>
        <v>No</v>
      </c>
    </row>
    <row r="407" spans="2:9" x14ac:dyDescent="0.3">
      <c r="B407" s="389"/>
      <c r="C407" s="394"/>
      <c r="D407" s="394"/>
      <c r="E407" s="394"/>
      <c r="F407" s="394"/>
      <c r="G407" s="299" t="str">
        <f t="shared" si="13"/>
        <v>No</v>
      </c>
      <c r="H407" s="299" t="str">
        <f t="shared" si="14"/>
        <v>No</v>
      </c>
      <c r="I407" s="299" t="str">
        <f t="shared" si="14"/>
        <v>No</v>
      </c>
    </row>
    <row r="408" spans="2:9" x14ac:dyDescent="0.3">
      <c r="B408" s="389"/>
      <c r="C408" s="394"/>
      <c r="D408" s="394"/>
      <c r="E408" s="394"/>
      <c r="F408" s="394"/>
      <c r="G408" s="299" t="str">
        <f t="shared" si="13"/>
        <v>No</v>
      </c>
      <c r="H408" s="299" t="str">
        <f t="shared" si="14"/>
        <v>No</v>
      </c>
      <c r="I408" s="299" t="str">
        <f t="shared" si="14"/>
        <v>No</v>
      </c>
    </row>
    <row r="409" spans="2:9" x14ac:dyDescent="0.3">
      <c r="B409" s="389"/>
      <c r="C409" s="394"/>
      <c r="D409" s="394"/>
      <c r="E409" s="394"/>
      <c r="F409" s="394"/>
      <c r="G409" s="299" t="str">
        <f t="shared" si="13"/>
        <v>No</v>
      </c>
      <c r="H409" s="299" t="str">
        <f t="shared" si="14"/>
        <v>No</v>
      </c>
      <c r="I409" s="299" t="str">
        <f t="shared" si="14"/>
        <v>No</v>
      </c>
    </row>
    <row r="410" spans="2:9" x14ac:dyDescent="0.3">
      <c r="B410" s="389"/>
      <c r="C410" s="394"/>
      <c r="D410" s="394"/>
      <c r="E410" s="394"/>
      <c r="F410" s="394"/>
      <c r="G410" s="299" t="str">
        <f t="shared" si="13"/>
        <v>No</v>
      </c>
      <c r="H410" s="299" t="str">
        <f t="shared" si="14"/>
        <v>No</v>
      </c>
      <c r="I410" s="299" t="str">
        <f t="shared" si="14"/>
        <v>No</v>
      </c>
    </row>
    <row r="411" spans="2:9" x14ac:dyDescent="0.3">
      <c r="B411" s="389"/>
      <c r="C411" s="394"/>
      <c r="D411" s="394"/>
      <c r="E411" s="394"/>
      <c r="F411" s="394"/>
      <c r="G411" s="299" t="str">
        <f t="shared" si="13"/>
        <v>No</v>
      </c>
      <c r="H411" s="299" t="str">
        <f t="shared" si="14"/>
        <v>No</v>
      </c>
      <c r="I411" s="299" t="str">
        <f t="shared" si="14"/>
        <v>No</v>
      </c>
    </row>
    <row r="412" spans="2:9" x14ac:dyDescent="0.3">
      <c r="B412" s="389"/>
      <c r="C412" s="394"/>
      <c r="D412" s="394"/>
      <c r="E412" s="394"/>
      <c r="F412" s="394"/>
      <c r="G412" s="299" t="str">
        <f t="shared" si="13"/>
        <v>No</v>
      </c>
      <c r="H412" s="299" t="str">
        <f t="shared" si="14"/>
        <v>No</v>
      </c>
      <c r="I412" s="299" t="str">
        <f t="shared" si="14"/>
        <v>No</v>
      </c>
    </row>
    <row r="413" spans="2:9" x14ac:dyDescent="0.3">
      <c r="B413" s="389"/>
      <c r="C413" s="394"/>
      <c r="D413" s="394"/>
      <c r="E413" s="394"/>
      <c r="F413" s="394"/>
      <c r="G413" s="299" t="str">
        <f t="shared" si="13"/>
        <v>No</v>
      </c>
      <c r="H413" s="299" t="str">
        <f t="shared" si="14"/>
        <v>No</v>
      </c>
      <c r="I413" s="299" t="str">
        <f t="shared" si="14"/>
        <v>No</v>
      </c>
    </row>
    <row r="414" spans="2:9" x14ac:dyDescent="0.3">
      <c r="B414" s="389"/>
      <c r="C414" s="394"/>
      <c r="D414" s="394"/>
      <c r="E414" s="394"/>
      <c r="F414" s="394"/>
      <c r="G414" s="299" t="str">
        <f t="shared" si="13"/>
        <v>No</v>
      </c>
      <c r="H414" s="299" t="str">
        <f t="shared" si="14"/>
        <v>No</v>
      </c>
      <c r="I414" s="299" t="str">
        <f t="shared" si="14"/>
        <v>No</v>
      </c>
    </row>
    <row r="415" spans="2:9" x14ac:dyDescent="0.3">
      <c r="B415" s="389"/>
      <c r="C415" s="394"/>
      <c r="D415" s="394"/>
      <c r="E415" s="394"/>
      <c r="F415" s="394"/>
      <c r="G415" s="299" t="str">
        <f t="shared" si="13"/>
        <v>No</v>
      </c>
      <c r="H415" s="299" t="str">
        <f t="shared" si="14"/>
        <v>No</v>
      </c>
      <c r="I415" s="299" t="str">
        <f t="shared" si="14"/>
        <v>No</v>
      </c>
    </row>
    <row r="416" spans="2:9" x14ac:dyDescent="0.3">
      <c r="B416" s="389"/>
      <c r="C416" s="394"/>
      <c r="D416" s="394"/>
      <c r="E416" s="394"/>
      <c r="F416" s="394"/>
      <c r="G416" s="299" t="str">
        <f t="shared" si="13"/>
        <v>No</v>
      </c>
      <c r="H416" s="299" t="str">
        <f t="shared" si="14"/>
        <v>No</v>
      </c>
      <c r="I416" s="299" t="str">
        <f t="shared" si="14"/>
        <v>No</v>
      </c>
    </row>
    <row r="417" spans="2:9" x14ac:dyDescent="0.3">
      <c r="B417" s="389"/>
      <c r="C417" s="394"/>
      <c r="D417" s="394"/>
      <c r="E417" s="394"/>
      <c r="F417" s="394"/>
      <c r="G417" s="299" t="str">
        <f t="shared" si="13"/>
        <v>No</v>
      </c>
      <c r="H417" s="299" t="str">
        <f t="shared" si="14"/>
        <v>No</v>
      </c>
      <c r="I417" s="299" t="str">
        <f t="shared" si="14"/>
        <v>No</v>
      </c>
    </row>
    <row r="418" spans="2:9" x14ac:dyDescent="0.3">
      <c r="B418" s="389"/>
      <c r="C418" s="394"/>
      <c r="D418" s="394"/>
      <c r="E418" s="394"/>
      <c r="F418" s="394"/>
      <c r="G418" s="299" t="str">
        <f t="shared" si="13"/>
        <v>No</v>
      </c>
      <c r="H418" s="299" t="str">
        <f t="shared" si="14"/>
        <v>No</v>
      </c>
      <c r="I418" s="299" t="str">
        <f t="shared" si="14"/>
        <v>No</v>
      </c>
    </row>
    <row r="419" spans="2:9" x14ac:dyDescent="0.3">
      <c r="B419" s="389"/>
      <c r="C419" s="394"/>
      <c r="D419" s="394"/>
      <c r="E419" s="394"/>
      <c r="F419" s="394"/>
      <c r="G419" s="299" t="str">
        <f t="shared" si="13"/>
        <v>No</v>
      </c>
      <c r="H419" s="299" t="str">
        <f t="shared" si="14"/>
        <v>No</v>
      </c>
      <c r="I419" s="299" t="str">
        <f t="shared" si="14"/>
        <v>No</v>
      </c>
    </row>
    <row r="420" spans="2:9" x14ac:dyDescent="0.3">
      <c r="B420" s="389"/>
      <c r="C420" s="394"/>
      <c r="D420" s="394"/>
      <c r="E420" s="394"/>
      <c r="F420" s="394"/>
      <c r="G420" s="299" t="str">
        <f t="shared" si="13"/>
        <v>No</v>
      </c>
      <c r="H420" s="299" t="str">
        <f t="shared" si="14"/>
        <v>No</v>
      </c>
      <c r="I420" s="299" t="str">
        <f t="shared" si="14"/>
        <v>No</v>
      </c>
    </row>
    <row r="421" spans="2:9" x14ac:dyDescent="0.3">
      <c r="B421" s="389"/>
      <c r="C421" s="394"/>
      <c r="D421" s="394"/>
      <c r="E421" s="394"/>
      <c r="F421" s="394"/>
      <c r="G421" s="299" t="str">
        <f t="shared" si="13"/>
        <v>No</v>
      </c>
      <c r="H421" s="299" t="str">
        <f t="shared" si="14"/>
        <v>No</v>
      </c>
      <c r="I421" s="299" t="str">
        <f t="shared" si="14"/>
        <v>No</v>
      </c>
    </row>
    <row r="422" spans="2:9" x14ac:dyDescent="0.3">
      <c r="B422" s="389"/>
      <c r="C422" s="394"/>
      <c r="D422" s="394"/>
      <c r="E422" s="394"/>
      <c r="F422" s="394"/>
      <c r="G422" s="299" t="str">
        <f t="shared" si="13"/>
        <v>No</v>
      </c>
      <c r="H422" s="299" t="str">
        <f t="shared" si="14"/>
        <v>No</v>
      </c>
      <c r="I422" s="299" t="str">
        <f t="shared" si="14"/>
        <v>No</v>
      </c>
    </row>
    <row r="423" spans="2:9" x14ac:dyDescent="0.3">
      <c r="B423" s="389"/>
      <c r="C423" s="394"/>
      <c r="D423" s="394"/>
      <c r="E423" s="394"/>
      <c r="F423" s="394"/>
      <c r="G423" s="299" t="str">
        <f t="shared" si="13"/>
        <v>No</v>
      </c>
      <c r="H423" s="299" t="str">
        <f t="shared" si="14"/>
        <v>No</v>
      </c>
      <c r="I423" s="299" t="str">
        <f t="shared" si="14"/>
        <v>No</v>
      </c>
    </row>
    <row r="424" spans="2:9" x14ac:dyDescent="0.3">
      <c r="B424" s="389"/>
      <c r="C424" s="394"/>
      <c r="D424" s="394"/>
      <c r="E424" s="394"/>
      <c r="F424" s="394"/>
      <c r="G424" s="299" t="str">
        <f t="shared" si="13"/>
        <v>No</v>
      </c>
      <c r="H424" s="299" t="str">
        <f t="shared" si="14"/>
        <v>No</v>
      </c>
      <c r="I424" s="299" t="str">
        <f t="shared" si="14"/>
        <v>No</v>
      </c>
    </row>
    <row r="425" spans="2:9" x14ac:dyDescent="0.3">
      <c r="B425" s="389"/>
      <c r="C425" s="394"/>
      <c r="D425" s="394"/>
      <c r="E425" s="394"/>
      <c r="F425" s="394"/>
      <c r="G425" s="299" t="str">
        <f t="shared" si="13"/>
        <v>No</v>
      </c>
      <c r="H425" s="299" t="str">
        <f t="shared" si="14"/>
        <v>No</v>
      </c>
      <c r="I425" s="299" t="str">
        <f t="shared" si="14"/>
        <v>No</v>
      </c>
    </row>
    <row r="426" spans="2:9" x14ac:dyDescent="0.3">
      <c r="B426" s="389"/>
      <c r="C426" s="394"/>
      <c r="D426" s="394"/>
      <c r="E426" s="394"/>
      <c r="F426" s="394"/>
      <c r="G426" s="299" t="str">
        <f t="shared" si="13"/>
        <v>No</v>
      </c>
      <c r="H426" s="299" t="str">
        <f t="shared" si="14"/>
        <v>No</v>
      </c>
      <c r="I426" s="299" t="str">
        <f t="shared" si="14"/>
        <v>No</v>
      </c>
    </row>
    <row r="427" spans="2:9" x14ac:dyDescent="0.3">
      <c r="B427" s="389"/>
      <c r="C427" s="394"/>
      <c r="D427" s="394"/>
      <c r="E427" s="394"/>
      <c r="F427" s="394"/>
      <c r="G427" s="299" t="str">
        <f t="shared" si="13"/>
        <v>No</v>
      </c>
      <c r="H427" s="299" t="str">
        <f t="shared" si="14"/>
        <v>No</v>
      </c>
      <c r="I427" s="299" t="str">
        <f t="shared" si="14"/>
        <v>No</v>
      </c>
    </row>
    <row r="428" spans="2:9" x14ac:dyDescent="0.3">
      <c r="B428" s="389"/>
      <c r="C428" s="394"/>
      <c r="D428" s="394"/>
      <c r="E428" s="394"/>
      <c r="F428" s="394"/>
      <c r="G428" s="299" t="str">
        <f t="shared" si="13"/>
        <v>No</v>
      </c>
      <c r="H428" s="299" t="str">
        <f t="shared" si="14"/>
        <v>No</v>
      </c>
      <c r="I428" s="299" t="str">
        <f t="shared" si="14"/>
        <v>No</v>
      </c>
    </row>
    <row r="429" spans="2:9" x14ac:dyDescent="0.3">
      <c r="B429" s="389"/>
      <c r="C429" s="394"/>
      <c r="D429" s="394"/>
      <c r="E429" s="394"/>
      <c r="F429" s="394"/>
      <c r="G429" s="299" t="str">
        <f t="shared" si="13"/>
        <v>No</v>
      </c>
      <c r="H429" s="299" t="str">
        <f t="shared" si="14"/>
        <v>No</v>
      </c>
      <c r="I429" s="299" t="str">
        <f t="shared" si="14"/>
        <v>No</v>
      </c>
    </row>
    <row r="430" spans="2:9" x14ac:dyDescent="0.3">
      <c r="B430" s="389"/>
      <c r="C430" s="394"/>
      <c r="D430" s="394"/>
      <c r="E430" s="394"/>
      <c r="F430" s="394"/>
      <c r="G430" s="299" t="str">
        <f t="shared" si="13"/>
        <v>No</v>
      </c>
      <c r="H430" s="299" t="str">
        <f t="shared" si="14"/>
        <v>No</v>
      </c>
      <c r="I430" s="299" t="str">
        <f t="shared" si="14"/>
        <v>No</v>
      </c>
    </row>
    <row r="431" spans="2:9" x14ac:dyDescent="0.3">
      <c r="B431" s="389"/>
      <c r="C431" s="394"/>
      <c r="D431" s="394"/>
      <c r="E431" s="394"/>
      <c r="F431" s="394"/>
      <c r="G431" s="299" t="str">
        <f t="shared" si="13"/>
        <v>No</v>
      </c>
      <c r="H431" s="299" t="str">
        <f t="shared" si="14"/>
        <v>No</v>
      </c>
      <c r="I431" s="299" t="str">
        <f t="shared" si="14"/>
        <v>No</v>
      </c>
    </row>
    <row r="432" spans="2:9" x14ac:dyDescent="0.3">
      <c r="B432" s="389"/>
      <c r="C432" s="394"/>
      <c r="D432" s="394"/>
      <c r="E432" s="394"/>
      <c r="F432" s="394"/>
      <c r="G432" s="299" t="str">
        <f t="shared" si="13"/>
        <v>No</v>
      </c>
      <c r="H432" s="299" t="str">
        <f t="shared" si="14"/>
        <v>No</v>
      </c>
      <c r="I432" s="299" t="str">
        <f t="shared" si="14"/>
        <v>No</v>
      </c>
    </row>
    <row r="433" spans="2:9" x14ac:dyDescent="0.3">
      <c r="B433" s="389"/>
      <c r="C433" s="394"/>
      <c r="D433" s="394"/>
      <c r="E433" s="394"/>
      <c r="F433" s="394"/>
      <c r="G433" s="299" t="str">
        <f t="shared" si="13"/>
        <v>No</v>
      </c>
      <c r="H433" s="299" t="str">
        <f t="shared" si="14"/>
        <v>No</v>
      </c>
      <c r="I433" s="299" t="str">
        <f t="shared" si="14"/>
        <v>No</v>
      </c>
    </row>
    <row r="434" spans="2:9" x14ac:dyDescent="0.3">
      <c r="B434" s="389"/>
      <c r="C434" s="394"/>
      <c r="D434" s="394"/>
      <c r="E434" s="394"/>
      <c r="F434" s="394"/>
      <c r="G434" s="299" t="str">
        <f t="shared" si="13"/>
        <v>No</v>
      </c>
      <c r="H434" s="299" t="str">
        <f t="shared" si="14"/>
        <v>No</v>
      </c>
      <c r="I434" s="299" t="str">
        <f t="shared" si="14"/>
        <v>No</v>
      </c>
    </row>
    <row r="435" spans="2:9" x14ac:dyDescent="0.3">
      <c r="B435" s="389"/>
      <c r="C435" s="394"/>
      <c r="D435" s="394"/>
      <c r="E435" s="394"/>
      <c r="F435" s="394"/>
      <c r="G435" s="299" t="str">
        <f t="shared" si="13"/>
        <v>No</v>
      </c>
      <c r="H435" s="299" t="str">
        <f t="shared" si="14"/>
        <v>No</v>
      </c>
      <c r="I435" s="299" t="str">
        <f t="shared" si="14"/>
        <v>No</v>
      </c>
    </row>
    <row r="436" spans="2:9" x14ac:dyDescent="0.3">
      <c r="B436" s="389"/>
      <c r="C436" s="394"/>
      <c r="D436" s="394"/>
      <c r="E436" s="394"/>
      <c r="F436" s="394"/>
      <c r="G436" s="299" t="str">
        <f t="shared" si="13"/>
        <v>No</v>
      </c>
      <c r="H436" s="299" t="str">
        <f t="shared" si="14"/>
        <v>No</v>
      </c>
      <c r="I436" s="299" t="str">
        <f t="shared" si="14"/>
        <v>No</v>
      </c>
    </row>
    <row r="437" spans="2:9" x14ac:dyDescent="0.3">
      <c r="B437" s="389"/>
      <c r="C437" s="394"/>
      <c r="D437" s="394"/>
      <c r="E437" s="394"/>
      <c r="F437" s="394"/>
      <c r="G437" s="299" t="str">
        <f t="shared" si="13"/>
        <v>No</v>
      </c>
      <c r="H437" s="299" t="str">
        <f t="shared" si="14"/>
        <v>No</v>
      </c>
      <c r="I437" s="299" t="str">
        <f t="shared" si="14"/>
        <v>No</v>
      </c>
    </row>
    <row r="438" spans="2:9" x14ac:dyDescent="0.3">
      <c r="B438" s="389"/>
      <c r="C438" s="394"/>
      <c r="D438" s="394"/>
      <c r="E438" s="394"/>
      <c r="F438" s="394"/>
      <c r="G438" s="299" t="str">
        <f t="shared" si="13"/>
        <v>No</v>
      </c>
      <c r="H438" s="299" t="str">
        <f t="shared" si="14"/>
        <v>No</v>
      </c>
      <c r="I438" s="299" t="str">
        <f t="shared" si="14"/>
        <v>No</v>
      </c>
    </row>
    <row r="439" spans="2:9" x14ac:dyDescent="0.3">
      <c r="B439" s="389"/>
      <c r="C439" s="394"/>
      <c r="D439" s="394"/>
      <c r="E439" s="394"/>
      <c r="F439" s="394"/>
      <c r="G439" s="299" t="str">
        <f t="shared" si="13"/>
        <v>No</v>
      </c>
      <c r="H439" s="299" t="str">
        <f t="shared" si="14"/>
        <v>No</v>
      </c>
      <c r="I439" s="299" t="str">
        <f t="shared" si="14"/>
        <v>No</v>
      </c>
    </row>
    <row r="440" spans="2:9" x14ac:dyDescent="0.3">
      <c r="B440" s="389"/>
      <c r="C440" s="394"/>
      <c r="D440" s="394"/>
      <c r="E440" s="394"/>
      <c r="F440" s="394"/>
      <c r="G440" s="299" t="str">
        <f t="shared" si="13"/>
        <v>No</v>
      </c>
      <c r="H440" s="299" t="str">
        <f t="shared" si="14"/>
        <v>No</v>
      </c>
      <c r="I440" s="299" t="str">
        <f t="shared" si="14"/>
        <v>No</v>
      </c>
    </row>
    <row r="441" spans="2:9" x14ac:dyDescent="0.3">
      <c r="B441" s="389"/>
      <c r="C441" s="394"/>
      <c r="D441" s="394"/>
      <c r="E441" s="394"/>
      <c r="F441" s="394"/>
      <c r="G441" s="299" t="str">
        <f t="shared" si="13"/>
        <v>No</v>
      </c>
      <c r="H441" s="299" t="str">
        <f t="shared" si="14"/>
        <v>No</v>
      </c>
      <c r="I441" s="299" t="str">
        <f t="shared" si="14"/>
        <v>No</v>
      </c>
    </row>
    <row r="442" spans="2:9" x14ac:dyDescent="0.3">
      <c r="B442" s="389"/>
      <c r="C442" s="394"/>
      <c r="D442" s="394"/>
      <c r="E442" s="394"/>
      <c r="F442" s="394"/>
      <c r="G442" s="299" t="str">
        <f t="shared" si="13"/>
        <v>No</v>
      </c>
      <c r="H442" s="299" t="str">
        <f t="shared" si="14"/>
        <v>No</v>
      </c>
      <c r="I442" s="299" t="str">
        <f t="shared" si="14"/>
        <v>No</v>
      </c>
    </row>
    <row r="443" spans="2:9" x14ac:dyDescent="0.3">
      <c r="B443" s="389"/>
      <c r="C443" s="394"/>
      <c r="D443" s="394"/>
      <c r="E443" s="394"/>
      <c r="F443" s="394"/>
      <c r="G443" s="299" t="str">
        <f t="shared" si="13"/>
        <v>No</v>
      </c>
      <c r="H443" s="299" t="str">
        <f t="shared" si="14"/>
        <v>No</v>
      </c>
      <c r="I443" s="299" t="str">
        <f t="shared" si="14"/>
        <v>No</v>
      </c>
    </row>
    <row r="444" spans="2:9" x14ac:dyDescent="0.3">
      <c r="B444" s="389"/>
      <c r="C444" s="394"/>
      <c r="D444" s="394"/>
      <c r="E444" s="394"/>
      <c r="F444" s="394"/>
      <c r="G444" s="299" t="str">
        <f t="shared" si="13"/>
        <v>No</v>
      </c>
      <c r="H444" s="299" t="str">
        <f t="shared" si="14"/>
        <v>No</v>
      </c>
      <c r="I444" s="299" t="str">
        <f t="shared" si="14"/>
        <v>No</v>
      </c>
    </row>
    <row r="445" spans="2:9" x14ac:dyDescent="0.3">
      <c r="B445" s="389"/>
      <c r="C445" s="394"/>
      <c r="D445" s="394"/>
      <c r="E445" s="394"/>
      <c r="F445" s="394"/>
      <c r="G445" s="299" t="str">
        <f t="shared" si="13"/>
        <v>No</v>
      </c>
      <c r="H445" s="299" t="str">
        <f t="shared" si="14"/>
        <v>No</v>
      </c>
      <c r="I445" s="299" t="str">
        <f t="shared" si="14"/>
        <v>No</v>
      </c>
    </row>
    <row r="446" spans="2:9" x14ac:dyDescent="0.3">
      <c r="B446" s="389"/>
      <c r="C446" s="394"/>
      <c r="D446" s="394"/>
      <c r="E446" s="394"/>
      <c r="F446" s="394"/>
      <c r="G446" s="299" t="str">
        <f t="shared" si="13"/>
        <v>No</v>
      </c>
      <c r="H446" s="299" t="str">
        <f t="shared" si="14"/>
        <v>No</v>
      </c>
      <c r="I446" s="299" t="str">
        <f t="shared" si="14"/>
        <v>No</v>
      </c>
    </row>
    <row r="447" spans="2:9" x14ac:dyDescent="0.3">
      <c r="B447" s="389"/>
      <c r="C447" s="394"/>
      <c r="D447" s="394"/>
      <c r="E447" s="394"/>
      <c r="F447" s="394"/>
      <c r="G447" s="299" t="str">
        <f t="shared" si="13"/>
        <v>No</v>
      </c>
      <c r="H447" s="299" t="str">
        <f t="shared" si="14"/>
        <v>No</v>
      </c>
      <c r="I447" s="299" t="str">
        <f t="shared" si="14"/>
        <v>No</v>
      </c>
    </row>
    <row r="448" spans="2:9" x14ac:dyDescent="0.3">
      <c r="B448" s="389"/>
      <c r="C448" s="394"/>
      <c r="D448" s="394"/>
      <c r="E448" s="394"/>
      <c r="F448" s="394"/>
      <c r="G448" s="299" t="str">
        <f t="shared" si="13"/>
        <v>No</v>
      </c>
      <c r="H448" s="299" t="str">
        <f t="shared" si="14"/>
        <v>No</v>
      </c>
      <c r="I448" s="299" t="str">
        <f t="shared" si="14"/>
        <v>No</v>
      </c>
    </row>
    <row r="449" spans="2:9" x14ac:dyDescent="0.3">
      <c r="B449" s="389"/>
      <c r="C449" s="394"/>
      <c r="D449" s="394"/>
      <c r="E449" s="394"/>
      <c r="F449" s="394"/>
      <c r="G449" s="299" t="str">
        <f t="shared" si="13"/>
        <v>No</v>
      </c>
      <c r="H449" s="299" t="str">
        <f t="shared" si="14"/>
        <v>No</v>
      </c>
      <c r="I449" s="299" t="str">
        <f t="shared" si="14"/>
        <v>No</v>
      </c>
    </row>
    <row r="450" spans="2:9" x14ac:dyDescent="0.3">
      <c r="B450" s="389"/>
      <c r="C450" s="394"/>
      <c r="D450" s="394"/>
      <c r="E450" s="394"/>
      <c r="F450" s="394"/>
      <c r="G450" s="299" t="str">
        <f t="shared" si="13"/>
        <v>No</v>
      </c>
      <c r="H450" s="299" t="str">
        <f t="shared" si="14"/>
        <v>No</v>
      </c>
      <c r="I450" s="299" t="str">
        <f t="shared" si="14"/>
        <v>No</v>
      </c>
    </row>
    <row r="451" spans="2:9" x14ac:dyDescent="0.3">
      <c r="B451" s="389"/>
      <c r="C451" s="394"/>
      <c r="D451" s="394"/>
      <c r="E451" s="394"/>
      <c r="F451" s="394"/>
      <c r="G451" s="299" t="str">
        <f t="shared" si="13"/>
        <v>No</v>
      </c>
      <c r="H451" s="299" t="str">
        <f t="shared" si="14"/>
        <v>No</v>
      </c>
      <c r="I451" s="299" t="str">
        <f t="shared" si="14"/>
        <v>No</v>
      </c>
    </row>
    <row r="452" spans="2:9" x14ac:dyDescent="0.3">
      <c r="B452" s="389"/>
      <c r="C452" s="394"/>
      <c r="D452" s="394"/>
      <c r="E452" s="394"/>
      <c r="F452" s="394"/>
      <c r="G452" s="299" t="str">
        <f t="shared" si="13"/>
        <v>No</v>
      </c>
      <c r="H452" s="299" t="str">
        <f t="shared" si="14"/>
        <v>No</v>
      </c>
      <c r="I452" s="299" t="str">
        <f t="shared" si="14"/>
        <v>No</v>
      </c>
    </row>
    <row r="453" spans="2:9" x14ac:dyDescent="0.3">
      <c r="B453" s="389"/>
      <c r="C453" s="394"/>
      <c r="D453" s="394"/>
      <c r="E453" s="394"/>
      <c r="F453" s="394"/>
      <c r="G453" s="299" t="str">
        <f t="shared" si="13"/>
        <v>No</v>
      </c>
      <c r="H453" s="299" t="str">
        <f t="shared" si="14"/>
        <v>No</v>
      </c>
      <c r="I453" s="299" t="str">
        <f t="shared" si="14"/>
        <v>No</v>
      </c>
    </row>
    <row r="454" spans="2:9" x14ac:dyDescent="0.3">
      <c r="B454" s="389"/>
      <c r="C454" s="394"/>
      <c r="D454" s="394"/>
      <c r="E454" s="394"/>
      <c r="F454" s="394"/>
      <c r="G454" s="299" t="str">
        <f t="shared" si="13"/>
        <v>No</v>
      </c>
      <c r="H454" s="299" t="str">
        <f t="shared" si="14"/>
        <v>No</v>
      </c>
      <c r="I454" s="299" t="str">
        <f t="shared" si="14"/>
        <v>No</v>
      </c>
    </row>
    <row r="455" spans="2:9" x14ac:dyDescent="0.3">
      <c r="B455" s="389"/>
      <c r="C455" s="394"/>
      <c r="D455" s="394"/>
      <c r="E455" s="394"/>
      <c r="F455" s="394"/>
      <c r="G455" s="299" t="str">
        <f t="shared" si="13"/>
        <v>No</v>
      </c>
      <c r="H455" s="299" t="str">
        <f t="shared" si="14"/>
        <v>No</v>
      </c>
      <c r="I455" s="299" t="str">
        <f t="shared" si="14"/>
        <v>No</v>
      </c>
    </row>
    <row r="456" spans="2:9" x14ac:dyDescent="0.3">
      <c r="B456" s="389"/>
      <c r="C456" s="394"/>
      <c r="D456" s="394"/>
      <c r="E456" s="394"/>
      <c r="F456" s="394"/>
      <c r="G456" s="299" t="str">
        <f t="shared" ref="G456:G505" si="15">IF($C456="","No",IF($C456&lt;DATE(2007,9,21),"Yes","No"))</f>
        <v>No</v>
      </c>
      <c r="H456" s="299" t="str">
        <f t="shared" ref="H456:I505" si="16">IF($C456="","No",IF($C456&lt;DATE(2019,9,20),"Yes","No"))</f>
        <v>No</v>
      </c>
      <c r="I456" s="299" t="str">
        <f t="shared" si="16"/>
        <v>No</v>
      </c>
    </row>
    <row r="457" spans="2:9" x14ac:dyDescent="0.3">
      <c r="B457" s="389"/>
      <c r="C457" s="394"/>
      <c r="D457" s="394"/>
      <c r="E457" s="394"/>
      <c r="F457" s="394"/>
      <c r="G457" s="299" t="str">
        <f t="shared" si="15"/>
        <v>No</v>
      </c>
      <c r="H457" s="299" t="str">
        <f t="shared" si="16"/>
        <v>No</v>
      </c>
      <c r="I457" s="299" t="str">
        <f t="shared" si="16"/>
        <v>No</v>
      </c>
    </row>
    <row r="458" spans="2:9" x14ac:dyDescent="0.3">
      <c r="B458" s="389"/>
      <c r="C458" s="394"/>
      <c r="D458" s="394"/>
      <c r="E458" s="394"/>
      <c r="F458" s="394"/>
      <c r="G458" s="299" t="str">
        <f t="shared" si="15"/>
        <v>No</v>
      </c>
      <c r="H458" s="299" t="str">
        <f t="shared" si="16"/>
        <v>No</v>
      </c>
      <c r="I458" s="299" t="str">
        <f t="shared" si="16"/>
        <v>No</v>
      </c>
    </row>
    <row r="459" spans="2:9" x14ac:dyDescent="0.3">
      <c r="B459" s="389"/>
      <c r="C459" s="394"/>
      <c r="D459" s="394"/>
      <c r="E459" s="394"/>
      <c r="F459" s="394"/>
      <c r="G459" s="299" t="str">
        <f t="shared" si="15"/>
        <v>No</v>
      </c>
      <c r="H459" s="299" t="str">
        <f t="shared" si="16"/>
        <v>No</v>
      </c>
      <c r="I459" s="299" t="str">
        <f t="shared" si="16"/>
        <v>No</v>
      </c>
    </row>
    <row r="460" spans="2:9" x14ac:dyDescent="0.3">
      <c r="B460" s="389"/>
      <c r="C460" s="394"/>
      <c r="D460" s="394"/>
      <c r="E460" s="394"/>
      <c r="F460" s="394"/>
      <c r="G460" s="299" t="str">
        <f t="shared" si="15"/>
        <v>No</v>
      </c>
      <c r="H460" s="299" t="str">
        <f t="shared" si="16"/>
        <v>No</v>
      </c>
      <c r="I460" s="299" t="str">
        <f t="shared" si="16"/>
        <v>No</v>
      </c>
    </row>
    <row r="461" spans="2:9" x14ac:dyDescent="0.3">
      <c r="B461" s="389"/>
      <c r="C461" s="394"/>
      <c r="D461" s="394"/>
      <c r="E461" s="394"/>
      <c r="F461" s="394"/>
      <c r="G461" s="299" t="str">
        <f t="shared" si="15"/>
        <v>No</v>
      </c>
      <c r="H461" s="299" t="str">
        <f t="shared" si="16"/>
        <v>No</v>
      </c>
      <c r="I461" s="299" t="str">
        <f t="shared" si="16"/>
        <v>No</v>
      </c>
    </row>
    <row r="462" spans="2:9" x14ac:dyDescent="0.3">
      <c r="B462" s="389"/>
      <c r="C462" s="394"/>
      <c r="D462" s="394"/>
      <c r="E462" s="394"/>
      <c r="F462" s="394"/>
      <c r="G462" s="299" t="str">
        <f t="shared" si="15"/>
        <v>No</v>
      </c>
      <c r="H462" s="299" t="str">
        <f t="shared" si="16"/>
        <v>No</v>
      </c>
      <c r="I462" s="299" t="str">
        <f t="shared" si="16"/>
        <v>No</v>
      </c>
    </row>
    <row r="463" spans="2:9" x14ac:dyDescent="0.3">
      <c r="B463" s="389"/>
      <c r="C463" s="394"/>
      <c r="D463" s="394"/>
      <c r="E463" s="394"/>
      <c r="F463" s="394"/>
      <c r="G463" s="299" t="str">
        <f t="shared" si="15"/>
        <v>No</v>
      </c>
      <c r="H463" s="299" t="str">
        <f t="shared" si="16"/>
        <v>No</v>
      </c>
      <c r="I463" s="299" t="str">
        <f t="shared" si="16"/>
        <v>No</v>
      </c>
    </row>
    <row r="464" spans="2:9" x14ac:dyDescent="0.3">
      <c r="B464" s="389"/>
      <c r="C464" s="394"/>
      <c r="D464" s="394"/>
      <c r="E464" s="394"/>
      <c r="F464" s="394"/>
      <c r="G464" s="299" t="str">
        <f t="shared" si="15"/>
        <v>No</v>
      </c>
      <c r="H464" s="299" t="str">
        <f t="shared" si="16"/>
        <v>No</v>
      </c>
      <c r="I464" s="299" t="str">
        <f t="shared" si="16"/>
        <v>No</v>
      </c>
    </row>
    <row r="465" spans="2:9" x14ac:dyDescent="0.3">
      <c r="B465" s="389"/>
      <c r="C465" s="394"/>
      <c r="D465" s="394"/>
      <c r="E465" s="394"/>
      <c r="F465" s="394"/>
      <c r="G465" s="299" t="str">
        <f t="shared" si="15"/>
        <v>No</v>
      </c>
      <c r="H465" s="299" t="str">
        <f t="shared" si="16"/>
        <v>No</v>
      </c>
      <c r="I465" s="299" t="str">
        <f t="shared" si="16"/>
        <v>No</v>
      </c>
    </row>
    <row r="466" spans="2:9" x14ac:dyDescent="0.3">
      <c r="B466" s="389"/>
      <c r="C466" s="394"/>
      <c r="D466" s="394"/>
      <c r="E466" s="394"/>
      <c r="F466" s="394"/>
      <c r="G466" s="299" t="str">
        <f t="shared" si="15"/>
        <v>No</v>
      </c>
      <c r="H466" s="299" t="str">
        <f t="shared" si="16"/>
        <v>No</v>
      </c>
      <c r="I466" s="299" t="str">
        <f t="shared" si="16"/>
        <v>No</v>
      </c>
    </row>
    <row r="467" spans="2:9" x14ac:dyDescent="0.3">
      <c r="B467" s="389"/>
      <c r="C467" s="394"/>
      <c r="D467" s="394"/>
      <c r="E467" s="394"/>
      <c r="F467" s="394"/>
      <c r="G467" s="299" t="str">
        <f t="shared" si="15"/>
        <v>No</v>
      </c>
      <c r="H467" s="299" t="str">
        <f t="shared" si="16"/>
        <v>No</v>
      </c>
      <c r="I467" s="299" t="str">
        <f t="shared" si="16"/>
        <v>No</v>
      </c>
    </row>
    <row r="468" spans="2:9" x14ac:dyDescent="0.3">
      <c r="B468" s="389"/>
      <c r="C468" s="394"/>
      <c r="D468" s="394"/>
      <c r="E468" s="394"/>
      <c r="F468" s="394"/>
      <c r="G468" s="299" t="str">
        <f t="shared" si="15"/>
        <v>No</v>
      </c>
      <c r="H468" s="299" t="str">
        <f t="shared" si="16"/>
        <v>No</v>
      </c>
      <c r="I468" s="299" t="str">
        <f t="shared" si="16"/>
        <v>No</v>
      </c>
    </row>
    <row r="469" spans="2:9" x14ac:dyDescent="0.3">
      <c r="B469" s="389"/>
      <c r="C469" s="394"/>
      <c r="D469" s="394"/>
      <c r="E469" s="394"/>
      <c r="F469" s="394"/>
      <c r="G469" s="299" t="str">
        <f t="shared" si="15"/>
        <v>No</v>
      </c>
      <c r="H469" s="299" t="str">
        <f t="shared" si="16"/>
        <v>No</v>
      </c>
      <c r="I469" s="299" t="str">
        <f t="shared" si="16"/>
        <v>No</v>
      </c>
    </row>
    <row r="470" spans="2:9" x14ac:dyDescent="0.3">
      <c r="B470" s="389"/>
      <c r="C470" s="394"/>
      <c r="D470" s="394"/>
      <c r="E470" s="394"/>
      <c r="F470" s="394"/>
      <c r="G470" s="299" t="str">
        <f t="shared" si="15"/>
        <v>No</v>
      </c>
      <c r="H470" s="299" t="str">
        <f t="shared" si="16"/>
        <v>No</v>
      </c>
      <c r="I470" s="299" t="str">
        <f t="shared" si="16"/>
        <v>No</v>
      </c>
    </row>
    <row r="471" spans="2:9" x14ac:dyDescent="0.3">
      <c r="B471" s="389"/>
      <c r="C471" s="394"/>
      <c r="D471" s="394"/>
      <c r="E471" s="394"/>
      <c r="F471" s="394"/>
      <c r="G471" s="299" t="str">
        <f t="shared" si="15"/>
        <v>No</v>
      </c>
      <c r="H471" s="299" t="str">
        <f t="shared" si="16"/>
        <v>No</v>
      </c>
      <c r="I471" s="299" t="str">
        <f t="shared" si="16"/>
        <v>No</v>
      </c>
    </row>
    <row r="472" spans="2:9" x14ac:dyDescent="0.3">
      <c r="B472" s="389"/>
      <c r="C472" s="394"/>
      <c r="D472" s="394"/>
      <c r="E472" s="394"/>
      <c r="F472" s="394"/>
      <c r="G472" s="299" t="str">
        <f t="shared" si="15"/>
        <v>No</v>
      </c>
      <c r="H472" s="299" t="str">
        <f t="shared" si="16"/>
        <v>No</v>
      </c>
      <c r="I472" s="299" t="str">
        <f t="shared" si="16"/>
        <v>No</v>
      </c>
    </row>
    <row r="473" spans="2:9" x14ac:dyDescent="0.3">
      <c r="B473" s="389"/>
      <c r="C473" s="394"/>
      <c r="D473" s="394"/>
      <c r="E473" s="394"/>
      <c r="F473" s="394"/>
      <c r="G473" s="299" t="str">
        <f t="shared" si="15"/>
        <v>No</v>
      </c>
      <c r="H473" s="299" t="str">
        <f t="shared" si="16"/>
        <v>No</v>
      </c>
      <c r="I473" s="299" t="str">
        <f t="shared" si="16"/>
        <v>No</v>
      </c>
    </row>
    <row r="474" spans="2:9" x14ac:dyDescent="0.3">
      <c r="B474" s="389"/>
      <c r="C474" s="394"/>
      <c r="D474" s="394"/>
      <c r="E474" s="394"/>
      <c r="F474" s="394"/>
      <c r="G474" s="299" t="str">
        <f t="shared" si="15"/>
        <v>No</v>
      </c>
      <c r="H474" s="299" t="str">
        <f t="shared" si="16"/>
        <v>No</v>
      </c>
      <c r="I474" s="299" t="str">
        <f t="shared" si="16"/>
        <v>No</v>
      </c>
    </row>
    <row r="475" spans="2:9" x14ac:dyDescent="0.3">
      <c r="B475" s="389"/>
      <c r="C475" s="394"/>
      <c r="D475" s="394"/>
      <c r="E475" s="394"/>
      <c r="F475" s="394"/>
      <c r="G475" s="299" t="str">
        <f t="shared" si="15"/>
        <v>No</v>
      </c>
      <c r="H475" s="299" t="str">
        <f t="shared" si="16"/>
        <v>No</v>
      </c>
      <c r="I475" s="299" t="str">
        <f t="shared" si="16"/>
        <v>No</v>
      </c>
    </row>
    <row r="476" spans="2:9" x14ac:dyDescent="0.3">
      <c r="B476" s="389"/>
      <c r="C476" s="394"/>
      <c r="D476" s="394"/>
      <c r="E476" s="394"/>
      <c r="F476" s="394"/>
      <c r="G476" s="299" t="str">
        <f t="shared" si="15"/>
        <v>No</v>
      </c>
      <c r="H476" s="299" t="str">
        <f t="shared" si="16"/>
        <v>No</v>
      </c>
      <c r="I476" s="299" t="str">
        <f t="shared" si="16"/>
        <v>No</v>
      </c>
    </row>
    <row r="477" spans="2:9" x14ac:dyDescent="0.3">
      <c r="B477" s="389"/>
      <c r="C477" s="394"/>
      <c r="D477" s="394"/>
      <c r="E477" s="394"/>
      <c r="F477" s="394"/>
      <c r="G477" s="299" t="str">
        <f t="shared" si="15"/>
        <v>No</v>
      </c>
      <c r="H477" s="299" t="str">
        <f t="shared" si="16"/>
        <v>No</v>
      </c>
      <c r="I477" s="299" t="str">
        <f t="shared" si="16"/>
        <v>No</v>
      </c>
    </row>
    <row r="478" spans="2:9" x14ac:dyDescent="0.3">
      <c r="B478" s="389"/>
      <c r="C478" s="394"/>
      <c r="D478" s="394"/>
      <c r="E478" s="394"/>
      <c r="F478" s="394"/>
      <c r="G478" s="299" t="str">
        <f t="shared" si="15"/>
        <v>No</v>
      </c>
      <c r="H478" s="299" t="str">
        <f t="shared" si="16"/>
        <v>No</v>
      </c>
      <c r="I478" s="299" t="str">
        <f t="shared" si="16"/>
        <v>No</v>
      </c>
    </row>
    <row r="479" spans="2:9" x14ac:dyDescent="0.3">
      <c r="B479" s="389"/>
      <c r="C479" s="394"/>
      <c r="D479" s="394"/>
      <c r="E479" s="394"/>
      <c r="F479" s="394"/>
      <c r="G479" s="299" t="str">
        <f t="shared" si="15"/>
        <v>No</v>
      </c>
      <c r="H479" s="299" t="str">
        <f t="shared" si="16"/>
        <v>No</v>
      </c>
      <c r="I479" s="299" t="str">
        <f t="shared" si="16"/>
        <v>No</v>
      </c>
    </row>
    <row r="480" spans="2:9" x14ac:dyDescent="0.3">
      <c r="B480" s="389"/>
      <c r="C480" s="394"/>
      <c r="D480" s="394"/>
      <c r="E480" s="394"/>
      <c r="F480" s="394"/>
      <c r="G480" s="299" t="str">
        <f t="shared" si="15"/>
        <v>No</v>
      </c>
      <c r="H480" s="299" t="str">
        <f t="shared" si="16"/>
        <v>No</v>
      </c>
      <c r="I480" s="299" t="str">
        <f t="shared" si="16"/>
        <v>No</v>
      </c>
    </row>
    <row r="481" spans="2:9" x14ac:dyDescent="0.3">
      <c r="B481" s="389"/>
      <c r="C481" s="394"/>
      <c r="D481" s="394"/>
      <c r="E481" s="394"/>
      <c r="F481" s="394"/>
      <c r="G481" s="299" t="str">
        <f t="shared" si="15"/>
        <v>No</v>
      </c>
      <c r="H481" s="299" t="str">
        <f t="shared" si="16"/>
        <v>No</v>
      </c>
      <c r="I481" s="299" t="str">
        <f t="shared" si="16"/>
        <v>No</v>
      </c>
    </row>
    <row r="482" spans="2:9" x14ac:dyDescent="0.3">
      <c r="B482" s="389"/>
      <c r="C482" s="394"/>
      <c r="D482" s="394"/>
      <c r="E482" s="394"/>
      <c r="F482" s="394"/>
      <c r="G482" s="299" t="str">
        <f t="shared" si="15"/>
        <v>No</v>
      </c>
      <c r="H482" s="299" t="str">
        <f t="shared" si="16"/>
        <v>No</v>
      </c>
      <c r="I482" s="299" t="str">
        <f t="shared" si="16"/>
        <v>No</v>
      </c>
    </row>
    <row r="483" spans="2:9" x14ac:dyDescent="0.3">
      <c r="B483" s="389"/>
      <c r="C483" s="394"/>
      <c r="D483" s="394"/>
      <c r="E483" s="394"/>
      <c r="F483" s="394"/>
      <c r="G483" s="299" t="str">
        <f t="shared" si="15"/>
        <v>No</v>
      </c>
      <c r="H483" s="299" t="str">
        <f t="shared" si="16"/>
        <v>No</v>
      </c>
      <c r="I483" s="299" t="str">
        <f t="shared" si="16"/>
        <v>No</v>
      </c>
    </row>
    <row r="484" spans="2:9" x14ac:dyDescent="0.3">
      <c r="B484" s="389"/>
      <c r="C484" s="394"/>
      <c r="D484" s="394"/>
      <c r="E484" s="394"/>
      <c r="F484" s="394"/>
      <c r="G484" s="299" t="str">
        <f t="shared" si="15"/>
        <v>No</v>
      </c>
      <c r="H484" s="299" t="str">
        <f t="shared" si="16"/>
        <v>No</v>
      </c>
      <c r="I484" s="299" t="str">
        <f t="shared" si="16"/>
        <v>No</v>
      </c>
    </row>
    <row r="485" spans="2:9" x14ac:dyDescent="0.3">
      <c r="B485" s="389"/>
      <c r="C485" s="394"/>
      <c r="D485" s="394"/>
      <c r="E485" s="394"/>
      <c r="F485" s="394"/>
      <c r="G485" s="299" t="str">
        <f t="shared" si="15"/>
        <v>No</v>
      </c>
      <c r="H485" s="299" t="str">
        <f t="shared" si="16"/>
        <v>No</v>
      </c>
      <c r="I485" s="299" t="str">
        <f t="shared" si="16"/>
        <v>No</v>
      </c>
    </row>
    <row r="486" spans="2:9" x14ac:dyDescent="0.3">
      <c r="B486" s="389"/>
      <c r="C486" s="394"/>
      <c r="D486" s="394"/>
      <c r="E486" s="394"/>
      <c r="F486" s="394"/>
      <c r="G486" s="299" t="str">
        <f t="shared" si="15"/>
        <v>No</v>
      </c>
      <c r="H486" s="299" t="str">
        <f t="shared" si="16"/>
        <v>No</v>
      </c>
      <c r="I486" s="299" t="str">
        <f t="shared" si="16"/>
        <v>No</v>
      </c>
    </row>
    <row r="487" spans="2:9" x14ac:dyDescent="0.3">
      <c r="B487" s="389"/>
      <c r="C487" s="394"/>
      <c r="D487" s="394"/>
      <c r="E487" s="394"/>
      <c r="F487" s="394"/>
      <c r="G487" s="299" t="str">
        <f t="shared" si="15"/>
        <v>No</v>
      </c>
      <c r="H487" s="299" t="str">
        <f t="shared" si="16"/>
        <v>No</v>
      </c>
      <c r="I487" s="299" t="str">
        <f t="shared" si="16"/>
        <v>No</v>
      </c>
    </row>
    <row r="488" spans="2:9" x14ac:dyDescent="0.3">
      <c r="B488" s="389"/>
      <c r="C488" s="394"/>
      <c r="D488" s="394"/>
      <c r="E488" s="394"/>
      <c r="F488" s="394"/>
      <c r="G488" s="299" t="str">
        <f t="shared" si="15"/>
        <v>No</v>
      </c>
      <c r="H488" s="299" t="str">
        <f t="shared" si="16"/>
        <v>No</v>
      </c>
      <c r="I488" s="299" t="str">
        <f t="shared" si="16"/>
        <v>No</v>
      </c>
    </row>
    <row r="489" spans="2:9" x14ac:dyDescent="0.3">
      <c r="B489" s="389"/>
      <c r="C489" s="394"/>
      <c r="D489" s="394"/>
      <c r="E489" s="394"/>
      <c r="F489" s="394"/>
      <c r="G489" s="299" t="str">
        <f t="shared" si="15"/>
        <v>No</v>
      </c>
      <c r="H489" s="299" t="str">
        <f t="shared" si="16"/>
        <v>No</v>
      </c>
      <c r="I489" s="299" t="str">
        <f t="shared" si="16"/>
        <v>No</v>
      </c>
    </row>
    <row r="490" spans="2:9" x14ac:dyDescent="0.3">
      <c r="B490" s="389"/>
      <c r="C490" s="394"/>
      <c r="D490" s="394"/>
      <c r="E490" s="394"/>
      <c r="F490" s="394"/>
      <c r="G490" s="299" t="str">
        <f t="shared" si="15"/>
        <v>No</v>
      </c>
      <c r="H490" s="299" t="str">
        <f t="shared" si="16"/>
        <v>No</v>
      </c>
      <c r="I490" s="299" t="str">
        <f t="shared" si="16"/>
        <v>No</v>
      </c>
    </row>
    <row r="491" spans="2:9" x14ac:dyDescent="0.3">
      <c r="B491" s="389"/>
      <c r="C491" s="394"/>
      <c r="D491" s="394"/>
      <c r="E491" s="394"/>
      <c r="F491" s="394"/>
      <c r="G491" s="299" t="str">
        <f t="shared" si="15"/>
        <v>No</v>
      </c>
      <c r="H491" s="299" t="str">
        <f t="shared" si="16"/>
        <v>No</v>
      </c>
      <c r="I491" s="299" t="str">
        <f t="shared" si="16"/>
        <v>No</v>
      </c>
    </row>
    <row r="492" spans="2:9" x14ac:dyDescent="0.3">
      <c r="B492" s="389"/>
      <c r="C492" s="394"/>
      <c r="D492" s="394"/>
      <c r="E492" s="394"/>
      <c r="F492" s="394"/>
      <c r="G492" s="299" t="str">
        <f t="shared" si="15"/>
        <v>No</v>
      </c>
      <c r="H492" s="299" t="str">
        <f t="shared" si="16"/>
        <v>No</v>
      </c>
      <c r="I492" s="299" t="str">
        <f t="shared" si="16"/>
        <v>No</v>
      </c>
    </row>
    <row r="493" spans="2:9" x14ac:dyDescent="0.3">
      <c r="B493" s="389"/>
      <c r="C493" s="394"/>
      <c r="D493" s="394"/>
      <c r="E493" s="394"/>
      <c r="F493" s="394"/>
      <c r="G493" s="299" t="str">
        <f t="shared" si="15"/>
        <v>No</v>
      </c>
      <c r="H493" s="299" t="str">
        <f t="shared" si="16"/>
        <v>No</v>
      </c>
      <c r="I493" s="299" t="str">
        <f t="shared" si="16"/>
        <v>No</v>
      </c>
    </row>
    <row r="494" spans="2:9" x14ac:dyDescent="0.3">
      <c r="B494" s="389"/>
      <c r="C494" s="394"/>
      <c r="D494" s="394"/>
      <c r="E494" s="394"/>
      <c r="F494" s="394"/>
      <c r="G494" s="299" t="str">
        <f t="shared" si="15"/>
        <v>No</v>
      </c>
      <c r="H494" s="299" t="str">
        <f t="shared" si="16"/>
        <v>No</v>
      </c>
      <c r="I494" s="299" t="str">
        <f t="shared" si="16"/>
        <v>No</v>
      </c>
    </row>
    <row r="495" spans="2:9" x14ac:dyDescent="0.3">
      <c r="B495" s="389"/>
      <c r="C495" s="394"/>
      <c r="D495" s="394"/>
      <c r="E495" s="394"/>
      <c r="F495" s="394"/>
      <c r="G495" s="299" t="str">
        <f t="shared" si="15"/>
        <v>No</v>
      </c>
      <c r="H495" s="299" t="str">
        <f t="shared" si="16"/>
        <v>No</v>
      </c>
      <c r="I495" s="299" t="str">
        <f t="shared" si="16"/>
        <v>No</v>
      </c>
    </row>
    <row r="496" spans="2:9" x14ac:dyDescent="0.3">
      <c r="B496" s="389"/>
      <c r="C496" s="394"/>
      <c r="D496" s="394"/>
      <c r="E496" s="394"/>
      <c r="F496" s="394"/>
      <c r="G496" s="299" t="str">
        <f t="shared" si="15"/>
        <v>No</v>
      </c>
      <c r="H496" s="299" t="str">
        <f t="shared" si="16"/>
        <v>No</v>
      </c>
      <c r="I496" s="299" t="str">
        <f t="shared" si="16"/>
        <v>No</v>
      </c>
    </row>
    <row r="497" spans="2:9" x14ac:dyDescent="0.3">
      <c r="B497" s="389"/>
      <c r="C497" s="394"/>
      <c r="D497" s="394"/>
      <c r="E497" s="394"/>
      <c r="F497" s="394"/>
      <c r="G497" s="299" t="str">
        <f t="shared" si="15"/>
        <v>No</v>
      </c>
      <c r="H497" s="299" t="str">
        <f t="shared" si="16"/>
        <v>No</v>
      </c>
      <c r="I497" s="299" t="str">
        <f t="shared" si="16"/>
        <v>No</v>
      </c>
    </row>
    <row r="498" spans="2:9" x14ac:dyDescent="0.3">
      <c r="B498" s="389"/>
      <c r="C498" s="394"/>
      <c r="D498" s="394"/>
      <c r="E498" s="394"/>
      <c r="F498" s="394"/>
      <c r="G498" s="299" t="str">
        <f t="shared" si="15"/>
        <v>No</v>
      </c>
      <c r="H498" s="299" t="str">
        <f t="shared" si="16"/>
        <v>No</v>
      </c>
      <c r="I498" s="299" t="str">
        <f t="shared" si="16"/>
        <v>No</v>
      </c>
    </row>
    <row r="499" spans="2:9" x14ac:dyDescent="0.3">
      <c r="B499" s="389"/>
      <c r="C499" s="394"/>
      <c r="D499" s="394"/>
      <c r="E499" s="394"/>
      <c r="F499" s="394"/>
      <c r="G499" s="299" t="str">
        <f t="shared" si="15"/>
        <v>No</v>
      </c>
      <c r="H499" s="299" t="str">
        <f t="shared" si="16"/>
        <v>No</v>
      </c>
      <c r="I499" s="299" t="str">
        <f t="shared" si="16"/>
        <v>No</v>
      </c>
    </row>
    <row r="500" spans="2:9" x14ac:dyDescent="0.3">
      <c r="B500" s="389"/>
      <c r="C500" s="394"/>
      <c r="D500" s="394"/>
      <c r="E500" s="394"/>
      <c r="F500" s="394"/>
      <c r="G500" s="299" t="str">
        <f t="shared" si="15"/>
        <v>No</v>
      </c>
      <c r="H500" s="299" t="str">
        <f t="shared" si="16"/>
        <v>No</v>
      </c>
      <c r="I500" s="299" t="str">
        <f t="shared" si="16"/>
        <v>No</v>
      </c>
    </row>
    <row r="501" spans="2:9" x14ac:dyDescent="0.3">
      <c r="B501" s="389"/>
      <c r="C501" s="394"/>
      <c r="D501" s="394"/>
      <c r="E501" s="394"/>
      <c r="F501" s="394"/>
      <c r="G501" s="299" t="str">
        <f t="shared" si="15"/>
        <v>No</v>
      </c>
      <c r="H501" s="299" t="str">
        <f t="shared" si="16"/>
        <v>No</v>
      </c>
      <c r="I501" s="299" t="str">
        <f t="shared" si="16"/>
        <v>No</v>
      </c>
    </row>
    <row r="502" spans="2:9" x14ac:dyDescent="0.3">
      <c r="B502" s="389"/>
      <c r="C502" s="394"/>
      <c r="D502" s="394"/>
      <c r="E502" s="394"/>
      <c r="F502" s="394"/>
      <c r="G502" s="299" t="str">
        <f t="shared" si="15"/>
        <v>No</v>
      </c>
      <c r="H502" s="299" t="str">
        <f t="shared" si="16"/>
        <v>No</v>
      </c>
      <c r="I502" s="299" t="str">
        <f t="shared" si="16"/>
        <v>No</v>
      </c>
    </row>
    <row r="503" spans="2:9" x14ac:dyDescent="0.3">
      <c r="B503" s="389"/>
      <c r="C503" s="394"/>
      <c r="D503" s="394"/>
      <c r="E503" s="394"/>
      <c r="F503" s="394"/>
      <c r="G503" s="299" t="str">
        <f t="shared" si="15"/>
        <v>No</v>
      </c>
      <c r="H503" s="299" t="str">
        <f t="shared" si="16"/>
        <v>No</v>
      </c>
      <c r="I503" s="299" t="str">
        <f t="shared" si="16"/>
        <v>No</v>
      </c>
    </row>
    <row r="504" spans="2:9" x14ac:dyDescent="0.3">
      <c r="B504" s="389"/>
      <c r="C504" s="394"/>
      <c r="D504" s="394"/>
      <c r="E504" s="394"/>
      <c r="F504" s="394"/>
      <c r="G504" s="299" t="str">
        <f t="shared" si="15"/>
        <v>No</v>
      </c>
      <c r="H504" s="299" t="str">
        <f t="shared" si="16"/>
        <v>No</v>
      </c>
      <c r="I504" s="299" t="str">
        <f t="shared" si="16"/>
        <v>No</v>
      </c>
    </row>
    <row r="505" spans="2:9" x14ac:dyDescent="0.3">
      <c r="B505" s="389"/>
      <c r="C505" s="394"/>
      <c r="D505" s="394"/>
      <c r="E505" s="394"/>
      <c r="F505" s="394"/>
      <c r="G505" s="299" t="str">
        <f t="shared" si="15"/>
        <v>No</v>
      </c>
      <c r="H505" s="299" t="str">
        <f t="shared" si="16"/>
        <v>No</v>
      </c>
      <c r="I505" s="299" t="str">
        <f t="shared" si="16"/>
        <v>No</v>
      </c>
    </row>
    <row r="506" spans="2:9" x14ac:dyDescent="0.3">
      <c r="B506" s="71" t="s">
        <v>1405</v>
      </c>
      <c r="C506" s="395" t="s">
        <v>1405</v>
      </c>
      <c r="D506" s="395" t="s">
        <v>1405</v>
      </c>
      <c r="E506" s="395" t="s">
        <v>1405</v>
      </c>
      <c r="F506" s="395" t="s">
        <v>1405</v>
      </c>
      <c r="G506" s="20" t="s">
        <v>1405</v>
      </c>
      <c r="H506" t="s">
        <v>1405</v>
      </c>
    </row>
  </sheetData>
  <sheetProtection algorithmName="SHA-512" hashValue="p8wtR9iMocRO8bOvFHRdJ6aVNGTGuOgbUQkALhK3P45mKNGT67QkCSpQgdzLndX066FVhdgl1ENjsPOwu5FW2A==" saltValue="76lQ9R4DjaZpD/MftB55OQ==" spinCount="100000" sheet="1" objects="1" scenarios="1" selectLockedCells="1"/>
  <mergeCells count="1">
    <mergeCell ref="B3:G3"/>
  </mergeCells>
  <pageMargins left="0.7" right="0.7" top="0.75" bottom="0.75" header="0.3" footer="0.3"/>
  <pageSetup scale="4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7A67B-8914-4777-8B44-108C429ABEEC}">
  <sheetPr codeName="Sheet8"/>
  <dimension ref="A1:K28"/>
  <sheetViews>
    <sheetView workbookViewId="0">
      <selection activeCell="D22" sqref="D22"/>
    </sheetView>
  </sheetViews>
  <sheetFormatPr defaultRowHeight="14.4" x14ac:dyDescent="0.3"/>
  <cols>
    <col min="1" max="1" width="45.21875" bestFit="1" customWidth="1"/>
    <col min="2" max="2" width="4.44140625" bestFit="1" customWidth="1"/>
    <col min="4" max="4" width="32.44140625" bestFit="1" customWidth="1"/>
    <col min="5" max="5" width="6.21875" bestFit="1" customWidth="1"/>
    <col min="6" max="6" width="8.6640625" customWidth="1"/>
    <col min="7" max="7" width="31.6640625" bestFit="1" customWidth="1"/>
    <col min="8" max="8" width="4.6640625" bestFit="1" customWidth="1"/>
    <col min="10" max="10" width="55.44140625" bestFit="1" customWidth="1"/>
    <col min="11" max="12" width="6.21875" bestFit="1" customWidth="1"/>
    <col min="14" max="14" width="7.33203125" customWidth="1"/>
  </cols>
  <sheetData>
    <row r="1" spans="1:11" x14ac:dyDescent="0.3">
      <c r="A1" s="4" t="s">
        <v>678</v>
      </c>
      <c r="B1" s="3"/>
      <c r="D1" s="4" t="s">
        <v>1108</v>
      </c>
      <c r="E1" s="3"/>
      <c r="G1" s="4" t="s">
        <v>1109</v>
      </c>
      <c r="H1" s="3"/>
      <c r="J1" s="4" t="s">
        <v>1111</v>
      </c>
      <c r="K1" s="3"/>
    </row>
    <row r="2" spans="1:11" x14ac:dyDescent="0.3">
      <c r="A2" s="18">
        <v>2008</v>
      </c>
      <c r="B2" s="19">
        <v>0.01</v>
      </c>
      <c r="D2" s="18">
        <v>2020</v>
      </c>
      <c r="E2" s="17">
        <v>2.5000000000000001E-2</v>
      </c>
      <c r="G2" s="3" t="s">
        <v>1110</v>
      </c>
      <c r="H2" s="16">
        <v>0.3</v>
      </c>
      <c r="J2" s="18">
        <v>2021</v>
      </c>
      <c r="K2" s="15">
        <v>4.0000000000000001E-3</v>
      </c>
    </row>
    <row r="3" spans="1:11" x14ac:dyDescent="0.3">
      <c r="A3" s="18">
        <v>2009</v>
      </c>
      <c r="B3" s="19">
        <v>0.02</v>
      </c>
      <c r="D3" s="18">
        <v>2021</v>
      </c>
      <c r="E3" s="17">
        <v>0.05</v>
      </c>
      <c r="J3" s="18">
        <v>2022</v>
      </c>
      <c r="K3" s="15">
        <v>8.0000000000000002E-3</v>
      </c>
    </row>
    <row r="4" spans="1:11" x14ac:dyDescent="0.3">
      <c r="A4" s="18">
        <v>2010</v>
      </c>
      <c r="B4" s="19">
        <v>0.03</v>
      </c>
      <c r="D4" s="18">
        <v>2022</v>
      </c>
      <c r="E4" s="17">
        <v>0.08</v>
      </c>
      <c r="J4" s="18">
        <v>2023</v>
      </c>
      <c r="K4" s="15">
        <v>1.2E-2</v>
      </c>
    </row>
    <row r="5" spans="1:11" x14ac:dyDescent="0.3">
      <c r="A5" s="18">
        <v>2011</v>
      </c>
      <c r="B5" s="19">
        <v>0.04</v>
      </c>
      <c r="D5" s="18">
        <v>2023</v>
      </c>
      <c r="E5" s="17">
        <v>0.11</v>
      </c>
      <c r="J5" s="18">
        <v>2024</v>
      </c>
      <c r="K5" s="15">
        <v>1.6E-2</v>
      </c>
    </row>
    <row r="6" spans="1:11" x14ac:dyDescent="0.3">
      <c r="A6" s="18">
        <v>2012</v>
      </c>
      <c r="B6" s="19">
        <v>0.05</v>
      </c>
      <c r="D6" s="18">
        <v>2024</v>
      </c>
      <c r="E6" s="17">
        <v>0.15</v>
      </c>
      <c r="J6" s="18">
        <v>2025</v>
      </c>
      <c r="K6" s="16">
        <v>0.02</v>
      </c>
    </row>
    <row r="7" spans="1:11" x14ac:dyDescent="0.3">
      <c r="A7" s="18">
        <v>2013</v>
      </c>
      <c r="B7" s="19">
        <v>0.06</v>
      </c>
      <c r="D7" s="18">
        <v>2025</v>
      </c>
      <c r="E7" s="17">
        <v>0.19</v>
      </c>
      <c r="J7" s="18">
        <v>2026</v>
      </c>
      <c r="K7" s="15">
        <v>2.4E-2</v>
      </c>
    </row>
    <row r="8" spans="1:11" x14ac:dyDescent="0.3">
      <c r="A8" s="18">
        <v>2014</v>
      </c>
      <c r="B8" s="19">
        <v>7.0000000000000007E-2</v>
      </c>
      <c r="D8" s="18">
        <v>2026</v>
      </c>
      <c r="E8" s="17">
        <v>0.23</v>
      </c>
      <c r="J8" s="18">
        <v>2027</v>
      </c>
      <c r="K8" s="15">
        <v>2.8000000000000001E-2</v>
      </c>
    </row>
    <row r="9" spans="1:11" x14ac:dyDescent="0.3">
      <c r="A9" s="18">
        <v>2015</v>
      </c>
      <c r="B9" s="19">
        <v>0.08</v>
      </c>
      <c r="D9" s="18">
        <v>2027</v>
      </c>
      <c r="E9" s="17">
        <v>0.27</v>
      </c>
      <c r="J9" s="18">
        <v>2028</v>
      </c>
      <c r="K9" s="15">
        <v>3.2000000000000001E-2</v>
      </c>
    </row>
    <row r="10" spans="1:11" x14ac:dyDescent="0.3">
      <c r="A10" s="18">
        <v>2016</v>
      </c>
      <c r="B10" s="19">
        <v>0.09</v>
      </c>
      <c r="D10" s="18">
        <v>2028</v>
      </c>
      <c r="E10" s="17">
        <v>0.31</v>
      </c>
      <c r="J10" s="18">
        <v>2029</v>
      </c>
      <c r="K10" s="15">
        <v>3.5999999999999997E-2</v>
      </c>
    </row>
    <row r="11" spans="1:11" x14ac:dyDescent="0.3">
      <c r="A11" s="18">
        <v>2017</v>
      </c>
      <c r="B11" s="19">
        <v>0.1</v>
      </c>
      <c r="D11" s="18">
        <v>2029</v>
      </c>
      <c r="E11" s="17">
        <v>0.35</v>
      </c>
      <c r="J11" s="18">
        <v>2030</v>
      </c>
      <c r="K11" s="16">
        <v>0.04</v>
      </c>
    </row>
    <row r="12" spans="1:11" x14ac:dyDescent="0.3">
      <c r="A12" s="3"/>
      <c r="B12" s="3"/>
      <c r="D12" s="18">
        <v>2030</v>
      </c>
      <c r="E12" s="17">
        <v>0.4</v>
      </c>
    </row>
    <row r="25" spans="1:2" x14ac:dyDescent="0.3">
      <c r="A25" s="3"/>
      <c r="B25" s="3"/>
    </row>
    <row r="28" spans="1:2" x14ac:dyDescent="0.3">
      <c r="A28" s="3"/>
      <c r="B28"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BE69B-AE5B-4652-9F40-275FD47FA6D3}">
  <sheetPr codeName="Sheet12">
    <tabColor theme="7" tint="0.59999389629810485"/>
    <pageSetUpPr fitToPage="1"/>
  </sheetPr>
  <dimension ref="B1:L202"/>
  <sheetViews>
    <sheetView showGridLines="0" zoomScaleNormal="100" workbookViewId="0">
      <selection activeCell="B5" sqref="B5"/>
    </sheetView>
  </sheetViews>
  <sheetFormatPr defaultRowHeight="14.4" x14ac:dyDescent="0.3"/>
  <cols>
    <col min="1" max="1" width="2.21875" customWidth="1"/>
    <col min="2" max="2" width="37.5546875" customWidth="1"/>
    <col min="3" max="3" width="46.5546875" customWidth="1"/>
    <col min="4" max="4" width="1.88671875" customWidth="1"/>
    <col min="5" max="5" width="15.33203125" style="7" customWidth="1"/>
    <col min="6" max="7" width="15.33203125" customWidth="1"/>
    <col min="8" max="8" width="19.5546875" customWidth="1"/>
  </cols>
  <sheetData>
    <row r="1" spans="2:12" ht="15.6" customHeight="1" thickBot="1" x14ac:dyDescent="0.35">
      <c r="B1" s="217" t="str">
        <f>_xlfn.CONCAT('1 - Contact Info'!B1:E1,'1 - Contact Info'!F1:O1)</f>
        <v>Company Name:</v>
      </c>
      <c r="C1" s="277"/>
      <c r="D1" s="74"/>
      <c r="E1" s="74" t="str">
        <f>+INSTRUCTIONS!$B$34</f>
        <v>Reporting Year: 2023 , v9.1</v>
      </c>
      <c r="F1" s="74"/>
      <c r="G1" s="74"/>
      <c r="H1" s="74"/>
      <c r="I1" s="74"/>
      <c r="J1" s="74"/>
      <c r="K1" s="74"/>
      <c r="L1" s="74"/>
    </row>
    <row r="2" spans="2:12" ht="15" thickBot="1" x14ac:dyDescent="0.35"/>
    <row r="3" spans="2:12" x14ac:dyDescent="0.3">
      <c r="B3" s="583" t="s">
        <v>1426</v>
      </c>
      <c r="C3" s="584"/>
      <c r="D3" s="12"/>
      <c r="E3" s="12"/>
    </row>
    <row r="4" spans="2:12" s="7" customFormat="1" x14ac:dyDescent="0.3">
      <c r="B4" s="278" t="s">
        <v>1237</v>
      </c>
      <c r="C4" s="279" t="s">
        <v>1420</v>
      </c>
      <c r="D4" s="225"/>
      <c r="E4" s="313"/>
    </row>
    <row r="5" spans="2:12" s="7" customFormat="1" x14ac:dyDescent="0.3">
      <c r="B5" s="280" t="s">
        <v>1238</v>
      </c>
      <c r="C5" s="281"/>
    </row>
    <row r="6" spans="2:12" s="7" customFormat="1" x14ac:dyDescent="0.3">
      <c r="B6" s="280" t="s">
        <v>1239</v>
      </c>
      <c r="C6" s="281"/>
      <c r="E6" s="282"/>
    </row>
    <row r="7" spans="2:12" s="7" customFormat="1" x14ac:dyDescent="0.3">
      <c r="B7" s="280" t="s">
        <v>1240</v>
      </c>
      <c r="C7" s="281"/>
    </row>
    <row r="8" spans="2:12" s="7" customFormat="1" x14ac:dyDescent="0.3">
      <c r="B8" s="280" t="s">
        <v>1242</v>
      </c>
      <c r="C8" s="281"/>
    </row>
    <row r="9" spans="2:12" s="7" customFormat="1" x14ac:dyDescent="0.3">
      <c r="B9" s="280" t="s">
        <v>1241</v>
      </c>
      <c r="C9" s="281"/>
    </row>
    <row r="10" spans="2:12" s="7" customFormat="1" x14ac:dyDescent="0.3">
      <c r="B10" s="280" t="s">
        <v>1243</v>
      </c>
      <c r="C10" s="281"/>
    </row>
    <row r="11" spans="2:12" s="7" customFormat="1" ht="15" thickBot="1" x14ac:dyDescent="0.35">
      <c r="B11" s="283" t="s">
        <v>1244</v>
      </c>
      <c r="C11" s="284"/>
    </row>
    <row r="13" spans="2:12" x14ac:dyDescent="0.3">
      <c r="B13" s="12" t="s">
        <v>1122</v>
      </c>
    </row>
    <row r="14" spans="2:12" ht="15" thickBot="1" x14ac:dyDescent="0.35"/>
    <row r="15" spans="2:12" x14ac:dyDescent="0.3">
      <c r="B15" s="211" t="str">
        <f>+B5</f>
        <v>Program 1</v>
      </c>
      <c r="C15" s="285"/>
      <c r="D15" s="286"/>
      <c r="E15" s="206"/>
      <c r="F15" s="286"/>
      <c r="G15" s="286"/>
      <c r="H15" s="287"/>
    </row>
    <row r="16" spans="2:12" x14ac:dyDescent="0.3">
      <c r="B16" s="288"/>
      <c r="C16" s="289"/>
      <c r="D16" s="290"/>
      <c r="E16" s="291"/>
      <c r="F16" s="290"/>
      <c r="G16" s="290"/>
      <c r="H16" s="292"/>
    </row>
    <row r="17" spans="2:8" x14ac:dyDescent="0.3">
      <c r="B17" s="212" t="s">
        <v>1421</v>
      </c>
      <c r="C17" s="293"/>
      <c r="D17" s="294"/>
      <c r="E17" s="295"/>
      <c r="F17" s="293"/>
      <c r="G17" s="293"/>
      <c r="H17" s="296"/>
    </row>
    <row r="18" spans="2:8" x14ac:dyDescent="0.3">
      <c r="B18" s="573" t="s">
        <v>1429</v>
      </c>
      <c r="C18" s="574"/>
      <c r="D18" s="297"/>
      <c r="E18" s="579" t="s">
        <v>677</v>
      </c>
      <c r="F18" s="579" t="s">
        <v>1103</v>
      </c>
      <c r="G18" s="579" t="s">
        <v>675</v>
      </c>
      <c r="H18" s="581" t="s">
        <v>1395</v>
      </c>
    </row>
    <row r="19" spans="2:8" ht="29.25" customHeight="1" x14ac:dyDescent="0.3">
      <c r="B19" s="573"/>
      <c r="C19" s="574"/>
      <c r="D19" s="297"/>
      <c r="E19" s="580"/>
      <c r="F19" s="580"/>
      <c r="G19" s="580"/>
      <c r="H19" s="582"/>
    </row>
    <row r="20" spans="2:8" x14ac:dyDescent="0.3">
      <c r="B20" s="298"/>
      <c r="C20" s="299" t="s">
        <v>1427</v>
      </c>
      <c r="D20" s="300"/>
      <c r="E20" s="301"/>
      <c r="F20" s="302"/>
      <c r="G20" s="301"/>
      <c r="H20" s="281"/>
    </row>
    <row r="21" spans="2:8" x14ac:dyDescent="0.3">
      <c r="B21" s="288"/>
      <c r="C21" s="293" t="s">
        <v>1428</v>
      </c>
      <c r="D21" s="303"/>
      <c r="E21" s="301"/>
      <c r="F21" s="302"/>
      <c r="G21" s="301"/>
      <c r="H21" s="281"/>
    </row>
    <row r="22" spans="2:8" ht="10.5" customHeight="1" x14ac:dyDescent="0.3">
      <c r="B22" s="304"/>
      <c r="C22" s="305"/>
      <c r="D22" s="303"/>
      <c r="E22" s="306"/>
      <c r="H22" s="307"/>
    </row>
    <row r="23" spans="2:8" x14ac:dyDescent="0.3">
      <c r="B23" s="571" t="s">
        <v>1422</v>
      </c>
      <c r="C23" s="572"/>
      <c r="D23" s="308"/>
      <c r="E23" s="309"/>
      <c r="H23" s="307"/>
    </row>
    <row r="24" spans="2:8" x14ac:dyDescent="0.3">
      <c r="B24" s="573" t="s">
        <v>1425</v>
      </c>
      <c r="C24" s="574"/>
      <c r="D24" s="308"/>
      <c r="E24" s="309"/>
      <c r="H24" s="307"/>
    </row>
    <row r="25" spans="2:8" x14ac:dyDescent="0.3">
      <c r="B25" s="573"/>
      <c r="C25" s="574"/>
      <c r="D25" s="308"/>
      <c r="E25" s="310"/>
      <c r="F25" s="290"/>
      <c r="G25" s="290"/>
      <c r="H25" s="292"/>
    </row>
    <row r="26" spans="2:8" s="313" customFormat="1" ht="43.2" x14ac:dyDescent="0.3">
      <c r="B26" s="575" t="s">
        <v>1423</v>
      </c>
      <c r="C26" s="576"/>
      <c r="D26" s="311"/>
      <c r="E26" s="312" t="s">
        <v>1424</v>
      </c>
      <c r="F26" s="312" t="s">
        <v>1430</v>
      </c>
      <c r="G26" s="577" t="s">
        <v>1245</v>
      </c>
      <c r="H26" s="578"/>
    </row>
    <row r="27" spans="2:8" x14ac:dyDescent="0.3">
      <c r="B27" s="567"/>
      <c r="C27" s="568"/>
      <c r="D27" s="308"/>
      <c r="E27" s="301"/>
      <c r="F27" s="316" t="s">
        <v>12</v>
      </c>
      <c r="G27" s="568"/>
      <c r="H27" s="570"/>
    </row>
    <row r="28" spans="2:8" x14ac:dyDescent="0.3">
      <c r="B28" s="567"/>
      <c r="C28" s="568"/>
      <c r="D28" s="308"/>
      <c r="E28" s="301"/>
      <c r="F28" s="316"/>
      <c r="G28" s="568"/>
      <c r="H28" s="570"/>
    </row>
    <row r="29" spans="2:8" x14ac:dyDescent="0.3">
      <c r="B29" s="567"/>
      <c r="C29" s="568"/>
      <c r="D29" s="308"/>
      <c r="E29" s="301"/>
      <c r="F29" s="316"/>
      <c r="G29" s="568"/>
      <c r="H29" s="570"/>
    </row>
    <row r="30" spans="2:8" x14ac:dyDescent="0.3">
      <c r="B30" s="567"/>
      <c r="C30" s="568"/>
      <c r="D30" s="308"/>
      <c r="E30" s="301"/>
      <c r="F30" s="316"/>
      <c r="G30" s="568"/>
      <c r="H30" s="570"/>
    </row>
    <row r="31" spans="2:8" x14ac:dyDescent="0.3">
      <c r="B31" s="567"/>
      <c r="C31" s="568"/>
      <c r="D31" s="308"/>
      <c r="E31" s="301"/>
      <c r="F31" s="316"/>
      <c r="G31" s="568"/>
      <c r="H31" s="570"/>
    </row>
    <row r="32" spans="2:8" x14ac:dyDescent="0.3">
      <c r="B32" s="567"/>
      <c r="C32" s="568"/>
      <c r="D32" s="308"/>
      <c r="E32" s="301"/>
      <c r="F32" s="316"/>
      <c r="G32" s="568"/>
      <c r="H32" s="570"/>
    </row>
    <row r="33" spans="2:8" x14ac:dyDescent="0.3">
      <c r="B33" s="567"/>
      <c r="C33" s="568"/>
      <c r="D33" s="308"/>
      <c r="E33" s="301"/>
      <c r="F33" s="316"/>
      <c r="G33" s="568"/>
      <c r="H33" s="570"/>
    </row>
    <row r="34" spans="2:8" x14ac:dyDescent="0.3">
      <c r="B34" s="567"/>
      <c r="C34" s="568"/>
      <c r="D34" s="308"/>
      <c r="E34" s="301"/>
      <c r="F34" s="316"/>
      <c r="G34" s="568"/>
      <c r="H34" s="570"/>
    </row>
    <row r="35" spans="2:8" x14ac:dyDescent="0.3">
      <c r="B35" s="567"/>
      <c r="C35" s="568"/>
      <c r="D35" s="308"/>
      <c r="E35" s="301"/>
      <c r="F35" s="316"/>
      <c r="G35" s="568"/>
      <c r="H35" s="570"/>
    </row>
    <row r="36" spans="2:8" x14ac:dyDescent="0.3">
      <c r="B36" s="567"/>
      <c r="C36" s="568"/>
      <c r="D36" s="308"/>
      <c r="E36" s="301"/>
      <c r="F36" s="316"/>
      <c r="G36" s="568"/>
      <c r="H36" s="570"/>
    </row>
    <row r="37" spans="2:8" x14ac:dyDescent="0.3">
      <c r="B37" s="567"/>
      <c r="C37" s="568"/>
      <c r="D37" s="308"/>
      <c r="E37" s="301"/>
      <c r="F37" s="63" t="s">
        <v>12</v>
      </c>
      <c r="G37" s="569"/>
      <c r="H37" s="570"/>
    </row>
    <row r="38" spans="2:8" x14ac:dyDescent="0.3">
      <c r="B38" s="567"/>
      <c r="C38" s="568"/>
      <c r="D38" s="308"/>
      <c r="E38" s="301"/>
      <c r="F38" s="63" t="s">
        <v>12</v>
      </c>
      <c r="G38" s="569"/>
      <c r="H38" s="570"/>
    </row>
    <row r="39" spans="2:8" x14ac:dyDescent="0.3">
      <c r="B39" s="567"/>
      <c r="C39" s="568"/>
      <c r="D39" s="308"/>
      <c r="E39" s="301"/>
      <c r="F39" s="63" t="s">
        <v>12</v>
      </c>
      <c r="G39" s="569"/>
      <c r="H39" s="570"/>
    </row>
    <row r="40" spans="2:8" ht="15" thickBot="1" x14ac:dyDescent="0.35">
      <c r="B40" s="563"/>
      <c r="C40" s="564"/>
      <c r="D40" s="314"/>
      <c r="E40" s="315"/>
      <c r="F40" s="317" t="s">
        <v>12</v>
      </c>
      <c r="G40" s="565"/>
      <c r="H40" s="566"/>
    </row>
    <row r="41" spans="2:8" ht="15" thickBot="1" x14ac:dyDescent="0.35"/>
    <row r="42" spans="2:8" x14ac:dyDescent="0.3">
      <c r="B42" s="211" t="str">
        <f>+B6</f>
        <v>Program 2</v>
      </c>
      <c r="C42" s="285"/>
      <c r="D42" s="286"/>
      <c r="E42" s="206"/>
      <c r="F42" s="286"/>
      <c r="G42" s="286"/>
      <c r="H42" s="287"/>
    </row>
    <row r="43" spans="2:8" x14ac:dyDescent="0.3">
      <c r="B43" s="288"/>
      <c r="C43" s="289"/>
      <c r="D43" s="290"/>
      <c r="E43" s="291"/>
      <c r="F43" s="290"/>
      <c r="G43" s="290"/>
      <c r="H43" s="292"/>
    </row>
    <row r="44" spans="2:8" x14ac:dyDescent="0.3">
      <c r="B44" s="212" t="s">
        <v>1421</v>
      </c>
      <c r="C44" s="293"/>
      <c r="D44" s="294"/>
      <c r="E44" s="295"/>
      <c r="F44" s="293"/>
      <c r="G44" s="293"/>
      <c r="H44" s="296"/>
    </row>
    <row r="45" spans="2:8" ht="15" customHeight="1" x14ac:dyDescent="0.3">
      <c r="B45" s="573" t="s">
        <v>1429</v>
      </c>
      <c r="C45" s="574"/>
      <c r="D45" s="297"/>
      <c r="E45" s="579" t="s">
        <v>677</v>
      </c>
      <c r="F45" s="579" t="s">
        <v>1103</v>
      </c>
      <c r="G45" s="579" t="s">
        <v>675</v>
      </c>
      <c r="H45" s="581" t="s">
        <v>1395</v>
      </c>
    </row>
    <row r="46" spans="2:8" x14ac:dyDescent="0.3">
      <c r="B46" s="573"/>
      <c r="C46" s="574"/>
      <c r="D46" s="297"/>
      <c r="E46" s="580"/>
      <c r="F46" s="580"/>
      <c r="G46" s="580"/>
      <c r="H46" s="582"/>
    </row>
    <row r="47" spans="2:8" x14ac:dyDescent="0.3">
      <c r="B47" s="298"/>
      <c r="C47" s="299" t="s">
        <v>1427</v>
      </c>
      <c r="D47" s="300"/>
      <c r="E47" s="301"/>
      <c r="F47" s="302"/>
      <c r="G47" s="301"/>
      <c r="H47" s="281"/>
    </row>
    <row r="48" spans="2:8" x14ac:dyDescent="0.3">
      <c r="B48" s="288"/>
      <c r="C48" s="293" t="s">
        <v>1428</v>
      </c>
      <c r="D48" s="303"/>
      <c r="E48" s="301"/>
      <c r="F48" s="302"/>
      <c r="G48" s="301"/>
      <c r="H48" s="281"/>
    </row>
    <row r="49" spans="2:8" x14ac:dyDescent="0.3">
      <c r="B49" s="304"/>
      <c r="C49" s="305"/>
      <c r="D49" s="303"/>
      <c r="E49" s="306"/>
      <c r="H49" s="307"/>
    </row>
    <row r="50" spans="2:8" x14ac:dyDescent="0.3">
      <c r="B50" s="571" t="s">
        <v>1422</v>
      </c>
      <c r="C50" s="572"/>
      <c r="D50" s="308"/>
      <c r="E50" s="309"/>
      <c r="H50" s="307"/>
    </row>
    <row r="51" spans="2:8" ht="15" customHeight="1" x14ac:dyDescent="0.3">
      <c r="B51" s="573" t="s">
        <v>1425</v>
      </c>
      <c r="C51" s="574"/>
      <c r="D51" s="308"/>
      <c r="E51" s="309"/>
      <c r="H51" s="307"/>
    </row>
    <row r="52" spans="2:8" x14ac:dyDescent="0.3">
      <c r="B52" s="573"/>
      <c r="C52" s="574"/>
      <c r="D52" s="308"/>
      <c r="E52" s="310"/>
      <c r="F52" s="290"/>
      <c r="G52" s="290"/>
      <c r="H52" s="292"/>
    </row>
    <row r="53" spans="2:8" ht="43.2" x14ac:dyDescent="0.3">
      <c r="B53" s="575" t="s">
        <v>1423</v>
      </c>
      <c r="C53" s="576"/>
      <c r="D53" s="311"/>
      <c r="E53" s="312" t="s">
        <v>1424</v>
      </c>
      <c r="F53" s="312" t="s">
        <v>1430</v>
      </c>
      <c r="G53" s="577" t="s">
        <v>1245</v>
      </c>
      <c r="H53" s="578"/>
    </row>
    <row r="54" spans="2:8" x14ac:dyDescent="0.3">
      <c r="B54" s="567"/>
      <c r="C54" s="568"/>
      <c r="D54" s="308"/>
      <c r="E54" s="301"/>
      <c r="F54" s="316" t="s">
        <v>12</v>
      </c>
      <c r="G54" s="568"/>
      <c r="H54" s="570"/>
    </row>
    <row r="55" spans="2:8" x14ac:dyDescent="0.3">
      <c r="B55" s="567"/>
      <c r="C55" s="568"/>
      <c r="D55" s="308"/>
      <c r="E55" s="301"/>
      <c r="F55" s="316"/>
      <c r="G55" s="568"/>
      <c r="H55" s="570"/>
    </row>
    <row r="56" spans="2:8" x14ac:dyDescent="0.3">
      <c r="B56" s="567"/>
      <c r="C56" s="568"/>
      <c r="D56" s="308"/>
      <c r="E56" s="301"/>
      <c r="F56" s="316"/>
      <c r="G56" s="568"/>
      <c r="H56" s="570"/>
    </row>
    <row r="57" spans="2:8" x14ac:dyDescent="0.3">
      <c r="B57" s="567"/>
      <c r="C57" s="568"/>
      <c r="D57" s="308"/>
      <c r="E57" s="301"/>
      <c r="F57" s="316"/>
      <c r="G57" s="568"/>
      <c r="H57" s="570"/>
    </row>
    <row r="58" spans="2:8" x14ac:dyDescent="0.3">
      <c r="B58" s="567"/>
      <c r="C58" s="568"/>
      <c r="D58" s="308"/>
      <c r="E58" s="301"/>
      <c r="F58" s="316"/>
      <c r="G58" s="568"/>
      <c r="H58" s="570"/>
    </row>
    <row r="59" spans="2:8" x14ac:dyDescent="0.3">
      <c r="B59" s="567"/>
      <c r="C59" s="568"/>
      <c r="D59" s="308"/>
      <c r="E59" s="301"/>
      <c r="F59" s="316"/>
      <c r="G59" s="568"/>
      <c r="H59" s="570"/>
    </row>
    <row r="60" spans="2:8" x14ac:dyDescent="0.3">
      <c r="B60" s="567"/>
      <c r="C60" s="568"/>
      <c r="D60" s="308"/>
      <c r="E60" s="301"/>
      <c r="F60" s="316"/>
      <c r="G60" s="568"/>
      <c r="H60" s="570"/>
    </row>
    <row r="61" spans="2:8" x14ac:dyDescent="0.3">
      <c r="B61" s="567"/>
      <c r="C61" s="568"/>
      <c r="D61" s="308"/>
      <c r="E61" s="301"/>
      <c r="F61" s="316"/>
      <c r="G61" s="568"/>
      <c r="H61" s="570"/>
    </row>
    <row r="62" spans="2:8" x14ac:dyDescent="0.3">
      <c r="B62" s="567"/>
      <c r="C62" s="568"/>
      <c r="D62" s="308"/>
      <c r="E62" s="301"/>
      <c r="F62" s="316"/>
      <c r="G62" s="568"/>
      <c r="H62" s="570"/>
    </row>
    <row r="63" spans="2:8" x14ac:dyDescent="0.3">
      <c r="B63" s="567"/>
      <c r="C63" s="568"/>
      <c r="D63" s="308"/>
      <c r="E63" s="301"/>
      <c r="F63" s="316"/>
      <c r="G63" s="568"/>
      <c r="H63" s="570"/>
    </row>
    <row r="64" spans="2:8" x14ac:dyDescent="0.3">
      <c r="B64" s="567"/>
      <c r="C64" s="568"/>
      <c r="D64" s="308"/>
      <c r="E64" s="301"/>
      <c r="F64" s="63" t="s">
        <v>12</v>
      </c>
      <c r="G64" s="569"/>
      <c r="H64" s="570"/>
    </row>
    <row r="65" spans="2:8" x14ac:dyDescent="0.3">
      <c r="B65" s="567"/>
      <c r="C65" s="568"/>
      <c r="D65" s="308"/>
      <c r="E65" s="301"/>
      <c r="F65" s="63" t="s">
        <v>12</v>
      </c>
      <c r="G65" s="569"/>
      <c r="H65" s="570"/>
    </row>
    <row r="66" spans="2:8" x14ac:dyDescent="0.3">
      <c r="B66" s="567"/>
      <c r="C66" s="568"/>
      <c r="D66" s="308"/>
      <c r="E66" s="301"/>
      <c r="F66" s="63" t="s">
        <v>12</v>
      </c>
      <c r="G66" s="569"/>
      <c r="H66" s="570"/>
    </row>
    <row r="67" spans="2:8" ht="15" thickBot="1" x14ac:dyDescent="0.35">
      <c r="B67" s="563"/>
      <c r="C67" s="564"/>
      <c r="D67" s="314"/>
      <c r="E67" s="315"/>
      <c r="F67" s="317" t="s">
        <v>12</v>
      </c>
      <c r="G67" s="565"/>
      <c r="H67" s="566"/>
    </row>
    <row r="68" spans="2:8" ht="15" thickBot="1" x14ac:dyDescent="0.35"/>
    <row r="69" spans="2:8" x14ac:dyDescent="0.3">
      <c r="B69" s="211" t="str">
        <f>+B7</f>
        <v>Program 3</v>
      </c>
      <c r="C69" s="285"/>
      <c r="D69" s="286"/>
      <c r="E69" s="206"/>
      <c r="F69" s="286"/>
      <c r="G69" s="286"/>
      <c r="H69" s="287"/>
    </row>
    <row r="70" spans="2:8" x14ac:dyDescent="0.3">
      <c r="B70" s="288"/>
      <c r="C70" s="289"/>
      <c r="D70" s="290"/>
      <c r="E70" s="291"/>
      <c r="F70" s="290"/>
      <c r="G70" s="290"/>
      <c r="H70" s="292"/>
    </row>
    <row r="71" spans="2:8" x14ac:dyDescent="0.3">
      <c r="B71" s="212" t="s">
        <v>1421</v>
      </c>
      <c r="C71" s="293"/>
      <c r="D71" s="294"/>
      <c r="E71" s="295"/>
      <c r="F71" s="293"/>
      <c r="G71" s="293"/>
      <c r="H71" s="296"/>
    </row>
    <row r="72" spans="2:8" ht="15" customHeight="1" x14ac:dyDescent="0.3">
      <c r="B72" s="573" t="s">
        <v>1429</v>
      </c>
      <c r="C72" s="574"/>
      <c r="D72" s="297"/>
      <c r="E72" s="579" t="s">
        <v>677</v>
      </c>
      <c r="F72" s="579" t="s">
        <v>1103</v>
      </c>
      <c r="G72" s="579" t="s">
        <v>675</v>
      </c>
      <c r="H72" s="581" t="s">
        <v>1395</v>
      </c>
    </row>
    <row r="73" spans="2:8" x14ac:dyDescent="0.3">
      <c r="B73" s="573"/>
      <c r="C73" s="574"/>
      <c r="D73" s="297"/>
      <c r="E73" s="580"/>
      <c r="F73" s="580"/>
      <c r="G73" s="580"/>
      <c r="H73" s="582"/>
    </row>
    <row r="74" spans="2:8" x14ac:dyDescent="0.3">
      <c r="B74" s="298"/>
      <c r="C74" s="299" t="s">
        <v>1427</v>
      </c>
      <c r="D74" s="300"/>
      <c r="E74" s="301"/>
      <c r="F74" s="302"/>
      <c r="G74" s="301"/>
      <c r="H74" s="281"/>
    </row>
    <row r="75" spans="2:8" x14ac:dyDescent="0.3">
      <c r="B75" s="288"/>
      <c r="C75" s="293" t="s">
        <v>1428</v>
      </c>
      <c r="D75" s="303"/>
      <c r="E75" s="301"/>
      <c r="F75" s="302"/>
      <c r="G75" s="301"/>
      <c r="H75" s="281"/>
    </row>
    <row r="76" spans="2:8" x14ac:dyDescent="0.3">
      <c r="B76" s="304"/>
      <c r="C76" s="305"/>
      <c r="D76" s="303"/>
      <c r="E76" s="306"/>
      <c r="H76" s="307"/>
    </row>
    <row r="77" spans="2:8" x14ac:dyDescent="0.3">
      <c r="B77" s="571" t="s">
        <v>1422</v>
      </c>
      <c r="C77" s="572"/>
      <c r="D77" s="308"/>
      <c r="E77" s="309"/>
      <c r="H77" s="307"/>
    </row>
    <row r="78" spans="2:8" ht="15" customHeight="1" x14ac:dyDescent="0.3">
      <c r="B78" s="573" t="s">
        <v>1425</v>
      </c>
      <c r="C78" s="574"/>
      <c r="D78" s="308"/>
      <c r="E78" s="309"/>
      <c r="H78" s="307"/>
    </row>
    <row r="79" spans="2:8" x14ac:dyDescent="0.3">
      <c r="B79" s="573"/>
      <c r="C79" s="574"/>
      <c r="D79" s="308"/>
      <c r="E79" s="310"/>
      <c r="F79" s="290"/>
      <c r="G79" s="290"/>
      <c r="H79" s="292"/>
    </row>
    <row r="80" spans="2:8" ht="43.2" x14ac:dyDescent="0.3">
      <c r="B80" s="575" t="s">
        <v>1423</v>
      </c>
      <c r="C80" s="576"/>
      <c r="D80" s="311"/>
      <c r="E80" s="312" t="s">
        <v>1424</v>
      </c>
      <c r="F80" s="312" t="s">
        <v>1430</v>
      </c>
      <c r="G80" s="577" t="s">
        <v>1245</v>
      </c>
      <c r="H80" s="578"/>
    </row>
    <row r="81" spans="2:8" x14ac:dyDescent="0.3">
      <c r="B81" s="567"/>
      <c r="C81" s="568"/>
      <c r="D81" s="308"/>
      <c r="E81" s="301"/>
      <c r="F81" s="316" t="s">
        <v>12</v>
      </c>
      <c r="G81" s="568"/>
      <c r="H81" s="570"/>
    </row>
    <row r="82" spans="2:8" x14ac:dyDescent="0.3">
      <c r="B82" s="567"/>
      <c r="C82" s="568"/>
      <c r="D82" s="308"/>
      <c r="E82" s="301"/>
      <c r="F82" s="316"/>
      <c r="G82" s="568"/>
      <c r="H82" s="570"/>
    </row>
    <row r="83" spans="2:8" x14ac:dyDescent="0.3">
      <c r="B83" s="567"/>
      <c r="C83" s="568"/>
      <c r="D83" s="308"/>
      <c r="E83" s="301"/>
      <c r="F83" s="316"/>
      <c r="G83" s="568"/>
      <c r="H83" s="570"/>
    </row>
    <row r="84" spans="2:8" x14ac:dyDescent="0.3">
      <c r="B84" s="567"/>
      <c r="C84" s="568"/>
      <c r="D84" s="308"/>
      <c r="E84" s="301"/>
      <c r="F84" s="316"/>
      <c r="G84" s="568"/>
      <c r="H84" s="570"/>
    </row>
    <row r="85" spans="2:8" x14ac:dyDescent="0.3">
      <c r="B85" s="567"/>
      <c r="C85" s="568"/>
      <c r="D85" s="308"/>
      <c r="E85" s="301"/>
      <c r="F85" s="316"/>
      <c r="G85" s="568"/>
      <c r="H85" s="570"/>
    </row>
    <row r="86" spans="2:8" x14ac:dyDescent="0.3">
      <c r="B86" s="567"/>
      <c r="C86" s="568"/>
      <c r="D86" s="308"/>
      <c r="E86" s="301"/>
      <c r="F86" s="316"/>
      <c r="G86" s="568"/>
      <c r="H86" s="570"/>
    </row>
    <row r="87" spans="2:8" x14ac:dyDescent="0.3">
      <c r="B87" s="567"/>
      <c r="C87" s="568"/>
      <c r="D87" s="308"/>
      <c r="E87" s="301"/>
      <c r="F87" s="316"/>
      <c r="G87" s="568"/>
      <c r="H87" s="570"/>
    </row>
    <row r="88" spans="2:8" x14ac:dyDescent="0.3">
      <c r="B88" s="567"/>
      <c r="C88" s="568"/>
      <c r="D88" s="308"/>
      <c r="E88" s="301"/>
      <c r="F88" s="316"/>
      <c r="G88" s="568"/>
      <c r="H88" s="570"/>
    </row>
    <row r="89" spans="2:8" x14ac:dyDescent="0.3">
      <c r="B89" s="567"/>
      <c r="C89" s="568"/>
      <c r="D89" s="308"/>
      <c r="E89" s="301"/>
      <c r="F89" s="316"/>
      <c r="G89" s="568"/>
      <c r="H89" s="570"/>
    </row>
    <row r="90" spans="2:8" x14ac:dyDescent="0.3">
      <c r="B90" s="567"/>
      <c r="C90" s="568"/>
      <c r="D90" s="308"/>
      <c r="E90" s="301"/>
      <c r="F90" s="316"/>
      <c r="G90" s="568"/>
      <c r="H90" s="570"/>
    </row>
    <row r="91" spans="2:8" x14ac:dyDescent="0.3">
      <c r="B91" s="567"/>
      <c r="C91" s="568"/>
      <c r="D91" s="308"/>
      <c r="E91" s="301"/>
      <c r="F91" s="63" t="s">
        <v>12</v>
      </c>
      <c r="G91" s="569"/>
      <c r="H91" s="570"/>
    </row>
    <row r="92" spans="2:8" x14ac:dyDescent="0.3">
      <c r="B92" s="567"/>
      <c r="C92" s="568"/>
      <c r="D92" s="308"/>
      <c r="E92" s="301"/>
      <c r="F92" s="63" t="s">
        <v>12</v>
      </c>
      <c r="G92" s="569"/>
      <c r="H92" s="570"/>
    </row>
    <row r="93" spans="2:8" x14ac:dyDescent="0.3">
      <c r="B93" s="567"/>
      <c r="C93" s="568"/>
      <c r="D93" s="308"/>
      <c r="E93" s="301"/>
      <c r="F93" s="63" t="s">
        <v>12</v>
      </c>
      <c r="G93" s="569"/>
      <c r="H93" s="570"/>
    </row>
    <row r="94" spans="2:8" ht="15" thickBot="1" x14ac:dyDescent="0.35">
      <c r="B94" s="563"/>
      <c r="C94" s="564"/>
      <c r="D94" s="314"/>
      <c r="E94" s="315"/>
      <c r="F94" s="317" t="s">
        <v>12</v>
      </c>
      <c r="G94" s="565"/>
      <c r="H94" s="566"/>
    </row>
    <row r="95" spans="2:8" ht="15" thickBot="1" x14ac:dyDescent="0.35"/>
    <row r="96" spans="2:8" x14ac:dyDescent="0.3">
      <c r="B96" s="211" t="str">
        <f>B8</f>
        <v xml:space="preserve">Program 4 </v>
      </c>
      <c r="C96" s="285"/>
      <c r="D96" s="286"/>
      <c r="E96" s="206"/>
      <c r="F96" s="286"/>
      <c r="G96" s="286"/>
      <c r="H96" s="287"/>
    </row>
    <row r="97" spans="2:8" x14ac:dyDescent="0.3">
      <c r="B97" s="288"/>
      <c r="C97" s="289"/>
      <c r="D97" s="290"/>
      <c r="E97" s="291"/>
      <c r="F97" s="290"/>
      <c r="G97" s="290"/>
      <c r="H97" s="292"/>
    </row>
    <row r="98" spans="2:8" x14ac:dyDescent="0.3">
      <c r="B98" s="212" t="s">
        <v>1421</v>
      </c>
      <c r="C98" s="293"/>
      <c r="D98" s="294"/>
      <c r="E98" s="295"/>
      <c r="F98" s="293"/>
      <c r="G98" s="293"/>
      <c r="H98" s="296"/>
    </row>
    <row r="99" spans="2:8" x14ac:dyDescent="0.3">
      <c r="B99" s="573" t="s">
        <v>1429</v>
      </c>
      <c r="C99" s="574"/>
      <c r="D99" s="297"/>
      <c r="E99" s="579" t="s">
        <v>677</v>
      </c>
      <c r="F99" s="579" t="s">
        <v>1103</v>
      </c>
      <c r="G99" s="579" t="s">
        <v>675</v>
      </c>
      <c r="H99" s="581" t="s">
        <v>1395</v>
      </c>
    </row>
    <row r="100" spans="2:8" x14ac:dyDescent="0.3">
      <c r="B100" s="573"/>
      <c r="C100" s="574"/>
      <c r="D100" s="297"/>
      <c r="E100" s="580"/>
      <c r="F100" s="580"/>
      <c r="G100" s="580"/>
      <c r="H100" s="582"/>
    </row>
    <row r="101" spans="2:8" x14ac:dyDescent="0.3">
      <c r="B101" s="298"/>
      <c r="C101" s="299" t="s">
        <v>1427</v>
      </c>
      <c r="D101" s="300"/>
      <c r="E101" s="301"/>
      <c r="F101" s="302"/>
      <c r="G101" s="301"/>
      <c r="H101" s="281"/>
    </row>
    <row r="102" spans="2:8" x14ac:dyDescent="0.3">
      <c r="B102" s="288"/>
      <c r="C102" s="293" t="s">
        <v>1428</v>
      </c>
      <c r="D102" s="303"/>
      <c r="E102" s="301"/>
      <c r="F102" s="302"/>
      <c r="G102" s="301"/>
      <c r="H102" s="281"/>
    </row>
    <row r="103" spans="2:8" x14ac:dyDescent="0.3">
      <c r="B103" s="304"/>
      <c r="C103" s="305"/>
      <c r="D103" s="303"/>
      <c r="E103" s="306"/>
      <c r="H103" s="307"/>
    </row>
    <row r="104" spans="2:8" x14ac:dyDescent="0.3">
      <c r="B104" s="571" t="s">
        <v>1422</v>
      </c>
      <c r="C104" s="572"/>
      <c r="D104" s="308"/>
      <c r="E104" s="309"/>
      <c r="H104" s="307"/>
    </row>
    <row r="105" spans="2:8" x14ac:dyDescent="0.3">
      <c r="B105" s="573" t="s">
        <v>1425</v>
      </c>
      <c r="C105" s="574"/>
      <c r="D105" s="308"/>
      <c r="E105" s="309"/>
      <c r="H105" s="307"/>
    </row>
    <row r="106" spans="2:8" x14ac:dyDescent="0.3">
      <c r="B106" s="573"/>
      <c r="C106" s="574"/>
      <c r="D106" s="308"/>
      <c r="E106" s="310"/>
      <c r="F106" s="290"/>
      <c r="G106" s="290"/>
      <c r="H106" s="292"/>
    </row>
    <row r="107" spans="2:8" ht="43.2" x14ac:dyDescent="0.3">
      <c r="B107" s="575" t="s">
        <v>1423</v>
      </c>
      <c r="C107" s="576"/>
      <c r="D107" s="311"/>
      <c r="E107" s="312" t="s">
        <v>1424</v>
      </c>
      <c r="F107" s="312" t="s">
        <v>1430</v>
      </c>
      <c r="G107" s="577" t="s">
        <v>1245</v>
      </c>
      <c r="H107" s="578"/>
    </row>
    <row r="108" spans="2:8" x14ac:dyDescent="0.3">
      <c r="B108" s="567"/>
      <c r="C108" s="568"/>
      <c r="D108" s="308"/>
      <c r="E108" s="301"/>
      <c r="F108" s="316" t="s">
        <v>12</v>
      </c>
      <c r="G108" s="568"/>
      <c r="H108" s="570"/>
    </row>
    <row r="109" spans="2:8" x14ac:dyDescent="0.3">
      <c r="B109" s="567"/>
      <c r="C109" s="568"/>
      <c r="D109" s="308"/>
      <c r="E109" s="301"/>
      <c r="F109" s="316"/>
      <c r="G109" s="568"/>
      <c r="H109" s="570"/>
    </row>
    <row r="110" spans="2:8" x14ac:dyDescent="0.3">
      <c r="B110" s="567"/>
      <c r="C110" s="568"/>
      <c r="D110" s="308"/>
      <c r="E110" s="301"/>
      <c r="F110" s="316"/>
      <c r="G110" s="568"/>
      <c r="H110" s="570"/>
    </row>
    <row r="111" spans="2:8" x14ac:dyDescent="0.3">
      <c r="B111" s="567"/>
      <c r="C111" s="568"/>
      <c r="D111" s="308"/>
      <c r="E111" s="301"/>
      <c r="F111" s="316"/>
      <c r="G111" s="568"/>
      <c r="H111" s="570"/>
    </row>
    <row r="112" spans="2:8" x14ac:dyDescent="0.3">
      <c r="B112" s="567"/>
      <c r="C112" s="568"/>
      <c r="D112" s="308"/>
      <c r="E112" s="301"/>
      <c r="F112" s="316"/>
      <c r="G112" s="568"/>
      <c r="H112" s="570"/>
    </row>
    <row r="113" spans="2:8" x14ac:dyDescent="0.3">
      <c r="B113" s="567"/>
      <c r="C113" s="568"/>
      <c r="D113" s="308"/>
      <c r="E113" s="301"/>
      <c r="F113" s="316"/>
      <c r="G113" s="568"/>
      <c r="H113" s="570"/>
    </row>
    <row r="114" spans="2:8" x14ac:dyDescent="0.3">
      <c r="B114" s="567"/>
      <c r="C114" s="568"/>
      <c r="D114" s="308"/>
      <c r="E114" s="301"/>
      <c r="F114" s="316"/>
      <c r="G114" s="568"/>
      <c r="H114" s="570"/>
    </row>
    <row r="115" spans="2:8" x14ac:dyDescent="0.3">
      <c r="B115" s="567"/>
      <c r="C115" s="568"/>
      <c r="D115" s="308"/>
      <c r="E115" s="301"/>
      <c r="F115" s="316"/>
      <c r="G115" s="568"/>
      <c r="H115" s="570"/>
    </row>
    <row r="116" spans="2:8" x14ac:dyDescent="0.3">
      <c r="B116" s="567"/>
      <c r="C116" s="568"/>
      <c r="D116" s="308"/>
      <c r="E116" s="301"/>
      <c r="F116" s="316"/>
      <c r="G116" s="568"/>
      <c r="H116" s="570"/>
    </row>
    <row r="117" spans="2:8" x14ac:dyDescent="0.3">
      <c r="B117" s="567"/>
      <c r="C117" s="568"/>
      <c r="D117" s="308"/>
      <c r="E117" s="301"/>
      <c r="F117" s="316"/>
      <c r="G117" s="568"/>
      <c r="H117" s="570"/>
    </row>
    <row r="118" spans="2:8" x14ac:dyDescent="0.3">
      <c r="B118" s="567"/>
      <c r="C118" s="568"/>
      <c r="D118" s="308"/>
      <c r="E118" s="301"/>
      <c r="F118" s="63" t="s">
        <v>12</v>
      </c>
      <c r="G118" s="569"/>
      <c r="H118" s="570"/>
    </row>
    <row r="119" spans="2:8" x14ac:dyDescent="0.3">
      <c r="B119" s="567"/>
      <c r="C119" s="568"/>
      <c r="D119" s="308"/>
      <c r="E119" s="301"/>
      <c r="F119" s="63" t="s">
        <v>12</v>
      </c>
      <c r="G119" s="569"/>
      <c r="H119" s="570"/>
    </row>
    <row r="120" spans="2:8" x14ac:dyDescent="0.3">
      <c r="B120" s="567"/>
      <c r="C120" s="568"/>
      <c r="D120" s="308"/>
      <c r="E120" s="301"/>
      <c r="F120" s="63" t="s">
        <v>12</v>
      </c>
      <c r="G120" s="569"/>
      <c r="H120" s="570"/>
    </row>
    <row r="121" spans="2:8" ht="15" thickBot="1" x14ac:dyDescent="0.35">
      <c r="B121" s="563"/>
      <c r="C121" s="564"/>
      <c r="D121" s="314"/>
      <c r="E121" s="315"/>
      <c r="F121" s="317" t="s">
        <v>12</v>
      </c>
      <c r="G121" s="565"/>
      <c r="H121" s="566"/>
    </row>
    <row r="122" spans="2:8" ht="15" thickBot="1" x14ac:dyDescent="0.35"/>
    <row r="123" spans="2:8" x14ac:dyDescent="0.3">
      <c r="B123" s="211" t="str">
        <f>B9</f>
        <v>Program 5</v>
      </c>
      <c r="C123" s="285"/>
      <c r="D123" s="286"/>
      <c r="E123" s="206"/>
      <c r="F123" s="286"/>
      <c r="G123" s="286"/>
      <c r="H123" s="287"/>
    </row>
    <row r="124" spans="2:8" x14ac:dyDescent="0.3">
      <c r="B124" s="288"/>
      <c r="C124" s="289"/>
      <c r="D124" s="290"/>
      <c r="E124" s="291"/>
      <c r="F124" s="290"/>
      <c r="G124" s="290"/>
      <c r="H124" s="292"/>
    </row>
    <row r="125" spans="2:8" x14ac:dyDescent="0.3">
      <c r="B125" s="212" t="s">
        <v>1421</v>
      </c>
      <c r="C125" s="293"/>
      <c r="D125" s="294"/>
      <c r="E125" s="295"/>
      <c r="F125" s="293"/>
      <c r="G125" s="293"/>
      <c r="H125" s="296"/>
    </row>
    <row r="126" spans="2:8" ht="15" customHeight="1" x14ac:dyDescent="0.3">
      <c r="B126" s="573" t="s">
        <v>1429</v>
      </c>
      <c r="C126" s="574"/>
      <c r="D126" s="297"/>
      <c r="E126" s="579" t="s">
        <v>677</v>
      </c>
      <c r="F126" s="579" t="s">
        <v>1103</v>
      </c>
      <c r="G126" s="579" t="s">
        <v>675</v>
      </c>
      <c r="H126" s="581" t="s">
        <v>1395</v>
      </c>
    </row>
    <row r="127" spans="2:8" x14ac:dyDescent="0.3">
      <c r="B127" s="573"/>
      <c r="C127" s="574"/>
      <c r="D127" s="297"/>
      <c r="E127" s="580"/>
      <c r="F127" s="580"/>
      <c r="G127" s="580"/>
      <c r="H127" s="582"/>
    </row>
    <row r="128" spans="2:8" x14ac:dyDescent="0.3">
      <c r="B128" s="298"/>
      <c r="C128" s="299" t="s">
        <v>1427</v>
      </c>
      <c r="D128" s="300"/>
      <c r="E128" s="301"/>
      <c r="F128" s="302"/>
      <c r="G128" s="301"/>
      <c r="H128" s="281"/>
    </row>
    <row r="129" spans="2:8" x14ac:dyDescent="0.3">
      <c r="B129" s="288"/>
      <c r="C129" s="293" t="s">
        <v>1428</v>
      </c>
      <c r="D129" s="303"/>
      <c r="E129" s="301"/>
      <c r="F129" s="302"/>
      <c r="G129" s="301"/>
      <c r="H129" s="281"/>
    </row>
    <row r="130" spans="2:8" x14ac:dyDescent="0.3">
      <c r="B130" s="304"/>
      <c r="C130" s="305"/>
      <c r="D130" s="303"/>
      <c r="E130" s="306"/>
      <c r="H130" s="307"/>
    </row>
    <row r="131" spans="2:8" x14ac:dyDescent="0.3">
      <c r="B131" s="571" t="s">
        <v>1422</v>
      </c>
      <c r="C131" s="572"/>
      <c r="D131" s="308"/>
      <c r="E131" s="309"/>
      <c r="H131" s="307"/>
    </row>
    <row r="132" spans="2:8" ht="15" customHeight="1" x14ac:dyDescent="0.3">
      <c r="B132" s="573" t="s">
        <v>1425</v>
      </c>
      <c r="C132" s="574"/>
      <c r="D132" s="308"/>
      <c r="E132" s="309"/>
      <c r="H132" s="307"/>
    </row>
    <row r="133" spans="2:8" x14ac:dyDescent="0.3">
      <c r="B133" s="573"/>
      <c r="C133" s="574"/>
      <c r="D133" s="308"/>
      <c r="E133" s="310"/>
      <c r="F133" s="290"/>
      <c r="G133" s="290"/>
      <c r="H133" s="292"/>
    </row>
    <row r="134" spans="2:8" ht="43.2" x14ac:dyDescent="0.3">
      <c r="B134" s="575" t="s">
        <v>1423</v>
      </c>
      <c r="C134" s="576"/>
      <c r="D134" s="311"/>
      <c r="E134" s="312" t="s">
        <v>1424</v>
      </c>
      <c r="F134" s="312" t="s">
        <v>1430</v>
      </c>
      <c r="G134" s="577" t="s">
        <v>1245</v>
      </c>
      <c r="H134" s="578"/>
    </row>
    <row r="135" spans="2:8" x14ac:dyDescent="0.3">
      <c r="B135" s="567"/>
      <c r="C135" s="568"/>
      <c r="D135" s="308"/>
      <c r="E135" s="301"/>
      <c r="F135" s="316" t="s">
        <v>12</v>
      </c>
      <c r="G135" s="568"/>
      <c r="H135" s="570"/>
    </row>
    <row r="136" spans="2:8" x14ac:dyDescent="0.3">
      <c r="B136" s="567"/>
      <c r="C136" s="568"/>
      <c r="D136" s="308"/>
      <c r="E136" s="301"/>
      <c r="F136" s="316"/>
      <c r="G136" s="568"/>
      <c r="H136" s="570"/>
    </row>
    <row r="137" spans="2:8" x14ac:dyDescent="0.3">
      <c r="B137" s="567"/>
      <c r="C137" s="568"/>
      <c r="D137" s="308"/>
      <c r="E137" s="301"/>
      <c r="F137" s="316"/>
      <c r="G137" s="568"/>
      <c r="H137" s="570"/>
    </row>
    <row r="138" spans="2:8" x14ac:dyDescent="0.3">
      <c r="B138" s="567"/>
      <c r="C138" s="568"/>
      <c r="D138" s="308"/>
      <c r="E138" s="301"/>
      <c r="F138" s="316"/>
      <c r="G138" s="568"/>
      <c r="H138" s="570"/>
    </row>
    <row r="139" spans="2:8" x14ac:dyDescent="0.3">
      <c r="B139" s="567"/>
      <c r="C139" s="568"/>
      <c r="D139" s="308"/>
      <c r="E139" s="301"/>
      <c r="F139" s="316"/>
      <c r="G139" s="568"/>
      <c r="H139" s="570"/>
    </row>
    <row r="140" spans="2:8" x14ac:dyDescent="0.3">
      <c r="B140" s="567"/>
      <c r="C140" s="568"/>
      <c r="D140" s="308"/>
      <c r="E140" s="301"/>
      <c r="F140" s="316"/>
      <c r="G140" s="568"/>
      <c r="H140" s="570"/>
    </row>
    <row r="141" spans="2:8" x14ac:dyDescent="0.3">
      <c r="B141" s="567"/>
      <c r="C141" s="568"/>
      <c r="D141" s="308"/>
      <c r="E141" s="301"/>
      <c r="F141" s="316"/>
      <c r="G141" s="568"/>
      <c r="H141" s="570"/>
    </row>
    <row r="142" spans="2:8" x14ac:dyDescent="0.3">
      <c r="B142" s="567"/>
      <c r="C142" s="568"/>
      <c r="D142" s="308"/>
      <c r="E142" s="301"/>
      <c r="F142" s="316"/>
      <c r="G142" s="568"/>
      <c r="H142" s="570"/>
    </row>
    <row r="143" spans="2:8" x14ac:dyDescent="0.3">
      <c r="B143" s="567"/>
      <c r="C143" s="568"/>
      <c r="D143" s="308"/>
      <c r="E143" s="301"/>
      <c r="F143" s="316"/>
      <c r="G143" s="568"/>
      <c r="H143" s="570"/>
    </row>
    <row r="144" spans="2:8" x14ac:dyDescent="0.3">
      <c r="B144" s="567"/>
      <c r="C144" s="568"/>
      <c r="D144" s="308"/>
      <c r="E144" s="301"/>
      <c r="F144" s="316"/>
      <c r="G144" s="568"/>
      <c r="H144" s="570"/>
    </row>
    <row r="145" spans="2:8" x14ac:dyDescent="0.3">
      <c r="B145" s="567"/>
      <c r="C145" s="568"/>
      <c r="D145" s="308"/>
      <c r="E145" s="301"/>
      <c r="F145" s="63" t="s">
        <v>12</v>
      </c>
      <c r="G145" s="569"/>
      <c r="H145" s="570"/>
    </row>
    <row r="146" spans="2:8" x14ac:dyDescent="0.3">
      <c r="B146" s="567"/>
      <c r="C146" s="568"/>
      <c r="D146" s="308"/>
      <c r="E146" s="301"/>
      <c r="F146" s="63" t="s">
        <v>12</v>
      </c>
      <c r="G146" s="569"/>
      <c r="H146" s="570"/>
    </row>
    <row r="147" spans="2:8" x14ac:dyDescent="0.3">
      <c r="B147" s="567"/>
      <c r="C147" s="568"/>
      <c r="D147" s="308"/>
      <c r="E147" s="301"/>
      <c r="F147" s="63" t="s">
        <v>12</v>
      </c>
      <c r="G147" s="569"/>
      <c r="H147" s="570"/>
    </row>
    <row r="148" spans="2:8" ht="15" thickBot="1" x14ac:dyDescent="0.35">
      <c r="B148" s="563"/>
      <c r="C148" s="564"/>
      <c r="D148" s="314"/>
      <c r="E148" s="315"/>
      <c r="F148" s="317" t="s">
        <v>12</v>
      </c>
      <c r="G148" s="565"/>
      <c r="H148" s="566"/>
    </row>
    <row r="149" spans="2:8" ht="15" thickBot="1" x14ac:dyDescent="0.35"/>
    <row r="150" spans="2:8" x14ac:dyDescent="0.3">
      <c r="B150" s="211" t="str">
        <f>B10</f>
        <v>Program 6</v>
      </c>
      <c r="C150" s="285"/>
      <c r="D150" s="286"/>
      <c r="E150" s="206"/>
      <c r="F150" s="286"/>
      <c r="G150" s="286"/>
      <c r="H150" s="287"/>
    </row>
    <row r="151" spans="2:8" x14ac:dyDescent="0.3">
      <c r="B151" s="288"/>
      <c r="C151" s="289"/>
      <c r="D151" s="290"/>
      <c r="E151" s="291"/>
      <c r="F151" s="290"/>
      <c r="G151" s="290"/>
      <c r="H151" s="292"/>
    </row>
    <row r="152" spans="2:8" x14ac:dyDescent="0.3">
      <c r="B152" s="212" t="s">
        <v>1421</v>
      </c>
      <c r="C152" s="293"/>
      <c r="D152" s="294"/>
      <c r="E152" s="295"/>
      <c r="F152" s="293"/>
      <c r="G152" s="293"/>
      <c r="H152" s="296"/>
    </row>
    <row r="153" spans="2:8" x14ac:dyDescent="0.3">
      <c r="B153" s="573" t="s">
        <v>1429</v>
      </c>
      <c r="C153" s="574"/>
      <c r="D153" s="297"/>
      <c r="E153" s="579" t="s">
        <v>677</v>
      </c>
      <c r="F153" s="579" t="s">
        <v>1103</v>
      </c>
      <c r="G153" s="579" t="s">
        <v>675</v>
      </c>
      <c r="H153" s="581" t="s">
        <v>1395</v>
      </c>
    </row>
    <row r="154" spans="2:8" x14ac:dyDescent="0.3">
      <c r="B154" s="573"/>
      <c r="C154" s="574"/>
      <c r="D154" s="297"/>
      <c r="E154" s="580"/>
      <c r="F154" s="580"/>
      <c r="G154" s="580"/>
      <c r="H154" s="582"/>
    </row>
    <row r="155" spans="2:8" x14ac:dyDescent="0.3">
      <c r="B155" s="298"/>
      <c r="C155" s="299" t="s">
        <v>1427</v>
      </c>
      <c r="D155" s="300"/>
      <c r="E155" s="301"/>
      <c r="F155" s="302"/>
      <c r="G155" s="301"/>
      <c r="H155" s="281"/>
    </row>
    <row r="156" spans="2:8" x14ac:dyDescent="0.3">
      <c r="B156" s="288"/>
      <c r="C156" s="293" t="s">
        <v>1428</v>
      </c>
      <c r="D156" s="303"/>
      <c r="E156" s="301"/>
      <c r="F156" s="302"/>
      <c r="G156" s="301"/>
      <c r="H156" s="281"/>
    </row>
    <row r="157" spans="2:8" x14ac:dyDescent="0.3">
      <c r="B157" s="304"/>
      <c r="C157" s="305"/>
      <c r="D157" s="303"/>
      <c r="E157" s="306"/>
      <c r="H157" s="307"/>
    </row>
    <row r="158" spans="2:8" x14ac:dyDescent="0.3">
      <c r="B158" s="571" t="s">
        <v>1422</v>
      </c>
      <c r="C158" s="572"/>
      <c r="D158" s="308"/>
      <c r="E158" s="309"/>
      <c r="H158" s="307"/>
    </row>
    <row r="159" spans="2:8" x14ac:dyDescent="0.3">
      <c r="B159" s="573" t="s">
        <v>1425</v>
      </c>
      <c r="C159" s="574"/>
      <c r="D159" s="308"/>
      <c r="E159" s="309"/>
      <c r="H159" s="307"/>
    </row>
    <row r="160" spans="2:8" x14ac:dyDescent="0.3">
      <c r="B160" s="573"/>
      <c r="C160" s="574"/>
      <c r="D160" s="308"/>
      <c r="E160" s="310"/>
      <c r="F160" s="290"/>
      <c r="G160" s="290"/>
      <c r="H160" s="292"/>
    </row>
    <row r="161" spans="2:8" ht="43.2" x14ac:dyDescent="0.3">
      <c r="B161" s="575" t="s">
        <v>1423</v>
      </c>
      <c r="C161" s="576"/>
      <c r="D161" s="311"/>
      <c r="E161" s="312" t="s">
        <v>1424</v>
      </c>
      <c r="F161" s="312" t="s">
        <v>1430</v>
      </c>
      <c r="G161" s="577" t="s">
        <v>1245</v>
      </c>
      <c r="H161" s="578"/>
    </row>
    <row r="162" spans="2:8" x14ac:dyDescent="0.3">
      <c r="B162" s="567"/>
      <c r="C162" s="568"/>
      <c r="D162" s="308"/>
      <c r="E162" s="301"/>
      <c r="F162" s="316" t="s">
        <v>12</v>
      </c>
      <c r="G162" s="568"/>
      <c r="H162" s="570"/>
    </row>
    <row r="163" spans="2:8" x14ac:dyDescent="0.3">
      <c r="B163" s="567"/>
      <c r="C163" s="568"/>
      <c r="D163" s="308"/>
      <c r="E163" s="301"/>
      <c r="F163" s="316"/>
      <c r="G163" s="568"/>
      <c r="H163" s="570"/>
    </row>
    <row r="164" spans="2:8" x14ac:dyDescent="0.3">
      <c r="B164" s="567"/>
      <c r="C164" s="568"/>
      <c r="D164" s="308"/>
      <c r="E164" s="301"/>
      <c r="F164" s="316"/>
      <c r="G164" s="568"/>
      <c r="H164" s="570"/>
    </row>
    <row r="165" spans="2:8" x14ac:dyDescent="0.3">
      <c r="B165" s="567"/>
      <c r="C165" s="568"/>
      <c r="D165" s="308"/>
      <c r="E165" s="301"/>
      <c r="F165" s="316"/>
      <c r="G165" s="568"/>
      <c r="H165" s="570"/>
    </row>
    <row r="166" spans="2:8" x14ac:dyDescent="0.3">
      <c r="B166" s="567"/>
      <c r="C166" s="568"/>
      <c r="D166" s="308"/>
      <c r="E166" s="301"/>
      <c r="F166" s="316"/>
      <c r="G166" s="568"/>
      <c r="H166" s="570"/>
    </row>
    <row r="167" spans="2:8" x14ac:dyDescent="0.3">
      <c r="B167" s="567"/>
      <c r="C167" s="568"/>
      <c r="D167" s="308"/>
      <c r="E167" s="301"/>
      <c r="F167" s="316"/>
      <c r="G167" s="568"/>
      <c r="H167" s="570"/>
    </row>
    <row r="168" spans="2:8" x14ac:dyDescent="0.3">
      <c r="B168" s="567"/>
      <c r="C168" s="568"/>
      <c r="D168" s="308"/>
      <c r="E168" s="301"/>
      <c r="F168" s="316"/>
      <c r="G168" s="568"/>
      <c r="H168" s="570"/>
    </row>
    <row r="169" spans="2:8" x14ac:dyDescent="0.3">
      <c r="B169" s="567"/>
      <c r="C169" s="568"/>
      <c r="D169" s="308"/>
      <c r="E169" s="301"/>
      <c r="F169" s="316"/>
      <c r="G169" s="568"/>
      <c r="H169" s="570"/>
    </row>
    <row r="170" spans="2:8" x14ac:dyDescent="0.3">
      <c r="B170" s="567"/>
      <c r="C170" s="568"/>
      <c r="D170" s="308"/>
      <c r="E170" s="301"/>
      <c r="F170" s="316"/>
      <c r="G170" s="568"/>
      <c r="H170" s="570"/>
    </row>
    <row r="171" spans="2:8" x14ac:dyDescent="0.3">
      <c r="B171" s="567"/>
      <c r="C171" s="568"/>
      <c r="D171" s="308"/>
      <c r="E171" s="301"/>
      <c r="F171" s="316"/>
      <c r="G171" s="568"/>
      <c r="H171" s="570"/>
    </row>
    <row r="172" spans="2:8" x14ac:dyDescent="0.3">
      <c r="B172" s="567"/>
      <c r="C172" s="568"/>
      <c r="D172" s="308"/>
      <c r="E172" s="301"/>
      <c r="F172" s="63" t="s">
        <v>12</v>
      </c>
      <c r="G172" s="569"/>
      <c r="H172" s="570"/>
    </row>
    <row r="173" spans="2:8" x14ac:dyDescent="0.3">
      <c r="B173" s="567"/>
      <c r="C173" s="568"/>
      <c r="D173" s="308"/>
      <c r="E173" s="301"/>
      <c r="F173" s="63" t="s">
        <v>12</v>
      </c>
      <c r="G173" s="569"/>
      <c r="H173" s="570"/>
    </row>
    <row r="174" spans="2:8" x14ac:dyDescent="0.3">
      <c r="B174" s="567"/>
      <c r="C174" s="568"/>
      <c r="D174" s="308"/>
      <c r="E174" s="301"/>
      <c r="F174" s="63" t="s">
        <v>12</v>
      </c>
      <c r="G174" s="569"/>
      <c r="H174" s="570"/>
    </row>
    <row r="175" spans="2:8" ht="15" thickBot="1" x14ac:dyDescent="0.35">
      <c r="B175" s="563"/>
      <c r="C175" s="564"/>
      <c r="D175" s="314"/>
      <c r="E175" s="315"/>
      <c r="F175" s="317" t="s">
        <v>12</v>
      </c>
      <c r="G175" s="565"/>
      <c r="H175" s="566"/>
    </row>
    <row r="176" spans="2:8" ht="15" thickBot="1" x14ac:dyDescent="0.35"/>
    <row r="177" spans="2:8" x14ac:dyDescent="0.3">
      <c r="B177" s="211" t="str">
        <f>B11</f>
        <v>Program 7</v>
      </c>
      <c r="C177" s="285"/>
      <c r="D177" s="286"/>
      <c r="E177" s="206"/>
      <c r="F177" s="286"/>
      <c r="G177" s="286"/>
      <c r="H177" s="287"/>
    </row>
    <row r="178" spans="2:8" x14ac:dyDescent="0.3">
      <c r="B178" s="288"/>
      <c r="C178" s="289"/>
      <c r="D178" s="290"/>
      <c r="E178" s="291"/>
      <c r="F178" s="290"/>
      <c r="G178" s="290"/>
      <c r="H178" s="292"/>
    </row>
    <row r="179" spans="2:8" x14ac:dyDescent="0.3">
      <c r="B179" s="212" t="s">
        <v>1421</v>
      </c>
      <c r="C179" s="293"/>
      <c r="D179" s="294"/>
      <c r="E179" s="295"/>
      <c r="F179" s="293"/>
      <c r="G179" s="293"/>
      <c r="H179" s="296"/>
    </row>
    <row r="180" spans="2:8" x14ac:dyDescent="0.3">
      <c r="B180" s="573" t="s">
        <v>1429</v>
      </c>
      <c r="C180" s="574"/>
      <c r="D180" s="297"/>
      <c r="E180" s="579" t="s">
        <v>677</v>
      </c>
      <c r="F180" s="579" t="s">
        <v>1103</v>
      </c>
      <c r="G180" s="579" t="s">
        <v>675</v>
      </c>
      <c r="H180" s="581" t="s">
        <v>1395</v>
      </c>
    </row>
    <row r="181" spans="2:8" x14ac:dyDescent="0.3">
      <c r="B181" s="573"/>
      <c r="C181" s="574"/>
      <c r="D181" s="297"/>
      <c r="E181" s="580"/>
      <c r="F181" s="580"/>
      <c r="G181" s="580"/>
      <c r="H181" s="582"/>
    </row>
    <row r="182" spans="2:8" x14ac:dyDescent="0.3">
      <c r="B182" s="298"/>
      <c r="C182" s="299" t="s">
        <v>1427</v>
      </c>
      <c r="D182" s="300"/>
      <c r="E182" s="301"/>
      <c r="F182" s="302"/>
      <c r="G182" s="301"/>
      <c r="H182" s="281"/>
    </row>
    <row r="183" spans="2:8" x14ac:dyDescent="0.3">
      <c r="B183" s="288"/>
      <c r="C183" s="293" t="s">
        <v>1428</v>
      </c>
      <c r="D183" s="303"/>
      <c r="E183" s="301"/>
      <c r="F183" s="302"/>
      <c r="G183" s="301"/>
      <c r="H183" s="281"/>
    </row>
    <row r="184" spans="2:8" x14ac:dyDescent="0.3">
      <c r="B184" s="304"/>
      <c r="C184" s="305"/>
      <c r="D184" s="303"/>
      <c r="E184" s="306"/>
      <c r="H184" s="307"/>
    </row>
    <row r="185" spans="2:8" x14ac:dyDescent="0.3">
      <c r="B185" s="571" t="s">
        <v>1422</v>
      </c>
      <c r="C185" s="572"/>
      <c r="D185" s="308"/>
      <c r="E185" s="309"/>
      <c r="H185" s="307"/>
    </row>
    <row r="186" spans="2:8" x14ac:dyDescent="0.3">
      <c r="B186" s="573" t="s">
        <v>1425</v>
      </c>
      <c r="C186" s="574"/>
      <c r="D186" s="308"/>
      <c r="E186" s="309"/>
      <c r="H186" s="307"/>
    </row>
    <row r="187" spans="2:8" x14ac:dyDescent="0.3">
      <c r="B187" s="573"/>
      <c r="C187" s="574"/>
      <c r="D187" s="308"/>
      <c r="E187" s="310"/>
      <c r="F187" s="290"/>
      <c r="G187" s="290"/>
      <c r="H187" s="292"/>
    </row>
    <row r="188" spans="2:8" ht="43.2" x14ac:dyDescent="0.3">
      <c r="B188" s="575" t="s">
        <v>1423</v>
      </c>
      <c r="C188" s="576"/>
      <c r="D188" s="311"/>
      <c r="E188" s="312" t="s">
        <v>1424</v>
      </c>
      <c r="F188" s="312" t="s">
        <v>1430</v>
      </c>
      <c r="G188" s="577" t="s">
        <v>1245</v>
      </c>
      <c r="H188" s="578"/>
    </row>
    <row r="189" spans="2:8" x14ac:dyDescent="0.3">
      <c r="B189" s="567"/>
      <c r="C189" s="568"/>
      <c r="D189" s="308"/>
      <c r="E189" s="301"/>
      <c r="F189" s="316" t="s">
        <v>12</v>
      </c>
      <c r="G189" s="568"/>
      <c r="H189" s="570"/>
    </row>
    <row r="190" spans="2:8" x14ac:dyDescent="0.3">
      <c r="B190" s="567"/>
      <c r="C190" s="568"/>
      <c r="D190" s="308"/>
      <c r="E190" s="301"/>
      <c r="F190" s="316"/>
      <c r="G190" s="568"/>
      <c r="H190" s="570"/>
    </row>
    <row r="191" spans="2:8" x14ac:dyDescent="0.3">
      <c r="B191" s="567"/>
      <c r="C191" s="568"/>
      <c r="D191" s="308"/>
      <c r="E191" s="301"/>
      <c r="F191" s="316"/>
      <c r="G191" s="568"/>
      <c r="H191" s="570"/>
    </row>
    <row r="192" spans="2:8" x14ac:dyDescent="0.3">
      <c r="B192" s="567"/>
      <c r="C192" s="568"/>
      <c r="D192" s="308"/>
      <c r="E192" s="301"/>
      <c r="F192" s="316"/>
      <c r="G192" s="568"/>
      <c r="H192" s="570"/>
    </row>
    <row r="193" spans="2:8" x14ac:dyDescent="0.3">
      <c r="B193" s="567"/>
      <c r="C193" s="568"/>
      <c r="D193" s="308"/>
      <c r="E193" s="301"/>
      <c r="F193" s="316"/>
      <c r="G193" s="568"/>
      <c r="H193" s="570"/>
    </row>
    <row r="194" spans="2:8" x14ac:dyDescent="0.3">
      <c r="B194" s="567"/>
      <c r="C194" s="568"/>
      <c r="D194" s="308"/>
      <c r="E194" s="301"/>
      <c r="F194" s="316"/>
      <c r="G194" s="568"/>
      <c r="H194" s="570"/>
    </row>
    <row r="195" spans="2:8" x14ac:dyDescent="0.3">
      <c r="B195" s="567"/>
      <c r="C195" s="568"/>
      <c r="D195" s="308"/>
      <c r="E195" s="301"/>
      <c r="F195" s="316"/>
      <c r="G195" s="568"/>
      <c r="H195" s="570"/>
    </row>
    <row r="196" spans="2:8" x14ac:dyDescent="0.3">
      <c r="B196" s="567"/>
      <c r="C196" s="568"/>
      <c r="D196" s="308"/>
      <c r="E196" s="301"/>
      <c r="F196" s="316"/>
      <c r="G196" s="568"/>
      <c r="H196" s="570"/>
    </row>
    <row r="197" spans="2:8" x14ac:dyDescent="0.3">
      <c r="B197" s="567"/>
      <c r="C197" s="568"/>
      <c r="D197" s="308"/>
      <c r="E197" s="301"/>
      <c r="F197" s="316"/>
      <c r="G197" s="568"/>
      <c r="H197" s="570"/>
    </row>
    <row r="198" spans="2:8" x14ac:dyDescent="0.3">
      <c r="B198" s="567"/>
      <c r="C198" s="568"/>
      <c r="D198" s="308"/>
      <c r="E198" s="301"/>
      <c r="F198" s="316"/>
      <c r="G198" s="568"/>
      <c r="H198" s="570"/>
    </row>
    <row r="199" spans="2:8" x14ac:dyDescent="0.3">
      <c r="B199" s="567"/>
      <c r="C199" s="568"/>
      <c r="D199" s="308"/>
      <c r="E199" s="301"/>
      <c r="F199" s="63" t="s">
        <v>12</v>
      </c>
      <c r="G199" s="569"/>
      <c r="H199" s="570"/>
    </row>
    <row r="200" spans="2:8" x14ac:dyDescent="0.3">
      <c r="B200" s="567"/>
      <c r="C200" s="568"/>
      <c r="D200" s="308"/>
      <c r="E200" s="301"/>
      <c r="F200" s="63" t="s">
        <v>12</v>
      </c>
      <c r="G200" s="569"/>
      <c r="H200" s="570"/>
    </row>
    <row r="201" spans="2:8" x14ac:dyDescent="0.3">
      <c r="B201" s="567"/>
      <c r="C201" s="568"/>
      <c r="D201" s="308"/>
      <c r="E201" s="301"/>
      <c r="F201" s="63" t="s">
        <v>12</v>
      </c>
      <c r="G201" s="569"/>
      <c r="H201" s="570"/>
    </row>
    <row r="202" spans="2:8" ht="15" thickBot="1" x14ac:dyDescent="0.35">
      <c r="B202" s="563"/>
      <c r="C202" s="564"/>
      <c r="D202" s="314"/>
      <c r="E202" s="315"/>
      <c r="F202" s="317" t="s">
        <v>12</v>
      </c>
      <c r="G202" s="565"/>
      <c r="H202" s="566"/>
    </row>
  </sheetData>
  <sheetProtection algorithmName="SHA-512" hashValue="ZNzjPy8ZPB5nfGBN+ZHwAkuNWitXXdoQrrCZOhvm6rtnWS+NohWvUm1Ax3WdqIgKrXpFOS7aKR7WV68cAvIuvQ==" saltValue="wR3Ik+kAu9aB/JOsaMuV3A==" spinCount="100000" sheet="1" objects="1" scenarios="1" selectLockedCells="1"/>
  <mergeCells count="260">
    <mergeCell ref="B23:C23"/>
    <mergeCell ref="B3:C3"/>
    <mergeCell ref="G26:H26"/>
    <mergeCell ref="G27:H27"/>
    <mergeCell ref="G37:H37"/>
    <mergeCell ref="G38:H38"/>
    <mergeCell ref="G40:H40"/>
    <mergeCell ref="E18:E19"/>
    <mergeCell ref="F18:F19"/>
    <mergeCell ref="G18:G19"/>
    <mergeCell ref="H18:H19"/>
    <mergeCell ref="B28:C28"/>
    <mergeCell ref="B29:C29"/>
    <mergeCell ref="B30:C30"/>
    <mergeCell ref="B26:C26"/>
    <mergeCell ref="B27:C27"/>
    <mergeCell ref="B37:C37"/>
    <mergeCell ref="B38:C38"/>
    <mergeCell ref="B39:C39"/>
    <mergeCell ref="B31:C31"/>
    <mergeCell ref="B32:C32"/>
    <mergeCell ref="B33:C33"/>
    <mergeCell ref="B34:C34"/>
    <mergeCell ref="G28:H28"/>
    <mergeCell ref="G29:H29"/>
    <mergeCell ref="G30:H30"/>
    <mergeCell ref="G31:H31"/>
    <mergeCell ref="G32:H32"/>
    <mergeCell ref="B18:C19"/>
    <mergeCell ref="B24:C25"/>
    <mergeCell ref="B61:C61"/>
    <mergeCell ref="G61:H61"/>
    <mergeCell ref="B62:C62"/>
    <mergeCell ref="G62:H62"/>
    <mergeCell ref="B55:C55"/>
    <mergeCell ref="G55:H55"/>
    <mergeCell ref="G33:H33"/>
    <mergeCell ref="G34:H34"/>
    <mergeCell ref="G35:H35"/>
    <mergeCell ref="G36:H36"/>
    <mergeCell ref="B45:C46"/>
    <mergeCell ref="E45:E46"/>
    <mergeCell ref="F45:F46"/>
    <mergeCell ref="G45:G46"/>
    <mergeCell ref="H45:H46"/>
    <mergeCell ref="B50:C50"/>
    <mergeCell ref="B51:C52"/>
    <mergeCell ref="B53:C53"/>
    <mergeCell ref="G72:G73"/>
    <mergeCell ref="H72:H73"/>
    <mergeCell ref="B63:C63"/>
    <mergeCell ref="G63:H63"/>
    <mergeCell ref="B56:C56"/>
    <mergeCell ref="B59:C59"/>
    <mergeCell ref="G59:H59"/>
    <mergeCell ref="B60:C60"/>
    <mergeCell ref="G60:H60"/>
    <mergeCell ref="B58:C58"/>
    <mergeCell ref="G58:H58"/>
    <mergeCell ref="G56:H56"/>
    <mergeCell ref="B57:C57"/>
    <mergeCell ref="G57:H57"/>
    <mergeCell ref="B88:C88"/>
    <mergeCell ref="B91:C91"/>
    <mergeCell ref="G91:H91"/>
    <mergeCell ref="B87:C87"/>
    <mergeCell ref="G87:H87"/>
    <mergeCell ref="G88:H88"/>
    <mergeCell ref="B89:C89"/>
    <mergeCell ref="G89:H89"/>
    <mergeCell ref="B90:C90"/>
    <mergeCell ref="G90:H90"/>
    <mergeCell ref="B99:C100"/>
    <mergeCell ref="E99:E100"/>
    <mergeCell ref="F99:F100"/>
    <mergeCell ref="G99:G100"/>
    <mergeCell ref="H99:H100"/>
    <mergeCell ref="B92:C92"/>
    <mergeCell ref="G92:H92"/>
    <mergeCell ref="B93:C93"/>
    <mergeCell ref="G93:H93"/>
    <mergeCell ref="B94:C94"/>
    <mergeCell ref="G94:H94"/>
    <mergeCell ref="B109:C109"/>
    <mergeCell ref="G109:H109"/>
    <mergeCell ref="B110:C110"/>
    <mergeCell ref="G110:H110"/>
    <mergeCell ref="B111:C111"/>
    <mergeCell ref="G111:H111"/>
    <mergeCell ref="B104:C104"/>
    <mergeCell ref="B105:C106"/>
    <mergeCell ref="B107:C107"/>
    <mergeCell ref="G107:H107"/>
    <mergeCell ref="B108:C108"/>
    <mergeCell ref="G108:H108"/>
    <mergeCell ref="B112:C112"/>
    <mergeCell ref="G112:H112"/>
    <mergeCell ref="B120:C120"/>
    <mergeCell ref="B113:C113"/>
    <mergeCell ref="G113:H113"/>
    <mergeCell ref="B114:C114"/>
    <mergeCell ref="G114:H114"/>
    <mergeCell ref="B115:C115"/>
    <mergeCell ref="G115:H115"/>
    <mergeCell ref="B116:C116"/>
    <mergeCell ref="G116:H116"/>
    <mergeCell ref="B117:C117"/>
    <mergeCell ref="G117:H117"/>
    <mergeCell ref="B118:C118"/>
    <mergeCell ref="G53:H53"/>
    <mergeCell ref="B54:C54"/>
    <mergeCell ref="G54:H54"/>
    <mergeCell ref="B36:C36"/>
    <mergeCell ref="B40:C40"/>
    <mergeCell ref="B35:C35"/>
    <mergeCell ref="G39:H39"/>
    <mergeCell ref="B84:C84"/>
    <mergeCell ref="G84:H84"/>
    <mergeCell ref="B80:C80"/>
    <mergeCell ref="G80:H80"/>
    <mergeCell ref="B78:C79"/>
    <mergeCell ref="B77:C77"/>
    <mergeCell ref="B64:C64"/>
    <mergeCell ref="G64:H64"/>
    <mergeCell ref="B65:C65"/>
    <mergeCell ref="G65:H65"/>
    <mergeCell ref="B66:C66"/>
    <mergeCell ref="G66:H66"/>
    <mergeCell ref="B67:C67"/>
    <mergeCell ref="G67:H67"/>
    <mergeCell ref="B72:C73"/>
    <mergeCell ref="E72:E73"/>
    <mergeCell ref="F72:F73"/>
    <mergeCell ref="B85:C85"/>
    <mergeCell ref="G85:H85"/>
    <mergeCell ref="B86:C86"/>
    <mergeCell ref="G86:H86"/>
    <mergeCell ref="B81:C81"/>
    <mergeCell ref="G81:H81"/>
    <mergeCell ref="B82:C82"/>
    <mergeCell ref="G82:H82"/>
    <mergeCell ref="B83:C83"/>
    <mergeCell ref="G83:H83"/>
    <mergeCell ref="B131:C131"/>
    <mergeCell ref="B132:C133"/>
    <mergeCell ref="B134:C134"/>
    <mergeCell ref="G134:H134"/>
    <mergeCell ref="B135:C135"/>
    <mergeCell ref="G135:H135"/>
    <mergeCell ref="G118:H118"/>
    <mergeCell ref="B119:C119"/>
    <mergeCell ref="G119:H119"/>
    <mergeCell ref="G120:H120"/>
    <mergeCell ref="B121:C121"/>
    <mergeCell ref="G121:H121"/>
    <mergeCell ref="B126:C127"/>
    <mergeCell ref="E126:E127"/>
    <mergeCell ref="F126:F127"/>
    <mergeCell ref="G126:G127"/>
    <mergeCell ref="H126:H127"/>
    <mergeCell ref="B139:C139"/>
    <mergeCell ref="G139:H139"/>
    <mergeCell ref="B140:C140"/>
    <mergeCell ref="G140:H140"/>
    <mergeCell ref="B141:C141"/>
    <mergeCell ref="G141:H141"/>
    <mergeCell ref="B136:C136"/>
    <mergeCell ref="G136:H136"/>
    <mergeCell ref="B137:C137"/>
    <mergeCell ref="G137:H137"/>
    <mergeCell ref="B138:C138"/>
    <mergeCell ref="G138:H138"/>
    <mergeCell ref="B145:C145"/>
    <mergeCell ref="G145:H145"/>
    <mergeCell ref="B146:C146"/>
    <mergeCell ref="G146:H146"/>
    <mergeCell ref="B147:C147"/>
    <mergeCell ref="G147:H147"/>
    <mergeCell ref="B142:C142"/>
    <mergeCell ref="G142:H142"/>
    <mergeCell ref="B143:C143"/>
    <mergeCell ref="G143:H143"/>
    <mergeCell ref="B144:C144"/>
    <mergeCell ref="G144:H144"/>
    <mergeCell ref="B158:C158"/>
    <mergeCell ref="B159:C160"/>
    <mergeCell ref="B161:C161"/>
    <mergeCell ref="G161:H161"/>
    <mergeCell ref="B162:C162"/>
    <mergeCell ref="G162:H162"/>
    <mergeCell ref="B148:C148"/>
    <mergeCell ref="G148:H148"/>
    <mergeCell ref="B153:C154"/>
    <mergeCell ref="E153:E154"/>
    <mergeCell ref="F153:F154"/>
    <mergeCell ref="G153:G154"/>
    <mergeCell ref="H153:H154"/>
    <mergeCell ref="B166:C166"/>
    <mergeCell ref="G166:H166"/>
    <mergeCell ref="B167:C167"/>
    <mergeCell ref="G167:H167"/>
    <mergeCell ref="B168:C168"/>
    <mergeCell ref="G168:H168"/>
    <mergeCell ref="B163:C163"/>
    <mergeCell ref="G163:H163"/>
    <mergeCell ref="B164:C164"/>
    <mergeCell ref="G164:H164"/>
    <mergeCell ref="B165:C165"/>
    <mergeCell ref="G165:H165"/>
    <mergeCell ref="B172:C172"/>
    <mergeCell ref="G172:H172"/>
    <mergeCell ref="B173:C173"/>
    <mergeCell ref="G173:H173"/>
    <mergeCell ref="B174:C174"/>
    <mergeCell ref="G174:H174"/>
    <mergeCell ref="B169:C169"/>
    <mergeCell ref="G169:H169"/>
    <mergeCell ref="B170:C170"/>
    <mergeCell ref="G170:H170"/>
    <mergeCell ref="B171:C171"/>
    <mergeCell ref="G171:H171"/>
    <mergeCell ref="B185:C185"/>
    <mergeCell ref="B186:C187"/>
    <mergeCell ref="B188:C188"/>
    <mergeCell ref="G188:H188"/>
    <mergeCell ref="B189:C189"/>
    <mergeCell ref="G189:H189"/>
    <mergeCell ref="B175:C175"/>
    <mergeCell ref="G175:H175"/>
    <mergeCell ref="B180:C181"/>
    <mergeCell ref="E180:E181"/>
    <mergeCell ref="F180:F181"/>
    <mergeCell ref="G180:G181"/>
    <mergeCell ref="H180:H181"/>
    <mergeCell ref="B193:C193"/>
    <mergeCell ref="G193:H193"/>
    <mergeCell ref="B194:C194"/>
    <mergeCell ref="G194:H194"/>
    <mergeCell ref="B195:C195"/>
    <mergeCell ref="G195:H195"/>
    <mergeCell ref="B190:C190"/>
    <mergeCell ref="G190:H190"/>
    <mergeCell ref="B191:C191"/>
    <mergeCell ref="G191:H191"/>
    <mergeCell ref="B192:C192"/>
    <mergeCell ref="G192:H192"/>
    <mergeCell ref="B202:C202"/>
    <mergeCell ref="G202:H202"/>
    <mergeCell ref="B199:C199"/>
    <mergeCell ref="G199:H199"/>
    <mergeCell ref="B200:C200"/>
    <mergeCell ref="G200:H200"/>
    <mergeCell ref="B201:C201"/>
    <mergeCell ref="G201:H201"/>
    <mergeCell ref="B196:C196"/>
    <mergeCell ref="G196:H196"/>
    <mergeCell ref="B197:C197"/>
    <mergeCell ref="G197:H197"/>
    <mergeCell ref="B198:C198"/>
    <mergeCell ref="G198:H198"/>
  </mergeCells>
  <phoneticPr fontId="9" type="noConversion"/>
  <conditionalFormatting sqref="F27:F40">
    <cfRule type="expression" dxfId="15" priority="45">
      <formula>F27="No"</formula>
    </cfRule>
    <cfRule type="expression" dxfId="14" priority="46">
      <formula>$K27="Red"</formula>
    </cfRule>
  </conditionalFormatting>
  <conditionalFormatting sqref="F54:F67">
    <cfRule type="expression" dxfId="13" priority="13">
      <formula>F54="No"</formula>
    </cfRule>
    <cfRule type="expression" dxfId="12" priority="14">
      <formula>$K54="Red"</formula>
    </cfRule>
  </conditionalFormatting>
  <conditionalFormatting sqref="F81:F94">
    <cfRule type="expression" dxfId="11" priority="11">
      <formula>F81="No"</formula>
    </cfRule>
    <cfRule type="expression" dxfId="10" priority="12">
      <formula>$K81="Red"</formula>
    </cfRule>
  </conditionalFormatting>
  <conditionalFormatting sqref="F108:F121">
    <cfRule type="expression" dxfId="9" priority="9">
      <formula>F108="No"</formula>
    </cfRule>
    <cfRule type="expression" dxfId="8" priority="10">
      <formula>$K108="Red"</formula>
    </cfRule>
  </conditionalFormatting>
  <conditionalFormatting sqref="F135:F148">
    <cfRule type="expression" dxfId="7" priority="7">
      <formula>F135="No"</formula>
    </cfRule>
    <cfRule type="expression" dxfId="6" priority="8">
      <formula>$K135="Red"</formula>
    </cfRule>
  </conditionalFormatting>
  <conditionalFormatting sqref="F162:F175">
    <cfRule type="expression" dxfId="5" priority="5">
      <formula>F162="No"</formula>
    </cfRule>
    <cfRule type="expression" dxfId="4" priority="6">
      <formula>$K162="Red"</formula>
    </cfRule>
  </conditionalFormatting>
  <conditionalFormatting sqref="F189:F202">
    <cfRule type="expression" dxfId="3" priority="3">
      <formula>F189="No"</formula>
    </cfRule>
    <cfRule type="expression" dxfId="2" priority="4">
      <formula>$K189="Red"</formula>
    </cfRule>
  </conditionalFormatting>
  <pageMargins left="0.7" right="0.7" top="0.75" bottom="0.75" header="0.3" footer="0.3"/>
  <pageSetup scale="4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Value must be Yes or No" error="Value must be Yes or No" xr:uid="{366951CB-8875-4287-850F-BA943E663998}">
          <x14:formula1>
            <xm:f>Menus!$A$2:$A$3</xm:f>
          </x14:formula1>
          <xm:sqref>F27:F40 F54:F67 F81:F94 F108:F121 F135:F148 F162:F175 F189:F202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B7C1-C2E3-4470-8060-A2C57C4C73CD}">
  <sheetPr>
    <tabColor rgb="FFFFFF00"/>
  </sheetPr>
  <dimension ref="A1:C4"/>
  <sheetViews>
    <sheetView workbookViewId="0">
      <selection activeCell="J26" sqref="J26"/>
    </sheetView>
  </sheetViews>
  <sheetFormatPr defaultRowHeight="14.4" x14ac:dyDescent="0.3"/>
  <cols>
    <col min="1" max="1" width="11.88671875" bestFit="1" customWidth="1"/>
    <col min="2" max="2" width="18.21875" bestFit="1" customWidth="1"/>
    <col min="3" max="3" width="7.88671875" bestFit="1" customWidth="1"/>
  </cols>
  <sheetData>
    <row r="1" spans="1:3" x14ac:dyDescent="0.3">
      <c r="A1" t="s">
        <v>1950</v>
      </c>
      <c r="B1" t="s">
        <v>1951</v>
      </c>
      <c r="C1" t="s">
        <v>1948</v>
      </c>
    </row>
    <row r="2" spans="1:3" x14ac:dyDescent="0.3">
      <c r="A2" t="s">
        <v>488</v>
      </c>
      <c r="B2" t="s">
        <v>1005</v>
      </c>
      <c r="C2" t="s">
        <v>1956</v>
      </c>
    </row>
    <row r="3" spans="1:3" x14ac:dyDescent="0.3">
      <c r="A3" t="s">
        <v>292</v>
      </c>
      <c r="B3" t="s">
        <v>1014</v>
      </c>
      <c r="C3" t="s">
        <v>1956</v>
      </c>
    </row>
    <row r="4" spans="1:3" x14ac:dyDescent="0.3">
      <c r="A4" t="s">
        <v>316</v>
      </c>
      <c r="B4" t="s">
        <v>897</v>
      </c>
      <c r="C4" t="s">
        <v>1956</v>
      </c>
    </row>
  </sheetData>
  <sortState xmlns:xlrd2="http://schemas.microsoft.com/office/spreadsheetml/2017/richdata2" ref="A2:C4">
    <sortCondition ref="A1:A4"/>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1"/>
  <dimension ref="A1:D23"/>
  <sheetViews>
    <sheetView workbookViewId="0">
      <selection activeCell="D8" sqref="D8"/>
    </sheetView>
  </sheetViews>
  <sheetFormatPr defaultRowHeight="14.4" x14ac:dyDescent="0.3"/>
  <cols>
    <col min="2" max="2" width="23.109375" bestFit="1" customWidth="1"/>
    <col min="4" max="4" width="44.21875" bestFit="1" customWidth="1"/>
  </cols>
  <sheetData>
    <row r="1" spans="1:4" x14ac:dyDescent="0.3">
      <c r="A1" s="13" t="s">
        <v>23</v>
      </c>
      <c r="B1" s="12" t="s">
        <v>676</v>
      </c>
      <c r="C1" s="12" t="s">
        <v>1917</v>
      </c>
      <c r="D1" s="12" t="s">
        <v>1918</v>
      </c>
    </row>
    <row r="2" spans="1:4" x14ac:dyDescent="0.3">
      <c r="A2" s="1" t="s">
        <v>11</v>
      </c>
      <c r="B2" t="s">
        <v>55</v>
      </c>
      <c r="C2" t="s">
        <v>677</v>
      </c>
      <c r="D2" t="s">
        <v>62</v>
      </c>
    </row>
    <row r="3" spans="1:4" x14ac:dyDescent="0.3">
      <c r="A3" s="2" t="s">
        <v>12</v>
      </c>
      <c r="B3" t="s">
        <v>1438</v>
      </c>
      <c r="C3" t="s">
        <v>1103</v>
      </c>
      <c r="D3" t="s">
        <v>1919</v>
      </c>
    </row>
    <row r="4" spans="1:4" x14ac:dyDescent="0.3">
      <c r="B4" t="s">
        <v>1441</v>
      </c>
      <c r="C4" t="s">
        <v>675</v>
      </c>
      <c r="D4" t="s">
        <v>1920</v>
      </c>
    </row>
    <row r="5" spans="1:4" x14ac:dyDescent="0.3">
      <c r="A5" s="12"/>
      <c r="B5" t="s">
        <v>1442</v>
      </c>
      <c r="C5" t="s">
        <v>1114</v>
      </c>
      <c r="D5" t="s">
        <v>702</v>
      </c>
    </row>
    <row r="6" spans="1:4" x14ac:dyDescent="0.3">
      <c r="B6" t="s">
        <v>1246</v>
      </c>
    </row>
    <row r="7" spans="1:4" x14ac:dyDescent="0.3">
      <c r="B7" t="s">
        <v>228</v>
      </c>
    </row>
    <row r="8" spans="1:4" x14ac:dyDescent="0.3">
      <c r="B8" t="s">
        <v>71</v>
      </c>
    </row>
    <row r="9" spans="1:4" x14ac:dyDescent="0.3">
      <c r="B9" t="s">
        <v>79</v>
      </c>
    </row>
    <row r="10" spans="1:4" x14ac:dyDescent="0.3">
      <c r="B10" t="s">
        <v>185</v>
      </c>
    </row>
    <row r="11" spans="1:4" x14ac:dyDescent="0.3">
      <c r="B11" t="s">
        <v>72</v>
      </c>
    </row>
    <row r="12" spans="1:4" x14ac:dyDescent="0.3">
      <c r="B12" t="s">
        <v>51</v>
      </c>
    </row>
    <row r="13" spans="1:4" x14ac:dyDescent="0.3">
      <c r="B13" t="s">
        <v>556</v>
      </c>
    </row>
    <row r="14" spans="1:4" x14ac:dyDescent="0.3">
      <c r="B14" t="s">
        <v>178</v>
      </c>
    </row>
    <row r="15" spans="1:4" x14ac:dyDescent="0.3">
      <c r="B15" t="s">
        <v>54</v>
      </c>
    </row>
    <row r="16" spans="1:4" x14ac:dyDescent="0.3">
      <c r="B16" t="s">
        <v>52</v>
      </c>
    </row>
    <row r="17" spans="2:2" x14ac:dyDescent="0.3">
      <c r="B17" t="s">
        <v>506</v>
      </c>
    </row>
    <row r="18" spans="2:2" x14ac:dyDescent="0.3">
      <c r="B18" t="s">
        <v>67</v>
      </c>
    </row>
    <row r="19" spans="2:2" x14ac:dyDescent="0.3">
      <c r="B19" t="s">
        <v>68</v>
      </c>
    </row>
    <row r="20" spans="2:2" x14ac:dyDescent="0.3">
      <c r="B20" t="s">
        <v>138</v>
      </c>
    </row>
    <row r="21" spans="2:2" x14ac:dyDescent="0.3">
      <c r="B21" t="s">
        <v>423</v>
      </c>
    </row>
    <row r="22" spans="2:2" x14ac:dyDescent="0.3">
      <c r="B22" t="s">
        <v>53</v>
      </c>
    </row>
    <row r="23" spans="2:2" x14ac:dyDescent="0.3">
      <c r="B23" t="s">
        <v>233</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7FAA4-7C8D-4FF7-8176-FA8F2A96BE7F}">
  <dimension ref="A1:H135"/>
  <sheetViews>
    <sheetView workbookViewId="0">
      <selection activeCell="H11" sqref="H11"/>
    </sheetView>
  </sheetViews>
  <sheetFormatPr defaultRowHeight="14.4" x14ac:dyDescent="0.3"/>
  <cols>
    <col min="1" max="1" width="10.109375" bestFit="1" customWidth="1"/>
    <col min="2" max="2" width="21.88671875" bestFit="1" customWidth="1"/>
    <col min="3" max="3" width="10.109375" bestFit="1" customWidth="1"/>
    <col min="7" max="7" width="24.109375" customWidth="1"/>
  </cols>
  <sheetData>
    <row r="1" spans="1:8" x14ac:dyDescent="0.3">
      <c r="A1" t="s">
        <v>1923</v>
      </c>
    </row>
    <row r="2" spans="1:8" x14ac:dyDescent="0.3">
      <c r="A2" t="s">
        <v>1924</v>
      </c>
    </row>
    <row r="3" spans="1:8" x14ac:dyDescent="0.3">
      <c r="A3">
        <f>'6 - Source of RECs'!H13</f>
        <v>0</v>
      </c>
      <c r="B3">
        <f>'6 - Source of RECs'!I13</f>
        <v>0</v>
      </c>
      <c r="C3" s="260">
        <f>'6 - Source of RECs'!G13*'6 - Source of RECs'!J13</f>
        <v>0</v>
      </c>
      <c r="G3" t="s">
        <v>1441</v>
      </c>
      <c r="H3" t="s">
        <v>51</v>
      </c>
    </row>
    <row r="4" spans="1:8" x14ac:dyDescent="0.3">
      <c r="A4">
        <f>'6 - Source of RECs'!H14</f>
        <v>0</v>
      </c>
      <c r="B4">
        <f>'6 - Source of RECs'!I14</f>
        <v>0</v>
      </c>
      <c r="C4" s="260">
        <f>'6 - Source of RECs'!G14*'6 - Source of RECs'!J14</f>
        <v>0</v>
      </c>
      <c r="G4" t="s">
        <v>233</v>
      </c>
      <c r="H4" t="s">
        <v>51</v>
      </c>
    </row>
    <row r="5" spans="1:8" x14ac:dyDescent="0.3">
      <c r="A5">
        <f>'6 - Source of RECs'!H15</f>
        <v>0</v>
      </c>
      <c r="B5">
        <f>'6 - Source of RECs'!I15</f>
        <v>0</v>
      </c>
      <c r="C5" s="260">
        <f>'6 - Source of RECs'!G15*'6 - Source of RECs'!J15</f>
        <v>0</v>
      </c>
      <c r="G5" t="s">
        <v>51</v>
      </c>
      <c r="H5" t="s">
        <v>51</v>
      </c>
    </row>
    <row r="6" spans="1:8" x14ac:dyDescent="0.3">
      <c r="A6">
        <f>'6 - Source of RECs'!H16</f>
        <v>0</v>
      </c>
      <c r="B6">
        <f>'6 - Source of RECs'!I16</f>
        <v>0</v>
      </c>
      <c r="C6" s="260">
        <f>'6 - Source of RECs'!G16*'6 - Source of RECs'!J16</f>
        <v>0</v>
      </c>
      <c r="G6" t="s">
        <v>1442</v>
      </c>
      <c r="H6" t="s">
        <v>51</v>
      </c>
    </row>
    <row r="7" spans="1:8" x14ac:dyDescent="0.3">
      <c r="A7">
        <f>'6 - Source of RECs'!H17</f>
        <v>0</v>
      </c>
      <c r="B7">
        <f>'6 - Source of RECs'!I17</f>
        <v>0</v>
      </c>
      <c r="C7" s="260">
        <f>'6 - Source of RECs'!G17*'6 - Source of RECs'!J17</f>
        <v>0</v>
      </c>
      <c r="G7" t="s">
        <v>52</v>
      </c>
      <c r="H7" t="s">
        <v>556</v>
      </c>
    </row>
    <row r="8" spans="1:8" x14ac:dyDescent="0.3">
      <c r="A8">
        <f>'6 - Source of RECs'!H18</f>
        <v>0</v>
      </c>
      <c r="B8">
        <f>'6 - Source of RECs'!I18</f>
        <v>0</v>
      </c>
      <c r="C8" s="260">
        <f>'6 - Source of RECs'!G18*'6 - Source of RECs'!J18</f>
        <v>0</v>
      </c>
      <c r="G8" t="s">
        <v>72</v>
      </c>
      <c r="H8" t="s">
        <v>51</v>
      </c>
    </row>
    <row r="9" spans="1:8" x14ac:dyDescent="0.3">
      <c r="A9">
        <f>'6 - Source of RECs'!H19</f>
        <v>0</v>
      </c>
      <c r="B9">
        <f>'6 - Source of RECs'!I19</f>
        <v>0</v>
      </c>
      <c r="C9" s="260">
        <f>'6 - Source of RECs'!G19*'6 - Source of RECs'!J19</f>
        <v>0</v>
      </c>
      <c r="G9" t="s">
        <v>556</v>
      </c>
      <c r="H9" t="s">
        <v>556</v>
      </c>
    </row>
    <row r="10" spans="1:8" x14ac:dyDescent="0.3">
      <c r="A10">
        <f>'6 - Source of RECs'!H20</f>
        <v>0</v>
      </c>
      <c r="B10">
        <f>'6 - Source of RECs'!I20</f>
        <v>0</v>
      </c>
      <c r="C10" s="260">
        <f>'6 - Source of RECs'!G20*'6 - Source of RECs'!J20</f>
        <v>0</v>
      </c>
      <c r="G10" t="s">
        <v>68</v>
      </c>
      <c r="H10" t="s">
        <v>57</v>
      </c>
    </row>
    <row r="11" spans="1:8" x14ac:dyDescent="0.3">
      <c r="A11">
        <f>'6 - Source of RECs'!H21</f>
        <v>0</v>
      </c>
      <c r="B11">
        <f>'6 - Source of RECs'!I21</f>
        <v>0</v>
      </c>
      <c r="C11" s="260">
        <f>'6 - Source of RECs'!G21*'6 - Source of RECs'!J21</f>
        <v>0</v>
      </c>
      <c r="G11" t="s">
        <v>1438</v>
      </c>
      <c r="H11" t="s">
        <v>1926</v>
      </c>
    </row>
    <row r="12" spans="1:8" x14ac:dyDescent="0.3">
      <c r="A12">
        <f>'6 - Source of RECs'!H22</f>
        <v>0</v>
      </c>
      <c r="B12">
        <f>'6 - Source of RECs'!I22</f>
        <v>0</v>
      </c>
      <c r="C12" s="260">
        <f>'6 - Source of RECs'!G22*'6 - Source of RECs'!J22</f>
        <v>0</v>
      </c>
      <c r="G12" t="s">
        <v>71</v>
      </c>
      <c r="H12" t="s">
        <v>1926</v>
      </c>
    </row>
    <row r="13" spans="1:8" x14ac:dyDescent="0.3">
      <c r="A13">
        <f>'6 - Source of RECs'!H23</f>
        <v>0</v>
      </c>
      <c r="B13">
        <f>'6 - Source of RECs'!I23</f>
        <v>0</v>
      </c>
      <c r="C13" s="260">
        <f>'6 - Source of RECs'!G23*'6 - Source of RECs'!J23</f>
        <v>0</v>
      </c>
      <c r="G13" t="s">
        <v>79</v>
      </c>
      <c r="H13" t="s">
        <v>51</v>
      </c>
    </row>
    <row r="14" spans="1:8" x14ac:dyDescent="0.3">
      <c r="A14">
        <f>'6 - Source of RECs'!H24</f>
        <v>0</v>
      </c>
      <c r="B14">
        <f>'6 - Source of RECs'!I24</f>
        <v>0</v>
      </c>
      <c r="C14" s="260">
        <f>'6 - Source of RECs'!G24*'6 - Source of RECs'!J24</f>
        <v>0</v>
      </c>
      <c r="G14" t="s">
        <v>423</v>
      </c>
      <c r="H14" t="s">
        <v>51</v>
      </c>
    </row>
    <row r="15" spans="1:8" x14ac:dyDescent="0.3">
      <c r="A15">
        <f>'6 - Source of RECs'!H25</f>
        <v>0</v>
      </c>
      <c r="B15">
        <f>'6 - Source of RECs'!I25</f>
        <v>0</v>
      </c>
      <c r="C15" s="260">
        <f>'6 - Source of RECs'!G25*'6 - Source of RECs'!J25</f>
        <v>0</v>
      </c>
      <c r="G15" t="s">
        <v>228</v>
      </c>
      <c r="H15" t="s">
        <v>56</v>
      </c>
    </row>
    <row r="16" spans="1:8" x14ac:dyDescent="0.3">
      <c r="A16">
        <f>'6 - Source of RECs'!H26</f>
        <v>0</v>
      </c>
      <c r="B16">
        <f>'6 - Source of RECs'!I26</f>
        <v>0</v>
      </c>
      <c r="C16" s="260">
        <f>'6 - Source of RECs'!G26*'6 - Source of RECs'!J26</f>
        <v>0</v>
      </c>
      <c r="G16" t="s">
        <v>54</v>
      </c>
      <c r="H16" t="s">
        <v>556</v>
      </c>
    </row>
    <row r="17" spans="1:8" x14ac:dyDescent="0.3">
      <c r="A17">
        <f>'6 - Source of RECs'!H27</f>
        <v>0</v>
      </c>
      <c r="B17">
        <f>'6 - Source of RECs'!I27</f>
        <v>0</v>
      </c>
      <c r="C17" s="260">
        <f>'6 - Source of RECs'!G27*'6 - Source of RECs'!J27</f>
        <v>0</v>
      </c>
      <c r="G17" t="s">
        <v>506</v>
      </c>
      <c r="H17" t="s">
        <v>57</v>
      </c>
    </row>
    <row r="18" spans="1:8" x14ac:dyDescent="0.3">
      <c r="A18">
        <f>'6 - Source of RECs'!H28</f>
        <v>0</v>
      </c>
      <c r="B18">
        <f>'6 - Source of RECs'!I28</f>
        <v>0</v>
      </c>
      <c r="C18" s="260">
        <f>'6 - Source of RECs'!G28*'6 - Source of RECs'!J28</f>
        <v>0</v>
      </c>
      <c r="G18" t="s">
        <v>53</v>
      </c>
      <c r="H18" t="s">
        <v>556</v>
      </c>
    </row>
    <row r="19" spans="1:8" x14ac:dyDescent="0.3">
      <c r="A19">
        <f>'6 - Source of RECs'!H29</f>
        <v>0</v>
      </c>
      <c r="B19">
        <f>'6 - Source of RECs'!I29</f>
        <v>0</v>
      </c>
      <c r="C19" s="260">
        <f>'6 - Source of RECs'!G29*'6 - Source of RECs'!J29</f>
        <v>0</v>
      </c>
      <c r="G19" t="s">
        <v>138</v>
      </c>
      <c r="H19" t="s">
        <v>1926</v>
      </c>
    </row>
    <row r="20" spans="1:8" x14ac:dyDescent="0.3">
      <c r="A20">
        <f>'6 - Source of RECs'!H30</f>
        <v>0</v>
      </c>
      <c r="B20">
        <f>'6 - Source of RECs'!I30</f>
        <v>0</v>
      </c>
      <c r="C20" s="260">
        <f>'6 - Source of RECs'!G30*'6 - Source of RECs'!J30</f>
        <v>0</v>
      </c>
      <c r="G20" t="s">
        <v>1246</v>
      </c>
      <c r="H20" t="s">
        <v>1246</v>
      </c>
    </row>
    <row r="21" spans="1:8" x14ac:dyDescent="0.3">
      <c r="A21">
        <f>'6 - Source of RECs'!H31</f>
        <v>0</v>
      </c>
      <c r="B21">
        <f>'6 - Source of RECs'!I31</f>
        <v>0</v>
      </c>
      <c r="C21" s="260">
        <f>'6 - Source of RECs'!G31*'6 - Source of RECs'!J31</f>
        <v>0</v>
      </c>
      <c r="G21" t="s">
        <v>67</v>
      </c>
      <c r="H21" t="s">
        <v>1246</v>
      </c>
    </row>
    <row r="22" spans="1:8" x14ac:dyDescent="0.3">
      <c r="A22">
        <f>'6 - Source of RECs'!H32</f>
        <v>0</v>
      </c>
      <c r="B22">
        <f>'6 - Source of RECs'!I32</f>
        <v>0</v>
      </c>
      <c r="C22" s="260">
        <f>'6 - Source of RECs'!G32*'6 - Source of RECs'!J32</f>
        <v>0</v>
      </c>
      <c r="G22" t="s">
        <v>185</v>
      </c>
      <c r="H22" t="s">
        <v>57</v>
      </c>
    </row>
    <row r="23" spans="1:8" x14ac:dyDescent="0.3">
      <c r="A23">
        <f>'6 - Source of RECs'!H33</f>
        <v>0</v>
      </c>
      <c r="B23">
        <f>'6 - Source of RECs'!I33</f>
        <v>0</v>
      </c>
      <c r="C23" s="260">
        <f>'6 - Source of RECs'!G33*'6 - Source of RECs'!J33</f>
        <v>0</v>
      </c>
      <c r="G23" t="s">
        <v>55</v>
      </c>
      <c r="H23" t="s">
        <v>55</v>
      </c>
    </row>
    <row r="24" spans="1:8" x14ac:dyDescent="0.3">
      <c r="A24">
        <f>'6 - Source of RECs'!H34</f>
        <v>0</v>
      </c>
      <c r="B24">
        <f>'6 - Source of RECs'!I34</f>
        <v>0</v>
      </c>
      <c r="C24" s="260">
        <f>'6 - Source of RECs'!G34*'6 - Source of RECs'!J34</f>
        <v>0</v>
      </c>
      <c r="G24" t="s">
        <v>178</v>
      </c>
      <c r="H24" t="s">
        <v>51</v>
      </c>
    </row>
    <row r="25" spans="1:8" x14ac:dyDescent="0.3">
      <c r="A25">
        <f>'6 - Source of RECs'!H35</f>
        <v>0</v>
      </c>
      <c r="B25">
        <f>'6 - Source of RECs'!I35</f>
        <v>0</v>
      </c>
      <c r="C25" s="260">
        <f>'6 - Source of RECs'!G35*'6 - Source of RECs'!J35</f>
        <v>0</v>
      </c>
    </row>
    <row r="26" spans="1:8" x14ac:dyDescent="0.3">
      <c r="A26">
        <f>'6 - Source of RECs'!H36</f>
        <v>0</v>
      </c>
      <c r="B26">
        <f>'6 - Source of RECs'!I36</f>
        <v>0</v>
      </c>
      <c r="C26" s="260">
        <f>'6 - Source of RECs'!G36*'6 - Source of RECs'!J36</f>
        <v>0</v>
      </c>
    </row>
    <row r="27" spans="1:8" x14ac:dyDescent="0.3">
      <c r="A27">
        <f>'6 - Source of RECs'!H37</f>
        <v>0</v>
      </c>
      <c r="B27">
        <f>'6 - Source of RECs'!I37</f>
        <v>0</v>
      </c>
      <c r="C27" s="260">
        <f>'6 - Source of RECs'!G37*'6 - Source of RECs'!J37</f>
        <v>0</v>
      </c>
    </row>
    <row r="28" spans="1:8" x14ac:dyDescent="0.3">
      <c r="A28">
        <f>'6 - Source of RECs'!H38</f>
        <v>0</v>
      </c>
      <c r="B28">
        <f>'6 - Source of RECs'!I38</f>
        <v>0</v>
      </c>
      <c r="C28" s="260">
        <f>'6 - Source of RECs'!G38*'6 - Source of RECs'!J38</f>
        <v>0</v>
      </c>
    </row>
    <row r="29" spans="1:8" x14ac:dyDescent="0.3">
      <c r="A29">
        <f>'6 - Source of RECs'!H39</f>
        <v>0</v>
      </c>
      <c r="B29">
        <f>'6 - Source of RECs'!I39</f>
        <v>0</v>
      </c>
      <c r="C29" s="260">
        <f>'6 - Source of RECs'!G39*'6 - Source of RECs'!J39</f>
        <v>0</v>
      </c>
    </row>
    <row r="30" spans="1:8" x14ac:dyDescent="0.3">
      <c r="A30">
        <f>'6 - Source of RECs'!H40</f>
        <v>0</v>
      </c>
      <c r="B30">
        <f>'6 - Source of RECs'!I40</f>
        <v>0</v>
      </c>
      <c r="C30" s="260">
        <f>'6 - Source of RECs'!G40*'6 - Source of RECs'!J40</f>
        <v>0</v>
      </c>
    </row>
    <row r="31" spans="1:8" x14ac:dyDescent="0.3">
      <c r="A31">
        <f>'6 - Source of RECs'!H41</f>
        <v>0</v>
      </c>
      <c r="B31">
        <f>'6 - Source of RECs'!I41</f>
        <v>0</v>
      </c>
      <c r="C31" s="260">
        <f>'6 - Source of RECs'!G41*'6 - Source of RECs'!J41</f>
        <v>0</v>
      </c>
    </row>
    <row r="32" spans="1:8" x14ac:dyDescent="0.3">
      <c r="A32">
        <f>'6 - Source of RECs'!H42</f>
        <v>0</v>
      </c>
      <c r="B32">
        <f>'6 - Source of RECs'!I42</f>
        <v>0</v>
      </c>
      <c r="C32" s="260">
        <f>'6 - Source of RECs'!G42*'6 - Source of RECs'!J42</f>
        <v>0</v>
      </c>
    </row>
    <row r="33" spans="1:3" x14ac:dyDescent="0.3">
      <c r="A33">
        <f>'6 - Source of RECs'!H43</f>
        <v>0</v>
      </c>
      <c r="B33">
        <f>'6 - Source of RECs'!I43</f>
        <v>0</v>
      </c>
      <c r="C33" s="260">
        <f>'6 - Source of RECs'!G43*'6 - Source of RECs'!J43</f>
        <v>0</v>
      </c>
    </row>
    <row r="34" spans="1:3" x14ac:dyDescent="0.3">
      <c r="A34">
        <f>'6 - Source of RECs'!H44</f>
        <v>0</v>
      </c>
      <c r="B34">
        <f>'6 - Source of RECs'!I44</f>
        <v>0</v>
      </c>
      <c r="C34" s="260">
        <f>'6 - Source of RECs'!G44*'6 - Source of RECs'!J44</f>
        <v>0</v>
      </c>
    </row>
    <row r="35" spans="1:3" x14ac:dyDescent="0.3">
      <c r="A35">
        <f>'6 - Source of RECs'!H45</f>
        <v>0</v>
      </c>
      <c r="B35">
        <f>'6 - Source of RECs'!I45</f>
        <v>0</v>
      </c>
      <c r="C35" s="260">
        <f>'6 - Source of RECs'!G45*'6 - Source of RECs'!J45</f>
        <v>0</v>
      </c>
    </row>
    <row r="36" spans="1:3" x14ac:dyDescent="0.3">
      <c r="A36">
        <f>'6 - Source of RECs'!H46</f>
        <v>0</v>
      </c>
      <c r="B36">
        <f>'6 - Source of RECs'!I46</f>
        <v>0</v>
      </c>
      <c r="C36" s="260">
        <f>'6 - Source of RECs'!G46*'6 - Source of RECs'!J46</f>
        <v>0</v>
      </c>
    </row>
    <row r="37" spans="1:3" x14ac:dyDescent="0.3">
      <c r="A37">
        <f>'6 - Source of RECs'!H47</f>
        <v>0</v>
      </c>
      <c r="B37">
        <f>'6 - Source of RECs'!I47</f>
        <v>0</v>
      </c>
      <c r="C37" s="260">
        <f>'6 - Source of RECs'!G47*'6 - Source of RECs'!J47</f>
        <v>0</v>
      </c>
    </row>
    <row r="38" spans="1:3" x14ac:dyDescent="0.3">
      <c r="A38">
        <f>'6 - Source of RECs'!H48</f>
        <v>0</v>
      </c>
      <c r="B38">
        <f>'6 - Source of RECs'!I48</f>
        <v>0</v>
      </c>
      <c r="C38" s="260">
        <f>'6 - Source of RECs'!G48*'6 - Source of RECs'!J48</f>
        <v>0</v>
      </c>
    </row>
    <row r="39" spans="1:3" x14ac:dyDescent="0.3">
      <c r="A39">
        <f>'6 - Source of RECs'!H49</f>
        <v>0</v>
      </c>
      <c r="B39">
        <f>'6 - Source of RECs'!I49</f>
        <v>0</v>
      </c>
      <c r="C39" s="260">
        <f>'6 - Source of RECs'!G49*'6 - Source of RECs'!J49</f>
        <v>0</v>
      </c>
    </row>
    <row r="40" spans="1:3" x14ac:dyDescent="0.3">
      <c r="A40">
        <f>'6 - Source of RECs'!H50</f>
        <v>0</v>
      </c>
      <c r="B40">
        <f>'6 - Source of RECs'!I50</f>
        <v>0</v>
      </c>
      <c r="C40" s="260">
        <f>'6 - Source of RECs'!G50*'6 - Source of RECs'!J50</f>
        <v>0</v>
      </c>
    </row>
    <row r="41" spans="1:3" x14ac:dyDescent="0.3">
      <c r="A41">
        <f>'6 - Source of RECs'!H51</f>
        <v>0</v>
      </c>
      <c r="B41">
        <f>'6 - Source of RECs'!I51</f>
        <v>0</v>
      </c>
      <c r="C41" s="260">
        <f>'6 - Source of RECs'!G51*'6 - Source of RECs'!J51</f>
        <v>0</v>
      </c>
    </row>
    <row r="42" spans="1:3" x14ac:dyDescent="0.3">
      <c r="A42">
        <f>'6 - Source of RECs'!H52</f>
        <v>0</v>
      </c>
      <c r="B42">
        <f>'6 - Source of RECs'!I52</f>
        <v>0</v>
      </c>
      <c r="C42" s="260">
        <f>'6 - Source of RECs'!G52*'6 - Source of RECs'!J52</f>
        <v>0</v>
      </c>
    </row>
    <row r="43" spans="1:3" x14ac:dyDescent="0.3">
      <c r="A43">
        <f>'6 - Source of RECs'!H53</f>
        <v>0</v>
      </c>
      <c r="B43">
        <f>'6 - Source of RECs'!I53</f>
        <v>0</v>
      </c>
      <c r="C43" s="260">
        <f>'6 - Source of RECs'!G53*'6 - Source of RECs'!J53</f>
        <v>0</v>
      </c>
    </row>
    <row r="44" spans="1:3" x14ac:dyDescent="0.3">
      <c r="A44">
        <f>'6 - Source of RECs'!H54</f>
        <v>0</v>
      </c>
      <c r="B44">
        <f>'6 - Source of RECs'!I54</f>
        <v>0</v>
      </c>
      <c r="C44" s="260">
        <f>'6 - Source of RECs'!G54*'6 - Source of RECs'!J54</f>
        <v>0</v>
      </c>
    </row>
    <row r="45" spans="1:3" x14ac:dyDescent="0.3">
      <c r="A45">
        <f>'6 - Source of RECs'!H55</f>
        <v>0</v>
      </c>
      <c r="B45">
        <f>'6 - Source of RECs'!I55</f>
        <v>0</v>
      </c>
      <c r="C45" s="260">
        <f>'6 - Source of RECs'!G55*'6 - Source of RECs'!J55</f>
        <v>0</v>
      </c>
    </row>
    <row r="46" spans="1:3" x14ac:dyDescent="0.3">
      <c r="A46">
        <f>'6 - Source of RECs'!H56</f>
        <v>0</v>
      </c>
      <c r="B46">
        <f>'6 - Source of RECs'!I56</f>
        <v>0</v>
      </c>
      <c r="C46" s="260">
        <f>'6 - Source of RECs'!G56*'6 - Source of RECs'!J56</f>
        <v>0</v>
      </c>
    </row>
    <row r="47" spans="1:3" x14ac:dyDescent="0.3">
      <c r="A47">
        <f>'6 - Source of RECs'!H57</f>
        <v>0</v>
      </c>
      <c r="B47">
        <f>'6 - Source of RECs'!I57</f>
        <v>0</v>
      </c>
      <c r="C47" s="260">
        <f>'6 - Source of RECs'!G57*'6 - Source of RECs'!J57</f>
        <v>0</v>
      </c>
    </row>
    <row r="48" spans="1:3" x14ac:dyDescent="0.3">
      <c r="A48">
        <f>'6 - Source of RECs'!H58</f>
        <v>0</v>
      </c>
      <c r="B48">
        <f>'6 - Source of RECs'!I58</f>
        <v>0</v>
      </c>
      <c r="C48" s="260">
        <f>'6 - Source of RECs'!G58*'6 - Source of RECs'!J58</f>
        <v>0</v>
      </c>
    </row>
    <row r="49" spans="1:3" x14ac:dyDescent="0.3">
      <c r="A49">
        <f>'6 - Source of RECs'!H59</f>
        <v>0</v>
      </c>
      <c r="B49">
        <f>'6 - Source of RECs'!I59</f>
        <v>0</v>
      </c>
      <c r="C49" s="260">
        <f>'6 - Source of RECs'!G59*'6 - Source of RECs'!J59</f>
        <v>0</v>
      </c>
    </row>
    <row r="50" spans="1:3" x14ac:dyDescent="0.3">
      <c r="A50">
        <f>'6 - Source of RECs'!H60</f>
        <v>0</v>
      </c>
      <c r="B50">
        <f>'6 - Source of RECs'!I60</f>
        <v>0</v>
      </c>
      <c r="C50" s="260">
        <f>'6 - Source of RECs'!G60*'6 - Source of RECs'!J60</f>
        <v>0</v>
      </c>
    </row>
    <row r="51" spans="1:3" x14ac:dyDescent="0.3">
      <c r="A51">
        <f>'6 - Source of RECs'!H61</f>
        <v>0</v>
      </c>
      <c r="B51">
        <f>'6 - Source of RECs'!I61</f>
        <v>0</v>
      </c>
      <c r="C51" s="260">
        <f>'6 - Source of RECs'!G61*'6 - Source of RECs'!J61</f>
        <v>0</v>
      </c>
    </row>
    <row r="52" spans="1:3" x14ac:dyDescent="0.3">
      <c r="A52">
        <f>'6 - Source of RECs'!H62</f>
        <v>0</v>
      </c>
      <c r="B52">
        <f>'6 - Source of RECs'!I62</f>
        <v>0</v>
      </c>
      <c r="C52" s="260">
        <f>'6 - Source of RECs'!G62*'6 - Source of RECs'!J62</f>
        <v>0</v>
      </c>
    </row>
    <row r="53" spans="1:3" x14ac:dyDescent="0.3">
      <c r="A53">
        <f>'6 - Source of RECs'!H63</f>
        <v>0</v>
      </c>
      <c r="B53">
        <f>'6 - Source of RECs'!I63</f>
        <v>0</v>
      </c>
      <c r="C53" s="260">
        <f>'6 - Source of RECs'!G63*'6 - Source of RECs'!J63</f>
        <v>0</v>
      </c>
    </row>
    <row r="54" spans="1:3" x14ac:dyDescent="0.3">
      <c r="A54">
        <f>'6 - Source of RECs'!H64</f>
        <v>0</v>
      </c>
      <c r="B54">
        <f>'6 - Source of RECs'!I64</f>
        <v>0</v>
      </c>
      <c r="C54" s="260">
        <f>'6 - Source of RECs'!G64*'6 - Source of RECs'!J64</f>
        <v>0</v>
      </c>
    </row>
    <row r="55" spans="1:3" x14ac:dyDescent="0.3">
      <c r="A55">
        <f>'6 - Source of RECs'!H65</f>
        <v>0</v>
      </c>
      <c r="B55">
        <f>'6 - Source of RECs'!I65</f>
        <v>0</v>
      </c>
      <c r="C55" s="260">
        <f>'6 - Source of RECs'!G65*'6 - Source of RECs'!J65</f>
        <v>0</v>
      </c>
    </row>
    <row r="56" spans="1:3" x14ac:dyDescent="0.3">
      <c r="A56">
        <f>'6 - Source of RECs'!H66</f>
        <v>0</v>
      </c>
      <c r="B56">
        <f>'6 - Source of RECs'!I66</f>
        <v>0</v>
      </c>
      <c r="C56" s="260">
        <f>'6 - Source of RECs'!G66*'6 - Source of RECs'!J66</f>
        <v>0</v>
      </c>
    </row>
    <row r="57" spans="1:3" x14ac:dyDescent="0.3">
      <c r="A57">
        <f>'6 - Source of RECs'!H67</f>
        <v>0</v>
      </c>
      <c r="B57">
        <f>'6 - Source of RECs'!I67</f>
        <v>0</v>
      </c>
      <c r="C57" s="260">
        <f>'6 - Source of RECs'!G67*'6 - Source of RECs'!J67</f>
        <v>0</v>
      </c>
    </row>
    <row r="58" spans="1:3" x14ac:dyDescent="0.3">
      <c r="A58">
        <f>'6 - Source of RECs'!H68</f>
        <v>0</v>
      </c>
      <c r="B58">
        <f>'6 - Source of RECs'!I68</f>
        <v>0</v>
      </c>
      <c r="C58" s="260">
        <f>'6 - Source of RECs'!G68*'6 - Source of RECs'!J68</f>
        <v>0</v>
      </c>
    </row>
    <row r="59" spans="1:3" x14ac:dyDescent="0.3">
      <c r="A59">
        <f>'6 - Source of RECs'!H69</f>
        <v>0</v>
      </c>
      <c r="B59">
        <f>'6 - Source of RECs'!I69</f>
        <v>0</v>
      </c>
      <c r="C59" s="260">
        <f>'6 - Source of RECs'!G69*'6 - Source of RECs'!J69</f>
        <v>0</v>
      </c>
    </row>
    <row r="60" spans="1:3" x14ac:dyDescent="0.3">
      <c r="A60">
        <f>'6 - Source of RECs'!H70</f>
        <v>0</v>
      </c>
      <c r="B60">
        <f>'6 - Source of RECs'!I70</f>
        <v>0</v>
      </c>
      <c r="C60" s="260">
        <f>'6 - Source of RECs'!G70*'6 - Source of RECs'!J70</f>
        <v>0</v>
      </c>
    </row>
    <row r="61" spans="1:3" x14ac:dyDescent="0.3">
      <c r="A61">
        <f>'6 - Source of RECs'!H71</f>
        <v>0</v>
      </c>
      <c r="B61">
        <f>'6 - Source of RECs'!I71</f>
        <v>0</v>
      </c>
      <c r="C61" s="260">
        <f>'6 - Source of RECs'!G71*'6 - Source of RECs'!J71</f>
        <v>0</v>
      </c>
    </row>
    <row r="62" spans="1:3" x14ac:dyDescent="0.3">
      <c r="A62">
        <f>'6 - Source of RECs'!H72</f>
        <v>0</v>
      </c>
      <c r="B62">
        <f>'6 - Source of RECs'!I72</f>
        <v>0</v>
      </c>
      <c r="C62" s="260">
        <f>'6 - Source of RECs'!G72*'6 - Source of RECs'!J72</f>
        <v>0</v>
      </c>
    </row>
    <row r="63" spans="1:3" x14ac:dyDescent="0.3">
      <c r="A63">
        <f>'6 - Source of RECs'!H73</f>
        <v>0</v>
      </c>
      <c r="B63">
        <f>'6 - Source of RECs'!I73</f>
        <v>0</v>
      </c>
      <c r="C63" s="260">
        <f>'6 - Source of RECs'!G73*'6 - Source of RECs'!J73</f>
        <v>0</v>
      </c>
    </row>
    <row r="64" spans="1:3" x14ac:dyDescent="0.3">
      <c r="A64">
        <f>'6 - Source of RECs'!H74</f>
        <v>0</v>
      </c>
      <c r="B64">
        <f>'6 - Source of RECs'!I74</f>
        <v>0</v>
      </c>
      <c r="C64" s="260">
        <f>'6 - Source of RECs'!G74*'6 - Source of RECs'!J74</f>
        <v>0</v>
      </c>
    </row>
    <row r="65" spans="1:3" x14ac:dyDescent="0.3">
      <c r="A65">
        <f>'6 - Source of RECs'!H75</f>
        <v>0</v>
      </c>
      <c r="B65">
        <f>'6 - Source of RECs'!I75</f>
        <v>0</v>
      </c>
      <c r="C65" s="260">
        <f>'6 - Source of RECs'!G75*'6 - Source of RECs'!J75</f>
        <v>0</v>
      </c>
    </row>
    <row r="66" spans="1:3" x14ac:dyDescent="0.3">
      <c r="A66">
        <f>'6 - Source of RECs'!H76</f>
        <v>0</v>
      </c>
      <c r="B66">
        <f>'6 - Source of RECs'!I76</f>
        <v>0</v>
      </c>
      <c r="C66" s="260">
        <f>'6 - Source of RECs'!G76*'6 - Source of RECs'!J76</f>
        <v>0</v>
      </c>
    </row>
    <row r="67" spans="1:3" x14ac:dyDescent="0.3">
      <c r="A67">
        <f>'6 - Source of RECs'!H77</f>
        <v>0</v>
      </c>
      <c r="B67">
        <f>'6 - Source of RECs'!I77</f>
        <v>0</v>
      </c>
      <c r="C67" s="260">
        <f>'6 - Source of RECs'!G77*'6 - Source of RECs'!J77</f>
        <v>0</v>
      </c>
    </row>
    <row r="68" spans="1:3" x14ac:dyDescent="0.3">
      <c r="A68">
        <f>'6 - Source of RECs'!H78</f>
        <v>0</v>
      </c>
      <c r="B68">
        <f>'6 - Source of RECs'!I78</f>
        <v>0</v>
      </c>
      <c r="C68" s="260">
        <f>'6 - Source of RECs'!G78*'6 - Source of RECs'!J78</f>
        <v>0</v>
      </c>
    </row>
    <row r="69" spans="1:3" x14ac:dyDescent="0.3">
      <c r="A69">
        <f>'6 - Source of RECs'!H79</f>
        <v>0</v>
      </c>
      <c r="B69">
        <f>'6 - Source of RECs'!I79</f>
        <v>0</v>
      </c>
      <c r="C69" s="260">
        <f>'6 - Source of RECs'!G79*'6 - Source of RECs'!J79</f>
        <v>0</v>
      </c>
    </row>
    <row r="70" spans="1:3" x14ac:dyDescent="0.3">
      <c r="A70">
        <f>'6 - Source of RECs'!H80</f>
        <v>0</v>
      </c>
      <c r="B70">
        <f>'6 - Source of RECs'!I80</f>
        <v>0</v>
      </c>
      <c r="C70" s="260">
        <f>'6 - Source of RECs'!G80*'6 - Source of RECs'!J80</f>
        <v>0</v>
      </c>
    </row>
    <row r="71" spans="1:3" x14ac:dyDescent="0.3">
      <c r="A71">
        <f>'6 - Source of RECs'!H81</f>
        <v>0</v>
      </c>
      <c r="B71">
        <f>'6 - Source of RECs'!I81</f>
        <v>0</v>
      </c>
      <c r="C71" s="260">
        <f>'6 - Source of RECs'!G81*'6 - Source of RECs'!J81</f>
        <v>0</v>
      </c>
    </row>
    <row r="72" spans="1:3" x14ac:dyDescent="0.3">
      <c r="A72">
        <f>'6 - Source of RECs'!H82</f>
        <v>0</v>
      </c>
      <c r="B72">
        <f>'6 - Source of RECs'!I82</f>
        <v>0</v>
      </c>
      <c r="C72" s="260">
        <f>'6 - Source of RECs'!G82*'6 - Source of RECs'!J82</f>
        <v>0</v>
      </c>
    </row>
    <row r="73" spans="1:3" x14ac:dyDescent="0.3">
      <c r="A73">
        <f>'6 - Source of RECs'!H83</f>
        <v>0</v>
      </c>
      <c r="B73">
        <f>'6 - Source of RECs'!I83</f>
        <v>0</v>
      </c>
      <c r="C73" s="260">
        <f>'6 - Source of RECs'!G83*'6 - Source of RECs'!J83</f>
        <v>0</v>
      </c>
    </row>
    <row r="74" spans="1:3" x14ac:dyDescent="0.3">
      <c r="A74">
        <f>'6 - Source of RECs'!H84</f>
        <v>0</v>
      </c>
      <c r="B74">
        <f>'6 - Source of RECs'!I84</f>
        <v>0</v>
      </c>
      <c r="C74" s="260">
        <f>'6 - Source of RECs'!G84*'6 - Source of RECs'!J84</f>
        <v>0</v>
      </c>
    </row>
    <row r="75" spans="1:3" x14ac:dyDescent="0.3">
      <c r="A75">
        <f>'6 - Source of RECs'!H85</f>
        <v>0</v>
      </c>
      <c r="B75">
        <f>'6 - Source of RECs'!I85</f>
        <v>0</v>
      </c>
      <c r="C75" s="260">
        <f>'6 - Source of RECs'!G85*'6 - Source of RECs'!J85</f>
        <v>0</v>
      </c>
    </row>
    <row r="76" spans="1:3" x14ac:dyDescent="0.3">
      <c r="A76">
        <f>'6 - Source of RECs'!H86</f>
        <v>0</v>
      </c>
      <c r="B76">
        <f>'6 - Source of RECs'!I86</f>
        <v>0</v>
      </c>
      <c r="C76" s="260">
        <f>'6 - Source of RECs'!G86*'6 - Source of RECs'!J86</f>
        <v>0</v>
      </c>
    </row>
    <row r="77" spans="1:3" x14ac:dyDescent="0.3">
      <c r="A77">
        <f>'6 - Source of RECs'!H87</f>
        <v>0</v>
      </c>
      <c r="B77">
        <f>'6 - Source of RECs'!I87</f>
        <v>0</v>
      </c>
      <c r="C77" s="260">
        <f>'6 - Source of RECs'!G87*'6 - Source of RECs'!J87</f>
        <v>0</v>
      </c>
    </row>
    <row r="78" spans="1:3" x14ac:dyDescent="0.3">
      <c r="A78">
        <f>'6 - Source of RECs'!H88</f>
        <v>0</v>
      </c>
      <c r="B78">
        <f>'6 - Source of RECs'!I88</f>
        <v>0</v>
      </c>
      <c r="C78" s="260">
        <f>'6 - Source of RECs'!G88*'6 - Source of RECs'!J88</f>
        <v>0</v>
      </c>
    </row>
    <row r="79" spans="1:3" x14ac:dyDescent="0.3">
      <c r="A79">
        <f>'6 - Source of RECs'!H89</f>
        <v>0</v>
      </c>
      <c r="B79">
        <f>'6 - Source of RECs'!I89</f>
        <v>0</v>
      </c>
      <c r="C79" s="260">
        <f>'6 - Source of RECs'!G89*'6 - Source of RECs'!J89</f>
        <v>0</v>
      </c>
    </row>
    <row r="80" spans="1:3" x14ac:dyDescent="0.3">
      <c r="A80">
        <f>'6 - Source of RECs'!H90</f>
        <v>0</v>
      </c>
      <c r="B80">
        <f>'6 - Source of RECs'!I90</f>
        <v>0</v>
      </c>
      <c r="C80" s="260">
        <f>'6 - Source of RECs'!G90*'6 - Source of RECs'!J90</f>
        <v>0</v>
      </c>
    </row>
    <row r="81" spans="1:3" x14ac:dyDescent="0.3">
      <c r="A81">
        <f>'6 - Source of RECs'!H91</f>
        <v>0</v>
      </c>
      <c r="B81">
        <f>'6 - Source of RECs'!I91</f>
        <v>0</v>
      </c>
      <c r="C81" s="260">
        <f>'6 - Source of RECs'!G91*'6 - Source of RECs'!J91</f>
        <v>0</v>
      </c>
    </row>
    <row r="82" spans="1:3" x14ac:dyDescent="0.3">
      <c r="A82">
        <f>'6 - Source of RECs'!H92</f>
        <v>0</v>
      </c>
      <c r="B82">
        <f>'6 - Source of RECs'!I92</f>
        <v>0</v>
      </c>
      <c r="C82" s="260">
        <f>'6 - Source of RECs'!G92*'6 - Source of RECs'!J92</f>
        <v>0</v>
      </c>
    </row>
    <row r="83" spans="1:3" x14ac:dyDescent="0.3">
      <c r="A83">
        <f>'6 - Source of RECs'!H93</f>
        <v>0</v>
      </c>
      <c r="B83">
        <f>'6 - Source of RECs'!I93</f>
        <v>0</v>
      </c>
      <c r="C83" s="260">
        <f>'6 - Source of RECs'!G93*'6 - Source of RECs'!J93</f>
        <v>0</v>
      </c>
    </row>
    <row r="84" spans="1:3" x14ac:dyDescent="0.3">
      <c r="A84">
        <f>'6 - Source of RECs'!H94</f>
        <v>0</v>
      </c>
      <c r="B84">
        <f>'6 - Source of RECs'!I94</f>
        <v>0</v>
      </c>
      <c r="C84" s="260">
        <f>'6 - Source of RECs'!G94*'6 - Source of RECs'!J94</f>
        <v>0</v>
      </c>
    </row>
    <row r="85" spans="1:3" x14ac:dyDescent="0.3">
      <c r="A85">
        <f>'6 - Source of RECs'!H95</f>
        <v>0</v>
      </c>
      <c r="B85">
        <f>'6 - Source of RECs'!I95</f>
        <v>0</v>
      </c>
      <c r="C85" s="260">
        <f>'6 - Source of RECs'!G95*'6 - Source of RECs'!J95</f>
        <v>0</v>
      </c>
    </row>
    <row r="86" spans="1:3" x14ac:dyDescent="0.3">
      <c r="A86">
        <f>'6 - Source of RECs'!H96</f>
        <v>0</v>
      </c>
      <c r="B86">
        <f>'6 - Source of RECs'!I96</f>
        <v>0</v>
      </c>
      <c r="C86" s="260">
        <f>'6 - Source of RECs'!G96*'6 - Source of RECs'!J96</f>
        <v>0</v>
      </c>
    </row>
    <row r="87" spans="1:3" x14ac:dyDescent="0.3">
      <c r="A87">
        <f>'6 - Source of RECs'!H97</f>
        <v>0</v>
      </c>
      <c r="B87">
        <f>'6 - Source of RECs'!I97</f>
        <v>0</v>
      </c>
      <c r="C87" s="260">
        <f>'6 - Source of RECs'!G97*'6 - Source of RECs'!J97</f>
        <v>0</v>
      </c>
    </row>
    <row r="88" spans="1:3" x14ac:dyDescent="0.3">
      <c r="A88">
        <f>'6 - Source of RECs'!H98</f>
        <v>0</v>
      </c>
      <c r="B88">
        <f>'6 - Source of RECs'!I98</f>
        <v>0</v>
      </c>
      <c r="C88" s="260">
        <f>'6 - Source of RECs'!G98*'6 - Source of RECs'!J98</f>
        <v>0</v>
      </c>
    </row>
    <row r="89" spans="1:3" x14ac:dyDescent="0.3">
      <c r="A89">
        <f>'6 - Source of RECs'!H99</f>
        <v>0</v>
      </c>
      <c r="B89">
        <f>'6 - Source of RECs'!I99</f>
        <v>0</v>
      </c>
      <c r="C89" s="260">
        <f>'6 - Source of RECs'!G99*'6 - Source of RECs'!J99</f>
        <v>0</v>
      </c>
    </row>
    <row r="90" spans="1:3" x14ac:dyDescent="0.3">
      <c r="A90">
        <f>'6 - Source of RECs'!H100</f>
        <v>0</v>
      </c>
      <c r="B90">
        <f>'6 - Source of RECs'!I100</f>
        <v>0</v>
      </c>
      <c r="C90" s="260">
        <f>'6 - Source of RECs'!G100*'6 - Source of RECs'!J100</f>
        <v>0</v>
      </c>
    </row>
    <row r="91" spans="1:3" x14ac:dyDescent="0.3">
      <c r="A91">
        <f>'6 - Source of RECs'!H101</f>
        <v>0</v>
      </c>
      <c r="B91">
        <f>'6 - Source of RECs'!I101</f>
        <v>0</v>
      </c>
      <c r="C91" s="260">
        <f>'6 - Source of RECs'!G101*'6 - Source of RECs'!J101</f>
        <v>0</v>
      </c>
    </row>
    <row r="92" spans="1:3" x14ac:dyDescent="0.3">
      <c r="A92">
        <f>'6 - Source of RECs'!H102</f>
        <v>0</v>
      </c>
      <c r="B92">
        <f>'6 - Source of RECs'!I102</f>
        <v>0</v>
      </c>
      <c r="C92" s="260">
        <f>'6 - Source of RECs'!G102*'6 - Source of RECs'!J102</f>
        <v>0</v>
      </c>
    </row>
    <row r="93" spans="1:3" x14ac:dyDescent="0.3">
      <c r="A93">
        <f>'6 - Source of RECs'!H103</f>
        <v>0</v>
      </c>
      <c r="B93">
        <f>'6 - Source of RECs'!I103</f>
        <v>0</v>
      </c>
      <c r="C93" s="260">
        <f>'6 - Source of RECs'!G103*'6 - Source of RECs'!J103</f>
        <v>0</v>
      </c>
    </row>
    <row r="94" spans="1:3" x14ac:dyDescent="0.3">
      <c r="A94">
        <f>'6 - Source of RECs'!H104</f>
        <v>0</v>
      </c>
      <c r="B94">
        <f>'6 - Source of RECs'!I104</f>
        <v>0</v>
      </c>
      <c r="C94" s="260">
        <f>'6 - Source of RECs'!G104*'6 - Source of RECs'!J104</f>
        <v>0</v>
      </c>
    </row>
    <row r="95" spans="1:3" x14ac:dyDescent="0.3">
      <c r="A95">
        <f>'6 - Source of RECs'!H105</f>
        <v>0</v>
      </c>
      <c r="B95">
        <f>'6 - Source of RECs'!I105</f>
        <v>0</v>
      </c>
      <c r="C95" s="260">
        <f>'6 - Source of RECs'!G105*'6 - Source of RECs'!J105</f>
        <v>0</v>
      </c>
    </row>
    <row r="96" spans="1:3" x14ac:dyDescent="0.3">
      <c r="A96">
        <f>'6 - Source of RECs'!H106</f>
        <v>0</v>
      </c>
      <c r="B96">
        <f>'6 - Source of RECs'!I106</f>
        <v>0</v>
      </c>
      <c r="C96" s="260">
        <f>'6 - Source of RECs'!G106*'6 - Source of RECs'!J106</f>
        <v>0</v>
      </c>
    </row>
    <row r="97" spans="1:3" x14ac:dyDescent="0.3">
      <c r="A97">
        <f>'6 - Source of RECs'!H107</f>
        <v>0</v>
      </c>
      <c r="B97">
        <f>'6 - Source of RECs'!I107</f>
        <v>0</v>
      </c>
      <c r="C97" s="260">
        <f>'6 - Source of RECs'!G107*'6 - Source of RECs'!J107</f>
        <v>0</v>
      </c>
    </row>
    <row r="98" spans="1:3" x14ac:dyDescent="0.3">
      <c r="A98">
        <f>'6 - Source of RECs'!H108</f>
        <v>0</v>
      </c>
      <c r="B98">
        <f>'6 - Source of RECs'!I108</f>
        <v>0</v>
      </c>
      <c r="C98" s="260">
        <f>'6 - Source of RECs'!G108*'6 - Source of RECs'!J108</f>
        <v>0</v>
      </c>
    </row>
    <row r="99" spans="1:3" x14ac:dyDescent="0.3">
      <c r="A99">
        <f>'6 - Source of RECs'!H109</f>
        <v>0</v>
      </c>
      <c r="B99">
        <f>'6 - Source of RECs'!I109</f>
        <v>0</v>
      </c>
      <c r="C99" s="260">
        <f>'6 - Source of RECs'!G109*'6 - Source of RECs'!J109</f>
        <v>0</v>
      </c>
    </row>
    <row r="100" spans="1:3" x14ac:dyDescent="0.3">
      <c r="A100">
        <f>'6 - Source of RECs'!H110</f>
        <v>0</v>
      </c>
      <c r="B100">
        <f>'6 - Source of RECs'!I110</f>
        <v>0</v>
      </c>
      <c r="C100" s="260">
        <f>'6 - Source of RECs'!G110*'6 - Source of RECs'!J110</f>
        <v>0</v>
      </c>
    </row>
    <row r="101" spans="1:3" x14ac:dyDescent="0.3">
      <c r="A101">
        <f>'6 - Source of RECs'!H111</f>
        <v>0</v>
      </c>
      <c r="B101">
        <f>'6 - Source of RECs'!I111</f>
        <v>0</v>
      </c>
      <c r="C101" s="260">
        <f>'6 - Source of RECs'!G111*'6 - Source of RECs'!J111</f>
        <v>0</v>
      </c>
    </row>
    <row r="102" spans="1:3" x14ac:dyDescent="0.3">
      <c r="A102">
        <f>'6 - Source of RECs'!H112</f>
        <v>0</v>
      </c>
      <c r="B102">
        <f>'6 - Source of RECs'!I112</f>
        <v>0</v>
      </c>
      <c r="C102" s="260">
        <f>'6 - Source of RECs'!G112*'6 - Source of RECs'!J112</f>
        <v>0</v>
      </c>
    </row>
    <row r="103" spans="1:3" x14ac:dyDescent="0.3">
      <c r="A103">
        <f>'6 - Source of RECs'!H113</f>
        <v>0</v>
      </c>
      <c r="B103">
        <f>'6 - Source of RECs'!I113</f>
        <v>0</v>
      </c>
      <c r="C103" s="260">
        <f>'6 - Source of RECs'!G113*'6 - Source of RECs'!J113</f>
        <v>0</v>
      </c>
    </row>
    <row r="104" spans="1:3" x14ac:dyDescent="0.3">
      <c r="A104">
        <f>'6 - Source of RECs'!H114</f>
        <v>0</v>
      </c>
      <c r="B104">
        <f>'6 - Source of RECs'!I114</f>
        <v>0</v>
      </c>
      <c r="C104" s="260">
        <f>'6 - Source of RECs'!G114*'6 - Source of RECs'!J114</f>
        <v>0</v>
      </c>
    </row>
    <row r="105" spans="1:3" x14ac:dyDescent="0.3">
      <c r="A105">
        <f>'6 - Source of RECs'!H115</f>
        <v>0</v>
      </c>
      <c r="B105">
        <f>'6 - Source of RECs'!I115</f>
        <v>0</v>
      </c>
      <c r="C105" s="260">
        <f>'6 - Source of RECs'!G115*'6 - Source of RECs'!J115</f>
        <v>0</v>
      </c>
    </row>
    <row r="106" spans="1:3" x14ac:dyDescent="0.3">
      <c r="A106">
        <f>'6 - Source of RECs'!H116</f>
        <v>0</v>
      </c>
      <c r="B106">
        <f>'6 - Source of RECs'!I116</f>
        <v>0</v>
      </c>
      <c r="C106" s="260">
        <f>'6 - Source of RECs'!G116*'6 - Source of RECs'!J116</f>
        <v>0</v>
      </c>
    </row>
    <row r="107" spans="1:3" x14ac:dyDescent="0.3">
      <c r="A107">
        <f>'6 - Source of RECs'!H117</f>
        <v>0</v>
      </c>
      <c r="B107">
        <f>'6 - Source of RECs'!I117</f>
        <v>0</v>
      </c>
      <c r="C107" s="260">
        <f>'6 - Source of RECs'!G117*'6 - Source of RECs'!J117</f>
        <v>0</v>
      </c>
    </row>
    <row r="108" spans="1:3" x14ac:dyDescent="0.3">
      <c r="A108">
        <f>'6 - Source of RECs'!H118</f>
        <v>0</v>
      </c>
      <c r="B108">
        <f>'6 - Source of RECs'!I118</f>
        <v>0</v>
      </c>
      <c r="C108" s="260">
        <f>'6 - Source of RECs'!G118*'6 - Source of RECs'!J118</f>
        <v>0</v>
      </c>
    </row>
    <row r="109" spans="1:3" x14ac:dyDescent="0.3">
      <c r="A109">
        <f>'6 - Source of RECs'!H119</f>
        <v>0</v>
      </c>
      <c r="B109">
        <f>'6 - Source of RECs'!I119</f>
        <v>0</v>
      </c>
      <c r="C109" s="260">
        <f>'6 - Source of RECs'!G119*'6 - Source of RECs'!J119</f>
        <v>0</v>
      </c>
    </row>
    <row r="110" spans="1:3" x14ac:dyDescent="0.3">
      <c r="A110">
        <f>'6 - Source of RECs'!H120</f>
        <v>0</v>
      </c>
      <c r="B110">
        <f>'6 - Source of RECs'!I120</f>
        <v>0</v>
      </c>
      <c r="C110" s="260">
        <f>'6 - Source of RECs'!G120*'6 - Source of RECs'!J120</f>
        <v>0</v>
      </c>
    </row>
    <row r="111" spans="1:3" x14ac:dyDescent="0.3">
      <c r="A111">
        <f>'6 - Source of RECs'!H121</f>
        <v>0</v>
      </c>
      <c r="B111">
        <f>'6 - Source of RECs'!I121</f>
        <v>0</v>
      </c>
      <c r="C111" s="260">
        <f>'6 - Source of RECs'!G121*'6 - Source of RECs'!J121</f>
        <v>0</v>
      </c>
    </row>
    <row r="112" spans="1:3" x14ac:dyDescent="0.3">
      <c r="A112">
        <f>'6 - Source of RECs'!H122</f>
        <v>0</v>
      </c>
      <c r="B112">
        <f>'6 - Source of RECs'!I122</f>
        <v>0</v>
      </c>
      <c r="C112" s="260">
        <f>'6 - Source of RECs'!G122*'6 - Source of RECs'!J122</f>
        <v>0</v>
      </c>
    </row>
    <row r="113" spans="1:3" x14ac:dyDescent="0.3">
      <c r="A113">
        <f>'6 - Source of RECs'!H123</f>
        <v>0</v>
      </c>
      <c r="B113">
        <f>'6 - Source of RECs'!I123</f>
        <v>0</v>
      </c>
      <c r="C113" s="260">
        <f>'6 - Source of RECs'!G123*'6 - Source of RECs'!J123</f>
        <v>0</v>
      </c>
    </row>
    <row r="114" spans="1:3" x14ac:dyDescent="0.3">
      <c r="A114">
        <f>'6 - Source of RECs'!H124</f>
        <v>0</v>
      </c>
      <c r="B114">
        <f>'6 - Source of RECs'!I124</f>
        <v>0</v>
      </c>
      <c r="C114" s="260">
        <f>'6 - Source of RECs'!G124*'6 - Source of RECs'!J124</f>
        <v>0</v>
      </c>
    </row>
    <row r="115" spans="1:3" x14ac:dyDescent="0.3">
      <c r="A115">
        <f>'6 - Source of RECs'!H125</f>
        <v>0</v>
      </c>
      <c r="B115">
        <f>'6 - Source of RECs'!I125</f>
        <v>0</v>
      </c>
      <c r="C115" s="260">
        <f>'6 - Source of RECs'!G125*'6 - Source of RECs'!J125</f>
        <v>0</v>
      </c>
    </row>
    <row r="116" spans="1:3" x14ac:dyDescent="0.3">
      <c r="A116">
        <f>'6 - Source of RECs'!H126</f>
        <v>0</v>
      </c>
      <c r="B116">
        <f>'6 - Source of RECs'!I126</f>
        <v>0</v>
      </c>
      <c r="C116" s="260">
        <f>'6 - Source of RECs'!G126*'6 - Source of RECs'!J126</f>
        <v>0</v>
      </c>
    </row>
    <row r="117" spans="1:3" x14ac:dyDescent="0.3">
      <c r="A117">
        <f>'6 - Source of RECs'!H127</f>
        <v>0</v>
      </c>
      <c r="B117">
        <f>'6 - Source of RECs'!I127</f>
        <v>0</v>
      </c>
      <c r="C117" s="260">
        <f>'6 - Source of RECs'!G127*'6 - Source of RECs'!J127</f>
        <v>0</v>
      </c>
    </row>
    <row r="118" spans="1:3" x14ac:dyDescent="0.3">
      <c r="A118">
        <f>'6 - Source of RECs'!H128</f>
        <v>0</v>
      </c>
      <c r="B118">
        <f>'6 - Source of RECs'!I128</f>
        <v>0</v>
      </c>
      <c r="C118" s="260">
        <f>'6 - Source of RECs'!G128*'6 - Source of RECs'!J128</f>
        <v>0</v>
      </c>
    </row>
    <row r="119" spans="1:3" x14ac:dyDescent="0.3">
      <c r="A119">
        <f>'6 - Source of RECs'!H129</f>
        <v>0</v>
      </c>
      <c r="B119">
        <f>'6 - Source of RECs'!I129</f>
        <v>0</v>
      </c>
      <c r="C119" s="260">
        <f>'6 - Source of RECs'!G129*'6 - Source of RECs'!J129</f>
        <v>0</v>
      </c>
    </row>
    <row r="120" spans="1:3" x14ac:dyDescent="0.3">
      <c r="A120">
        <f>'6 - Source of RECs'!H130</f>
        <v>0</v>
      </c>
      <c r="B120">
        <f>'6 - Source of RECs'!I130</f>
        <v>0</v>
      </c>
      <c r="C120" s="260">
        <f>'6 - Source of RECs'!G130*'6 - Source of RECs'!J130</f>
        <v>0</v>
      </c>
    </row>
    <row r="121" spans="1:3" x14ac:dyDescent="0.3">
      <c r="A121">
        <f>'6 - Source of RECs'!H131</f>
        <v>0</v>
      </c>
      <c r="B121">
        <f>'6 - Source of RECs'!I131</f>
        <v>0</v>
      </c>
      <c r="C121" s="260">
        <f>'6 - Source of RECs'!G131*'6 - Source of RECs'!J131</f>
        <v>0</v>
      </c>
    </row>
    <row r="122" spans="1:3" x14ac:dyDescent="0.3">
      <c r="A122">
        <f>'6 - Source of RECs'!H132</f>
        <v>0</v>
      </c>
      <c r="B122">
        <f>'6 - Source of RECs'!I132</f>
        <v>0</v>
      </c>
      <c r="C122" s="260">
        <f>'6 - Source of RECs'!G132*'6 - Source of RECs'!J132</f>
        <v>0</v>
      </c>
    </row>
    <row r="123" spans="1:3" x14ac:dyDescent="0.3">
      <c r="A123">
        <f>'6 - Source of RECs'!H133</f>
        <v>0</v>
      </c>
      <c r="B123">
        <f>'6 - Source of RECs'!I133</f>
        <v>0</v>
      </c>
      <c r="C123" s="260">
        <f>'6 - Source of RECs'!G133*'6 - Source of RECs'!J133</f>
        <v>0</v>
      </c>
    </row>
    <row r="124" spans="1:3" x14ac:dyDescent="0.3">
      <c r="A124">
        <f>'6 - Source of RECs'!H134</f>
        <v>0</v>
      </c>
      <c r="B124">
        <f>'6 - Source of RECs'!I134</f>
        <v>0</v>
      </c>
      <c r="C124" s="260">
        <f>'6 - Source of RECs'!E134*'6 - Source of RECs'!J134</f>
        <v>0</v>
      </c>
    </row>
    <row r="125" spans="1:3" x14ac:dyDescent="0.3">
      <c r="A125">
        <f>'6 - Source of RECs'!H135</f>
        <v>0</v>
      </c>
      <c r="B125">
        <f>'6 - Source of RECs'!I135</f>
        <v>0</v>
      </c>
      <c r="C125" s="260">
        <f>'6 - Source of RECs'!E135*'6 - Source of RECs'!J135</f>
        <v>0</v>
      </c>
    </row>
    <row r="126" spans="1:3" x14ac:dyDescent="0.3">
      <c r="A126">
        <f>'6 - Source of RECs'!H136</f>
        <v>0</v>
      </c>
      <c r="B126">
        <f>'6 - Source of RECs'!I136</f>
        <v>0</v>
      </c>
      <c r="C126" s="260">
        <f>'6 - Source of RECs'!E136*'6 - Source of RECs'!J136</f>
        <v>0</v>
      </c>
    </row>
    <row r="127" spans="1:3" x14ac:dyDescent="0.3">
      <c r="A127">
        <f>'6 - Source of RECs'!H137</f>
        <v>0</v>
      </c>
      <c r="B127">
        <f>'6 - Source of RECs'!I137</f>
        <v>0</v>
      </c>
      <c r="C127" s="260">
        <f>'6 - Source of RECs'!E137*'6 - Source of RECs'!J137</f>
        <v>0</v>
      </c>
    </row>
    <row r="128" spans="1:3" x14ac:dyDescent="0.3">
      <c r="A128">
        <f>'6 - Source of RECs'!H138</f>
        <v>0</v>
      </c>
      <c r="B128">
        <f>'6 - Source of RECs'!I138</f>
        <v>0</v>
      </c>
      <c r="C128" s="260">
        <f>'6 - Source of RECs'!E138*'6 - Source of RECs'!J138</f>
        <v>0</v>
      </c>
    </row>
    <row r="129" spans="1:3" x14ac:dyDescent="0.3">
      <c r="A129">
        <f>'6 - Source of RECs'!H139</f>
        <v>0</v>
      </c>
      <c r="B129">
        <f>'6 - Source of RECs'!I139</f>
        <v>0</v>
      </c>
      <c r="C129" s="260">
        <f>'6 - Source of RECs'!E139*'6 - Source of RECs'!J139</f>
        <v>0</v>
      </c>
    </row>
    <row r="130" spans="1:3" x14ac:dyDescent="0.3">
      <c r="A130">
        <f>'6 - Source of RECs'!H140</f>
        <v>0</v>
      </c>
      <c r="B130">
        <f>'6 - Source of RECs'!I140</f>
        <v>0</v>
      </c>
      <c r="C130" s="260">
        <f>'6 - Source of RECs'!E140*'6 - Source of RECs'!J140</f>
        <v>0</v>
      </c>
    </row>
    <row r="131" spans="1:3" x14ac:dyDescent="0.3">
      <c r="A131">
        <f>'6 - Source of RECs'!H141</f>
        <v>0</v>
      </c>
      <c r="B131">
        <f>'6 - Source of RECs'!I141</f>
        <v>0</v>
      </c>
      <c r="C131" s="260">
        <f>'6 - Source of RECs'!E141*'6 - Source of RECs'!J141</f>
        <v>0</v>
      </c>
    </row>
    <row r="132" spans="1:3" x14ac:dyDescent="0.3">
      <c r="A132">
        <f>'6 - Source of RECs'!H142</f>
        <v>0</v>
      </c>
      <c r="B132">
        <f>'6 - Source of RECs'!I142</f>
        <v>0</v>
      </c>
      <c r="C132" s="260">
        <f>'6 - Source of RECs'!E142*'6 - Source of RECs'!J142</f>
        <v>0</v>
      </c>
    </row>
    <row r="133" spans="1:3" x14ac:dyDescent="0.3">
      <c r="A133">
        <f>'6 - Source of RECs'!H143</f>
        <v>0</v>
      </c>
      <c r="B133">
        <f>'6 - Source of RECs'!I143</f>
        <v>0</v>
      </c>
      <c r="C133" s="260">
        <f>'6 - Source of RECs'!E143*'6 - Source of RECs'!J143</f>
        <v>0</v>
      </c>
    </row>
    <row r="134" spans="1:3" x14ac:dyDescent="0.3">
      <c r="A134">
        <f>'6 - Source of RECs'!H144</f>
        <v>0</v>
      </c>
      <c r="B134">
        <f>'6 - Source of RECs'!I144</f>
        <v>0</v>
      </c>
      <c r="C134" s="260">
        <f>'6 - Source of RECs'!E144*'6 - Source of RECs'!J144</f>
        <v>0</v>
      </c>
    </row>
    <row r="135" spans="1:3" x14ac:dyDescent="0.3">
      <c r="A135">
        <f>'6 - Source of RECs'!H145</f>
        <v>0</v>
      </c>
      <c r="B135">
        <f>'6 - Source of RECs'!I145</f>
        <v>0</v>
      </c>
      <c r="C135" s="260">
        <f>'6 - Source of RECs'!E145*'6 - Source of RECs'!J145</f>
        <v>0</v>
      </c>
    </row>
  </sheetData>
  <sortState xmlns:xlrd2="http://schemas.microsoft.com/office/spreadsheetml/2017/richdata2" ref="G3:G24">
    <sortCondition ref="G3:G24"/>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J844"/>
  <sheetViews>
    <sheetView workbookViewId="0">
      <selection activeCell="E3" sqref="E3"/>
    </sheetView>
  </sheetViews>
  <sheetFormatPr defaultRowHeight="14.4" x14ac:dyDescent="0.3"/>
  <cols>
    <col min="1" max="1" width="16.6640625" customWidth="1"/>
    <col min="2" max="2" width="48.33203125" customWidth="1"/>
    <col min="3" max="3" width="39.88671875" customWidth="1"/>
    <col min="4" max="4" width="19.88671875" customWidth="1"/>
    <col min="5" max="5" width="24.88671875" customWidth="1"/>
    <col min="6" max="7" width="10.5546875" customWidth="1"/>
    <col min="8" max="8" width="11.5546875" customWidth="1"/>
    <col min="10" max="10" width="15.21875" customWidth="1"/>
    <col min="12" max="12" width="16.44140625" customWidth="1"/>
  </cols>
  <sheetData>
    <row r="1" spans="1:10" ht="14.4" customHeight="1" x14ac:dyDescent="0.3">
      <c r="B1" s="585" t="s">
        <v>1398</v>
      </c>
      <c r="C1" s="585"/>
      <c r="D1" s="585"/>
    </row>
    <row r="2" spans="1:10" x14ac:dyDescent="0.3">
      <c r="A2" s="41"/>
      <c r="B2" s="585"/>
      <c r="C2" s="585"/>
      <c r="D2" s="585"/>
    </row>
    <row r="3" spans="1:10" x14ac:dyDescent="0.3">
      <c r="A3" s="41"/>
      <c r="B3" s="585"/>
      <c r="C3" s="585"/>
      <c r="D3" s="585"/>
    </row>
    <row r="5" spans="1:10" x14ac:dyDescent="0.3">
      <c r="A5" s="25" t="s">
        <v>64</v>
      </c>
      <c r="B5" s="25" t="s">
        <v>724</v>
      </c>
      <c r="C5" s="25" t="s">
        <v>65</v>
      </c>
      <c r="D5" s="25" t="s">
        <v>7</v>
      </c>
      <c r="E5" s="25" t="s">
        <v>66</v>
      </c>
      <c r="F5" s="25" t="s">
        <v>677</v>
      </c>
      <c r="G5" s="25" t="s">
        <v>1103</v>
      </c>
      <c r="H5" s="25" t="s">
        <v>675</v>
      </c>
      <c r="I5" s="25" t="s">
        <v>1114</v>
      </c>
      <c r="J5" s="25" t="s">
        <v>1912</v>
      </c>
    </row>
    <row r="6" spans="1:10" x14ac:dyDescent="0.3">
      <c r="A6" s="26" t="s">
        <v>772</v>
      </c>
      <c r="B6" s="27"/>
      <c r="C6" s="27"/>
      <c r="D6" s="26"/>
      <c r="E6" s="26"/>
      <c r="F6" s="26"/>
      <c r="G6" s="26"/>
      <c r="H6" s="26"/>
      <c r="I6" s="26"/>
    </row>
    <row r="7" spans="1:10" x14ac:dyDescent="0.3">
      <c r="A7" s="23" t="s">
        <v>1234</v>
      </c>
      <c r="B7" s="23" t="s">
        <v>1236</v>
      </c>
      <c r="C7" s="23" t="s">
        <v>1235</v>
      </c>
      <c r="D7" s="23" t="s">
        <v>1410</v>
      </c>
      <c r="E7" s="23" t="s">
        <v>55</v>
      </c>
      <c r="F7" s="23" t="s">
        <v>11</v>
      </c>
      <c r="G7" s="23" t="s">
        <v>12</v>
      </c>
      <c r="H7" s="23" t="s">
        <v>12</v>
      </c>
      <c r="I7" s="23" t="s">
        <v>12</v>
      </c>
      <c r="J7" t="s">
        <v>50</v>
      </c>
    </row>
    <row r="8" spans="1:10" x14ac:dyDescent="0.3">
      <c r="A8" s="23" t="s">
        <v>1435</v>
      </c>
      <c r="B8" s="23" t="s">
        <v>1436</v>
      </c>
      <c r="C8" s="23" t="s">
        <v>1437</v>
      </c>
      <c r="D8" s="23" t="s">
        <v>1410</v>
      </c>
      <c r="E8" s="23" t="s">
        <v>1438</v>
      </c>
      <c r="F8" s="23" t="s">
        <v>12</v>
      </c>
      <c r="G8" s="23" t="s">
        <v>12</v>
      </c>
      <c r="H8" s="23" t="s">
        <v>11</v>
      </c>
      <c r="I8" s="23" t="s">
        <v>12</v>
      </c>
      <c r="J8" t="s">
        <v>50</v>
      </c>
    </row>
    <row r="9" spans="1:10" x14ac:dyDescent="0.3">
      <c r="A9" s="23" t="s">
        <v>1439</v>
      </c>
      <c r="B9" s="23" t="s">
        <v>1440</v>
      </c>
      <c r="C9" s="23" t="s">
        <v>1437</v>
      </c>
      <c r="D9" s="23" t="s">
        <v>1410</v>
      </c>
      <c r="E9" s="23" t="s">
        <v>1441</v>
      </c>
      <c r="F9" s="23" t="s">
        <v>11</v>
      </c>
      <c r="G9" s="23" t="s">
        <v>11</v>
      </c>
      <c r="H9" s="23" t="s">
        <v>12</v>
      </c>
      <c r="I9" s="23" t="s">
        <v>12</v>
      </c>
      <c r="J9" t="s">
        <v>50</v>
      </c>
    </row>
    <row r="10" spans="1:10" x14ac:dyDescent="0.3">
      <c r="A10" s="23" t="s">
        <v>1439</v>
      </c>
      <c r="B10" s="23" t="s">
        <v>1440</v>
      </c>
      <c r="C10" s="23" t="s">
        <v>1437</v>
      </c>
      <c r="D10" s="23" t="s">
        <v>1410</v>
      </c>
      <c r="E10" s="23" t="s">
        <v>1442</v>
      </c>
      <c r="F10" s="23" t="s">
        <v>11</v>
      </c>
      <c r="G10" s="23" t="s">
        <v>11</v>
      </c>
      <c r="H10" s="23" t="s">
        <v>12</v>
      </c>
      <c r="I10" s="23" t="s">
        <v>12</v>
      </c>
      <c r="J10" t="s">
        <v>50</v>
      </c>
    </row>
    <row r="11" spans="1:10" x14ac:dyDescent="0.3">
      <c r="A11" s="23" t="s">
        <v>1443</v>
      </c>
      <c r="B11" s="23" t="s">
        <v>1444</v>
      </c>
      <c r="C11" s="23" t="s">
        <v>1437</v>
      </c>
      <c r="D11" s="23" t="s">
        <v>1410</v>
      </c>
      <c r="E11" s="23" t="s">
        <v>1441</v>
      </c>
      <c r="F11" s="23" t="s">
        <v>11</v>
      </c>
      <c r="G11" s="23" t="s">
        <v>11</v>
      </c>
      <c r="H11" s="23" t="s">
        <v>12</v>
      </c>
      <c r="I11" s="23" t="s">
        <v>12</v>
      </c>
      <c r="J11" t="s">
        <v>50</v>
      </c>
    </row>
    <row r="12" spans="1:10" x14ac:dyDescent="0.3">
      <c r="A12" s="23" t="s">
        <v>1443</v>
      </c>
      <c r="B12" s="23" t="s">
        <v>1444</v>
      </c>
      <c r="C12" s="23" t="s">
        <v>1437</v>
      </c>
      <c r="D12" s="23" t="s">
        <v>1410</v>
      </c>
      <c r="E12" s="23" t="s">
        <v>1442</v>
      </c>
      <c r="F12" s="23" t="s">
        <v>11</v>
      </c>
      <c r="G12" s="23" t="s">
        <v>11</v>
      </c>
      <c r="H12" s="23" t="s">
        <v>12</v>
      </c>
      <c r="I12" s="23" t="s">
        <v>12</v>
      </c>
      <c r="J12" t="s">
        <v>50</v>
      </c>
    </row>
    <row r="13" spans="1:10" x14ac:dyDescent="0.3">
      <c r="A13" s="23" t="s">
        <v>1445</v>
      </c>
      <c r="B13" s="23" t="s">
        <v>1446</v>
      </c>
      <c r="C13" s="23" t="s">
        <v>1437</v>
      </c>
      <c r="D13" s="23" t="s">
        <v>1410</v>
      </c>
      <c r="E13" s="23" t="s">
        <v>1438</v>
      </c>
      <c r="F13" s="23" t="s">
        <v>12</v>
      </c>
      <c r="G13" s="23" t="s">
        <v>12</v>
      </c>
      <c r="H13" s="23" t="s">
        <v>11</v>
      </c>
      <c r="I13" s="23" t="s">
        <v>12</v>
      </c>
      <c r="J13" t="s">
        <v>50</v>
      </c>
    </row>
    <row r="14" spans="1:10" x14ac:dyDescent="0.3">
      <c r="A14" s="23" t="s">
        <v>1447</v>
      </c>
      <c r="B14" s="23" t="s">
        <v>1448</v>
      </c>
      <c r="C14" s="23" t="s">
        <v>1437</v>
      </c>
      <c r="D14" s="23" t="s">
        <v>1410</v>
      </c>
      <c r="E14" s="23" t="s">
        <v>1438</v>
      </c>
      <c r="F14" s="23" t="s">
        <v>12</v>
      </c>
      <c r="G14" s="23" t="s">
        <v>12</v>
      </c>
      <c r="H14" s="23" t="s">
        <v>11</v>
      </c>
      <c r="I14" s="23" t="s">
        <v>12</v>
      </c>
      <c r="J14" t="s">
        <v>50</v>
      </c>
    </row>
    <row r="15" spans="1:10" x14ac:dyDescent="0.3">
      <c r="A15" s="23" t="s">
        <v>1449</v>
      </c>
      <c r="B15" s="23" t="s">
        <v>1450</v>
      </c>
      <c r="C15" s="23" t="s">
        <v>1437</v>
      </c>
      <c r="D15" s="23" t="s">
        <v>1410</v>
      </c>
      <c r="E15" s="23" t="s">
        <v>1438</v>
      </c>
      <c r="F15" s="23" t="s">
        <v>12</v>
      </c>
      <c r="G15" s="23" t="s">
        <v>12</v>
      </c>
      <c r="H15" s="23" t="s">
        <v>11</v>
      </c>
      <c r="I15" s="23" t="s">
        <v>12</v>
      </c>
      <c r="J15" t="s">
        <v>50</v>
      </c>
    </row>
    <row r="16" spans="1:10" x14ac:dyDescent="0.3">
      <c r="A16" s="23" t="s">
        <v>1451</v>
      </c>
      <c r="B16" s="23" t="s">
        <v>1452</v>
      </c>
      <c r="C16" s="23" t="s">
        <v>1437</v>
      </c>
      <c r="D16" s="23" t="s">
        <v>1410</v>
      </c>
      <c r="E16" s="23" t="s">
        <v>1438</v>
      </c>
      <c r="F16" s="23" t="s">
        <v>12</v>
      </c>
      <c r="G16" s="23" t="s">
        <v>12</v>
      </c>
      <c r="H16" s="23" t="s">
        <v>11</v>
      </c>
      <c r="I16" s="23" t="s">
        <v>12</v>
      </c>
      <c r="J16" t="s">
        <v>50</v>
      </c>
    </row>
    <row r="17" spans="1:10" x14ac:dyDescent="0.3">
      <c r="A17" s="23" t="s">
        <v>1453</v>
      </c>
      <c r="B17" s="23" t="s">
        <v>1454</v>
      </c>
      <c r="C17" s="23" t="s">
        <v>1437</v>
      </c>
      <c r="D17" s="23" t="s">
        <v>1410</v>
      </c>
      <c r="E17" s="23" t="s">
        <v>1438</v>
      </c>
      <c r="F17" s="23" t="s">
        <v>12</v>
      </c>
      <c r="G17" s="23" t="s">
        <v>12</v>
      </c>
      <c r="H17" s="23" t="s">
        <v>11</v>
      </c>
      <c r="I17" s="23" t="s">
        <v>12</v>
      </c>
      <c r="J17" t="s">
        <v>50</v>
      </c>
    </row>
    <row r="18" spans="1:10" x14ac:dyDescent="0.3">
      <c r="A18" s="23" t="s">
        <v>1455</v>
      </c>
      <c r="B18" s="23" t="s">
        <v>1456</v>
      </c>
      <c r="C18" s="23" t="s">
        <v>1437</v>
      </c>
      <c r="D18" s="23" t="s">
        <v>1410</v>
      </c>
      <c r="E18" s="23" t="s">
        <v>1438</v>
      </c>
      <c r="F18" s="23" t="s">
        <v>12</v>
      </c>
      <c r="G18" s="23" t="s">
        <v>12</v>
      </c>
      <c r="H18" s="23" t="s">
        <v>11</v>
      </c>
      <c r="I18" s="23" t="s">
        <v>12</v>
      </c>
      <c r="J18" t="s">
        <v>50</v>
      </c>
    </row>
    <row r="19" spans="1:10" x14ac:dyDescent="0.3">
      <c r="A19" s="23" t="s">
        <v>1457</v>
      </c>
      <c r="B19" s="23" t="s">
        <v>1458</v>
      </c>
      <c r="C19" s="23" t="s">
        <v>1437</v>
      </c>
      <c r="D19" s="23" t="s">
        <v>1410</v>
      </c>
      <c r="E19" s="23" t="s">
        <v>1438</v>
      </c>
      <c r="F19" s="23" t="s">
        <v>12</v>
      </c>
      <c r="G19" s="23" t="s">
        <v>12</v>
      </c>
      <c r="H19" s="23" t="s">
        <v>11</v>
      </c>
      <c r="I19" s="23" t="s">
        <v>12</v>
      </c>
      <c r="J19" t="s">
        <v>50</v>
      </c>
    </row>
    <row r="20" spans="1:10" x14ac:dyDescent="0.3">
      <c r="A20" s="23" t="s">
        <v>1537</v>
      </c>
      <c r="B20" s="23" t="s">
        <v>1538</v>
      </c>
      <c r="C20" s="23" t="s">
        <v>1437</v>
      </c>
      <c r="D20" s="23" t="s">
        <v>1410</v>
      </c>
      <c r="E20" s="23" t="s">
        <v>1438</v>
      </c>
      <c r="F20" s="23" t="s">
        <v>12</v>
      </c>
      <c r="G20" s="23" t="s">
        <v>12</v>
      </c>
      <c r="H20" s="23" t="s">
        <v>11</v>
      </c>
      <c r="I20" s="23" t="s">
        <v>12</v>
      </c>
      <c r="J20" t="s">
        <v>50</v>
      </c>
    </row>
    <row r="21" spans="1:10" x14ac:dyDescent="0.3">
      <c r="A21" s="28" t="s">
        <v>1459</v>
      </c>
      <c r="B21" s="28" t="s">
        <v>1460</v>
      </c>
      <c r="C21" s="28" t="s">
        <v>1437</v>
      </c>
      <c r="D21" s="23" t="s">
        <v>1410</v>
      </c>
      <c r="E21" s="28" t="s">
        <v>1438</v>
      </c>
      <c r="F21" s="28" t="s">
        <v>12</v>
      </c>
      <c r="G21" s="28" t="s">
        <v>12</v>
      </c>
      <c r="H21" s="28" t="s">
        <v>11</v>
      </c>
      <c r="I21" s="28" t="s">
        <v>12</v>
      </c>
      <c r="J21" t="s">
        <v>50</v>
      </c>
    </row>
    <row r="22" spans="1:10" x14ac:dyDescent="0.3">
      <c r="A22" s="28" t="s">
        <v>1539</v>
      </c>
      <c r="B22" s="28" t="s">
        <v>1210</v>
      </c>
      <c r="C22" s="28" t="s">
        <v>1135</v>
      </c>
      <c r="D22" s="23" t="s">
        <v>1410</v>
      </c>
      <c r="E22" s="28" t="s">
        <v>1246</v>
      </c>
      <c r="F22" s="28" t="s">
        <v>11</v>
      </c>
      <c r="G22" s="28" t="s">
        <v>11</v>
      </c>
      <c r="H22" s="28" t="s">
        <v>12</v>
      </c>
      <c r="I22" s="28" t="s">
        <v>12</v>
      </c>
      <c r="J22" t="s">
        <v>50</v>
      </c>
    </row>
    <row r="23" spans="1:10" x14ac:dyDescent="0.3">
      <c r="A23" s="28" t="s">
        <v>1540</v>
      </c>
      <c r="B23" s="28" t="s">
        <v>1541</v>
      </c>
      <c r="C23" s="28" t="s">
        <v>1542</v>
      </c>
      <c r="D23" s="23" t="s">
        <v>1925</v>
      </c>
      <c r="E23" s="28" t="s">
        <v>1438</v>
      </c>
      <c r="F23" s="28" t="s">
        <v>12</v>
      </c>
      <c r="G23" s="28" t="s">
        <v>12</v>
      </c>
      <c r="H23" s="28" t="s">
        <v>11</v>
      </c>
      <c r="I23" s="28" t="s">
        <v>12</v>
      </c>
      <c r="J23" t="s">
        <v>50</v>
      </c>
    </row>
    <row r="24" spans="1:10" x14ac:dyDescent="0.3">
      <c r="A24" s="28" t="s">
        <v>1543</v>
      </c>
      <c r="B24" s="28" t="s">
        <v>1544</v>
      </c>
      <c r="C24" s="28" t="s">
        <v>1135</v>
      </c>
      <c r="D24" s="23" t="s">
        <v>1410</v>
      </c>
      <c r="E24" s="28" t="s">
        <v>1246</v>
      </c>
      <c r="F24" s="28" t="s">
        <v>11</v>
      </c>
      <c r="G24" s="28" t="s">
        <v>11</v>
      </c>
      <c r="H24" s="28" t="s">
        <v>12</v>
      </c>
      <c r="I24" s="28" t="s">
        <v>12</v>
      </c>
      <c r="J24" t="s">
        <v>50</v>
      </c>
    </row>
    <row r="25" spans="1:10" x14ac:dyDescent="0.3">
      <c r="A25" s="28" t="s">
        <v>1545</v>
      </c>
      <c r="B25" s="28" t="s">
        <v>1546</v>
      </c>
      <c r="C25" s="28" t="s">
        <v>1135</v>
      </c>
      <c r="D25" s="23" t="s">
        <v>1410</v>
      </c>
      <c r="E25" s="28" t="s">
        <v>1246</v>
      </c>
      <c r="F25" s="28" t="s">
        <v>11</v>
      </c>
      <c r="G25" s="28" t="s">
        <v>11</v>
      </c>
      <c r="H25" s="28" t="s">
        <v>12</v>
      </c>
      <c r="I25" s="28" t="s">
        <v>12</v>
      </c>
      <c r="J25" t="s">
        <v>50</v>
      </c>
    </row>
    <row r="26" spans="1:10" x14ac:dyDescent="0.3">
      <c r="A26" s="28" t="s">
        <v>1547</v>
      </c>
      <c r="B26" s="28" t="s">
        <v>1548</v>
      </c>
      <c r="C26" s="28" t="s">
        <v>1549</v>
      </c>
      <c r="D26" s="23" t="s">
        <v>1410</v>
      </c>
      <c r="E26" s="28" t="s">
        <v>1246</v>
      </c>
      <c r="F26" s="28" t="s">
        <v>11</v>
      </c>
      <c r="G26" s="28" t="s">
        <v>11</v>
      </c>
      <c r="H26" s="28" t="s">
        <v>12</v>
      </c>
      <c r="I26" s="28" t="s">
        <v>12</v>
      </c>
      <c r="J26" t="s">
        <v>50</v>
      </c>
    </row>
    <row r="27" spans="1:10" x14ac:dyDescent="0.3">
      <c r="A27" s="28" t="s">
        <v>1550</v>
      </c>
      <c r="B27" s="28" t="s">
        <v>1551</v>
      </c>
      <c r="C27" s="28" t="s">
        <v>1135</v>
      </c>
      <c r="D27" s="23" t="s">
        <v>1410</v>
      </c>
      <c r="E27" s="28" t="s">
        <v>1246</v>
      </c>
      <c r="F27" s="28" t="s">
        <v>11</v>
      </c>
      <c r="G27" s="28" t="s">
        <v>12</v>
      </c>
      <c r="H27" s="28" t="s">
        <v>12</v>
      </c>
      <c r="I27" s="28" t="s">
        <v>12</v>
      </c>
      <c r="J27" t="s">
        <v>50</v>
      </c>
    </row>
    <row r="28" spans="1:10" x14ac:dyDescent="0.3">
      <c r="A28" s="28" t="s">
        <v>1552</v>
      </c>
      <c r="B28" s="28" t="s">
        <v>1553</v>
      </c>
      <c r="C28" s="28" t="s">
        <v>1135</v>
      </c>
      <c r="D28" s="23" t="s">
        <v>1410</v>
      </c>
      <c r="E28" s="28" t="s">
        <v>1246</v>
      </c>
      <c r="F28" s="28" t="s">
        <v>11</v>
      </c>
      <c r="G28" s="28" t="s">
        <v>11</v>
      </c>
      <c r="H28" s="28" t="s">
        <v>12</v>
      </c>
      <c r="I28" s="28" t="s">
        <v>12</v>
      </c>
      <c r="J28" t="s">
        <v>50</v>
      </c>
    </row>
    <row r="29" spans="1:10" x14ac:dyDescent="0.3">
      <c r="A29" s="28" t="s">
        <v>1554</v>
      </c>
      <c r="B29" s="28" t="s">
        <v>1555</v>
      </c>
      <c r="C29" s="28" t="s">
        <v>1556</v>
      </c>
      <c r="D29" s="23" t="s">
        <v>1410</v>
      </c>
      <c r="E29" s="28" t="s">
        <v>1246</v>
      </c>
      <c r="F29" s="28" t="s">
        <v>11</v>
      </c>
      <c r="G29" s="28" t="s">
        <v>11</v>
      </c>
      <c r="H29" s="28" t="s">
        <v>12</v>
      </c>
      <c r="I29" s="28" t="s">
        <v>12</v>
      </c>
      <c r="J29" t="s">
        <v>50</v>
      </c>
    </row>
    <row r="30" spans="1:10" x14ac:dyDescent="0.3">
      <c r="A30" s="28" t="s">
        <v>1557</v>
      </c>
      <c r="B30" s="28" t="s">
        <v>1558</v>
      </c>
      <c r="C30" s="28" t="s">
        <v>1556</v>
      </c>
      <c r="D30" s="23" t="s">
        <v>1410</v>
      </c>
      <c r="E30" s="28" t="s">
        <v>1246</v>
      </c>
      <c r="F30" s="28" t="s">
        <v>11</v>
      </c>
      <c r="G30" s="28" t="s">
        <v>11</v>
      </c>
      <c r="H30" s="28" t="s">
        <v>12</v>
      </c>
      <c r="I30" s="28" t="s">
        <v>12</v>
      </c>
      <c r="J30" t="s">
        <v>50</v>
      </c>
    </row>
    <row r="31" spans="1:10" x14ac:dyDescent="0.3">
      <c r="A31" s="28" t="s">
        <v>2028</v>
      </c>
      <c r="B31" s="28" t="s">
        <v>2029</v>
      </c>
      <c r="C31" s="28" t="s">
        <v>2030</v>
      </c>
      <c r="D31" s="23" t="s">
        <v>2031</v>
      </c>
      <c r="E31" s="28" t="s">
        <v>51</v>
      </c>
      <c r="F31" s="28" t="s">
        <v>11</v>
      </c>
      <c r="G31" s="28" t="s">
        <v>11</v>
      </c>
      <c r="H31" s="28" t="s">
        <v>12</v>
      </c>
      <c r="I31" s="28" t="s">
        <v>12</v>
      </c>
      <c r="J31" t="s">
        <v>690</v>
      </c>
    </row>
    <row r="32" spans="1:10" x14ac:dyDescent="0.3">
      <c r="A32" s="28" t="s">
        <v>2032</v>
      </c>
      <c r="B32" s="28" t="s">
        <v>2033</v>
      </c>
      <c r="C32" s="28" t="s">
        <v>2034</v>
      </c>
      <c r="D32" s="23" t="s">
        <v>2035</v>
      </c>
      <c r="E32" s="28" t="s">
        <v>71</v>
      </c>
      <c r="F32" s="28" t="s">
        <v>12</v>
      </c>
      <c r="G32" s="28" t="s">
        <v>12</v>
      </c>
      <c r="H32" s="28" t="s">
        <v>11</v>
      </c>
      <c r="I32" s="28" t="s">
        <v>12</v>
      </c>
      <c r="J32" t="s">
        <v>690</v>
      </c>
    </row>
    <row r="33" spans="1:10" x14ac:dyDescent="0.3">
      <c r="A33" s="23" t="s">
        <v>2036</v>
      </c>
      <c r="B33" s="23" t="s">
        <v>2037</v>
      </c>
      <c r="C33" s="23" t="s">
        <v>2034</v>
      </c>
      <c r="D33" s="23" t="s">
        <v>2035</v>
      </c>
      <c r="E33" s="23" t="s">
        <v>71</v>
      </c>
      <c r="F33" s="23" t="s">
        <v>12</v>
      </c>
      <c r="G33" s="23" t="s">
        <v>12</v>
      </c>
      <c r="H33" s="23" t="s">
        <v>11</v>
      </c>
      <c r="I33" s="23" t="s">
        <v>12</v>
      </c>
      <c r="J33" t="s">
        <v>690</v>
      </c>
    </row>
    <row r="34" spans="1:10" x14ac:dyDescent="0.3">
      <c r="A34" s="28" t="s">
        <v>2038</v>
      </c>
      <c r="B34" s="28" t="s">
        <v>2039</v>
      </c>
      <c r="C34" s="28" t="s">
        <v>2034</v>
      </c>
      <c r="D34" s="23" t="s">
        <v>2035</v>
      </c>
      <c r="E34" s="28" t="s">
        <v>71</v>
      </c>
      <c r="F34" s="28" t="s">
        <v>12</v>
      </c>
      <c r="G34" s="28" t="s">
        <v>12</v>
      </c>
      <c r="H34" s="28" t="s">
        <v>11</v>
      </c>
      <c r="I34" s="28" t="s">
        <v>12</v>
      </c>
      <c r="J34" t="s">
        <v>690</v>
      </c>
    </row>
    <row r="35" spans="1:10" x14ac:dyDescent="0.3">
      <c r="A35" s="28" t="s">
        <v>2040</v>
      </c>
      <c r="B35" s="28" t="s">
        <v>2041</v>
      </c>
      <c r="C35" s="28" t="s">
        <v>2034</v>
      </c>
      <c r="D35" s="23" t="s">
        <v>2035</v>
      </c>
      <c r="E35" s="28" t="s">
        <v>71</v>
      </c>
      <c r="F35" s="28" t="s">
        <v>12</v>
      </c>
      <c r="G35" s="28" t="s">
        <v>12</v>
      </c>
      <c r="H35" s="28" t="s">
        <v>11</v>
      </c>
      <c r="I35" s="28" t="s">
        <v>12</v>
      </c>
      <c r="J35" t="s">
        <v>690</v>
      </c>
    </row>
    <row r="36" spans="1:10" x14ac:dyDescent="0.3">
      <c r="A36" s="28" t="s">
        <v>2042</v>
      </c>
      <c r="B36" s="28" t="s">
        <v>2043</v>
      </c>
      <c r="C36" s="28" t="s">
        <v>2034</v>
      </c>
      <c r="D36" s="23" t="s">
        <v>2035</v>
      </c>
      <c r="E36" s="28" t="s">
        <v>71</v>
      </c>
      <c r="F36" s="28" t="s">
        <v>12</v>
      </c>
      <c r="G36" s="28" t="s">
        <v>12</v>
      </c>
      <c r="H36" s="28" t="s">
        <v>11</v>
      </c>
      <c r="I36" s="28" t="s">
        <v>12</v>
      </c>
      <c r="J36" t="s">
        <v>690</v>
      </c>
    </row>
    <row r="37" spans="1:10" x14ac:dyDescent="0.3">
      <c r="A37" s="28" t="s">
        <v>2044</v>
      </c>
      <c r="B37" s="28" t="s">
        <v>2045</v>
      </c>
      <c r="C37" s="28" t="s">
        <v>2034</v>
      </c>
      <c r="D37" s="23" t="s">
        <v>2035</v>
      </c>
      <c r="E37" s="28" t="s">
        <v>71</v>
      </c>
      <c r="F37" s="28" t="s">
        <v>12</v>
      </c>
      <c r="G37" s="28" t="s">
        <v>12</v>
      </c>
      <c r="H37" s="28" t="s">
        <v>11</v>
      </c>
      <c r="I37" s="28" t="s">
        <v>12</v>
      </c>
      <c r="J37" t="s">
        <v>690</v>
      </c>
    </row>
    <row r="38" spans="1:10" x14ac:dyDescent="0.3">
      <c r="A38" s="23" t="s">
        <v>2046</v>
      </c>
      <c r="B38" s="23" t="s">
        <v>2047</v>
      </c>
      <c r="C38" s="23" t="s">
        <v>2034</v>
      </c>
      <c r="D38" s="23" t="s">
        <v>2035</v>
      </c>
      <c r="E38" s="23" t="s">
        <v>71</v>
      </c>
      <c r="F38" s="23" t="s">
        <v>12</v>
      </c>
      <c r="G38" s="23" t="s">
        <v>12</v>
      </c>
      <c r="H38" s="23" t="s">
        <v>11</v>
      </c>
      <c r="I38" s="23" t="s">
        <v>12</v>
      </c>
      <c r="J38" t="s">
        <v>690</v>
      </c>
    </row>
    <row r="39" spans="1:10" x14ac:dyDescent="0.3">
      <c r="A39" s="28" t="s">
        <v>2048</v>
      </c>
      <c r="B39" s="28" t="s">
        <v>2049</v>
      </c>
      <c r="C39" s="28" t="s">
        <v>2034</v>
      </c>
      <c r="D39" s="23" t="s">
        <v>2035</v>
      </c>
      <c r="E39" s="28" t="s">
        <v>71</v>
      </c>
      <c r="F39" s="28" t="s">
        <v>12</v>
      </c>
      <c r="G39" s="28" t="s">
        <v>12</v>
      </c>
      <c r="H39" s="28" t="s">
        <v>11</v>
      </c>
      <c r="I39" s="28" t="s">
        <v>12</v>
      </c>
      <c r="J39" t="s">
        <v>690</v>
      </c>
    </row>
    <row r="40" spans="1:10" x14ac:dyDescent="0.3">
      <c r="A40" s="28" t="s">
        <v>2050</v>
      </c>
      <c r="B40" s="28" t="s">
        <v>2051</v>
      </c>
      <c r="C40" s="28" t="s">
        <v>2034</v>
      </c>
      <c r="D40" s="23" t="s">
        <v>2035</v>
      </c>
      <c r="E40" s="28" t="s">
        <v>71</v>
      </c>
      <c r="F40" s="28" t="s">
        <v>12</v>
      </c>
      <c r="G40" s="28" t="s">
        <v>12</v>
      </c>
      <c r="H40" s="28" t="s">
        <v>11</v>
      </c>
      <c r="I40" s="28" t="s">
        <v>12</v>
      </c>
      <c r="J40" t="s">
        <v>690</v>
      </c>
    </row>
    <row r="41" spans="1:10" x14ac:dyDescent="0.3">
      <c r="A41" s="28" t="s">
        <v>2052</v>
      </c>
      <c r="B41" s="28" t="s">
        <v>2053</v>
      </c>
      <c r="C41" s="28" t="s">
        <v>2034</v>
      </c>
      <c r="D41" s="23" t="s">
        <v>2035</v>
      </c>
      <c r="E41" s="28" t="s">
        <v>71</v>
      </c>
      <c r="F41" s="28" t="s">
        <v>12</v>
      </c>
      <c r="G41" s="28" t="s">
        <v>12</v>
      </c>
      <c r="H41" s="28" t="s">
        <v>11</v>
      </c>
      <c r="I41" s="28" t="s">
        <v>12</v>
      </c>
      <c r="J41" t="s">
        <v>690</v>
      </c>
    </row>
    <row r="42" spans="1:10" x14ac:dyDescent="0.3">
      <c r="A42" s="28" t="s">
        <v>2054</v>
      </c>
      <c r="B42" s="28" t="s">
        <v>2055</v>
      </c>
      <c r="C42" s="28" t="s">
        <v>2034</v>
      </c>
      <c r="D42" s="23" t="s">
        <v>2035</v>
      </c>
      <c r="E42" s="28" t="s">
        <v>71</v>
      </c>
      <c r="F42" s="28" t="s">
        <v>12</v>
      </c>
      <c r="G42" s="28" t="s">
        <v>12</v>
      </c>
      <c r="H42" s="28" t="s">
        <v>11</v>
      </c>
      <c r="I42" s="28" t="s">
        <v>12</v>
      </c>
      <c r="J42" t="s">
        <v>690</v>
      </c>
    </row>
    <row r="43" spans="1:10" x14ac:dyDescent="0.3">
      <c r="A43" s="28" t="s">
        <v>2056</v>
      </c>
      <c r="B43" s="28" t="s">
        <v>2057</v>
      </c>
      <c r="C43" s="28" t="s">
        <v>2034</v>
      </c>
      <c r="D43" s="23" t="s">
        <v>2035</v>
      </c>
      <c r="E43" s="28" t="s">
        <v>71</v>
      </c>
      <c r="F43" s="28" t="s">
        <v>12</v>
      </c>
      <c r="G43" s="28" t="s">
        <v>12</v>
      </c>
      <c r="H43" s="28" t="s">
        <v>11</v>
      </c>
      <c r="I43" s="28" t="s">
        <v>12</v>
      </c>
      <c r="J43" t="s">
        <v>690</v>
      </c>
    </row>
    <row r="44" spans="1:10" x14ac:dyDescent="0.3">
      <c r="A44" s="28" t="s">
        <v>2058</v>
      </c>
      <c r="B44" s="28" t="s">
        <v>2059</v>
      </c>
      <c r="C44" s="28" t="s">
        <v>2034</v>
      </c>
      <c r="D44" s="23" t="s">
        <v>2035</v>
      </c>
      <c r="E44" s="28" t="s">
        <v>71</v>
      </c>
      <c r="F44" s="28" t="s">
        <v>12</v>
      </c>
      <c r="G44" s="28" t="s">
        <v>12</v>
      </c>
      <c r="H44" s="28" t="s">
        <v>11</v>
      </c>
      <c r="I44" s="28" t="s">
        <v>12</v>
      </c>
      <c r="J44" t="s">
        <v>690</v>
      </c>
    </row>
    <row r="45" spans="1:10" x14ac:dyDescent="0.3">
      <c r="A45" s="28" t="s">
        <v>2060</v>
      </c>
      <c r="B45" s="28" t="s">
        <v>2061</v>
      </c>
      <c r="C45" s="28" t="s">
        <v>2034</v>
      </c>
      <c r="D45" s="23" t="s">
        <v>2035</v>
      </c>
      <c r="E45" s="28" t="s">
        <v>71</v>
      </c>
      <c r="F45" s="28" t="s">
        <v>12</v>
      </c>
      <c r="G45" s="28" t="s">
        <v>12</v>
      </c>
      <c r="H45" s="28" t="s">
        <v>11</v>
      </c>
      <c r="I45" s="28" t="s">
        <v>12</v>
      </c>
      <c r="J45" t="s">
        <v>690</v>
      </c>
    </row>
    <row r="46" spans="1:10" x14ac:dyDescent="0.3">
      <c r="A46" s="28" t="s">
        <v>2062</v>
      </c>
      <c r="B46" s="28" t="s">
        <v>2063</v>
      </c>
      <c r="C46" s="28" t="s">
        <v>2064</v>
      </c>
      <c r="D46" s="23" t="s">
        <v>2035</v>
      </c>
      <c r="E46" s="28" t="s">
        <v>55</v>
      </c>
      <c r="F46" s="28" t="s">
        <v>11</v>
      </c>
      <c r="G46" s="28" t="s">
        <v>11</v>
      </c>
      <c r="H46" s="28" t="s">
        <v>11</v>
      </c>
      <c r="I46" s="28" t="s">
        <v>12</v>
      </c>
      <c r="J46" t="s">
        <v>690</v>
      </c>
    </row>
    <row r="47" spans="1:10" x14ac:dyDescent="0.3">
      <c r="A47" s="28" t="s">
        <v>2065</v>
      </c>
      <c r="B47" s="28" t="s">
        <v>2066</v>
      </c>
      <c r="C47" s="28" t="s">
        <v>2067</v>
      </c>
      <c r="D47" s="23" t="s">
        <v>1925</v>
      </c>
      <c r="E47" s="28" t="s">
        <v>55</v>
      </c>
      <c r="F47" s="28" t="s">
        <v>11</v>
      </c>
      <c r="G47" s="28" t="s">
        <v>11</v>
      </c>
      <c r="H47" s="28" t="s">
        <v>12</v>
      </c>
      <c r="I47" s="28" t="s">
        <v>12</v>
      </c>
      <c r="J47" t="s">
        <v>690</v>
      </c>
    </row>
    <row r="48" spans="1:10" x14ac:dyDescent="0.3">
      <c r="A48" s="28" t="s">
        <v>2068</v>
      </c>
      <c r="B48" s="28" t="s">
        <v>2069</v>
      </c>
      <c r="C48" s="28" t="s">
        <v>2070</v>
      </c>
      <c r="D48" s="23" t="s">
        <v>1925</v>
      </c>
      <c r="E48" s="28" t="s">
        <v>71</v>
      </c>
      <c r="F48" s="28" t="s">
        <v>12</v>
      </c>
      <c r="G48" s="28" t="s">
        <v>12</v>
      </c>
      <c r="H48" s="28" t="s">
        <v>11</v>
      </c>
      <c r="I48" s="28" t="s">
        <v>12</v>
      </c>
      <c r="J48" t="s">
        <v>690</v>
      </c>
    </row>
    <row r="49" spans="1:10" x14ac:dyDescent="0.3">
      <c r="A49" s="28" t="s">
        <v>2071</v>
      </c>
      <c r="B49" s="28" t="s">
        <v>2072</v>
      </c>
      <c r="C49" s="28" t="s">
        <v>2067</v>
      </c>
      <c r="D49" s="23" t="s">
        <v>1925</v>
      </c>
      <c r="E49" s="28" t="s">
        <v>55</v>
      </c>
      <c r="F49" s="28" t="s">
        <v>11</v>
      </c>
      <c r="G49" s="28" t="s">
        <v>11</v>
      </c>
      <c r="H49" s="28" t="s">
        <v>12</v>
      </c>
      <c r="I49" s="28" t="s">
        <v>12</v>
      </c>
      <c r="J49" t="s">
        <v>690</v>
      </c>
    </row>
    <row r="50" spans="1:10" x14ac:dyDescent="0.3">
      <c r="A50" s="28" t="s">
        <v>2073</v>
      </c>
      <c r="B50" s="28" t="s">
        <v>2074</v>
      </c>
      <c r="C50" s="28" t="s">
        <v>2067</v>
      </c>
      <c r="D50" s="23" t="s">
        <v>1925</v>
      </c>
      <c r="E50" s="28" t="s">
        <v>55</v>
      </c>
      <c r="F50" s="28" t="s">
        <v>11</v>
      </c>
      <c r="G50" s="28" t="s">
        <v>11</v>
      </c>
      <c r="H50" s="28" t="s">
        <v>12</v>
      </c>
      <c r="I50" s="28" t="s">
        <v>12</v>
      </c>
      <c r="J50" t="s">
        <v>690</v>
      </c>
    </row>
    <row r="51" spans="1:10" x14ac:dyDescent="0.3">
      <c r="A51" s="23" t="s">
        <v>2075</v>
      </c>
      <c r="B51" s="23" t="s">
        <v>2076</v>
      </c>
      <c r="C51" s="23" t="s">
        <v>2077</v>
      </c>
      <c r="D51" s="23" t="s">
        <v>2035</v>
      </c>
      <c r="E51" s="23" t="s">
        <v>55</v>
      </c>
      <c r="F51" s="23" t="s">
        <v>11</v>
      </c>
      <c r="G51" s="23" t="s">
        <v>11</v>
      </c>
      <c r="H51" s="23" t="s">
        <v>12</v>
      </c>
      <c r="I51" s="23" t="s">
        <v>12</v>
      </c>
      <c r="J51" t="s">
        <v>690</v>
      </c>
    </row>
    <row r="52" spans="1:10" x14ac:dyDescent="0.3">
      <c r="A52" s="28" t="s">
        <v>2078</v>
      </c>
      <c r="B52" s="28" t="s">
        <v>2079</v>
      </c>
      <c r="C52" s="28" t="s">
        <v>2067</v>
      </c>
      <c r="D52" s="23" t="s">
        <v>1925</v>
      </c>
      <c r="E52" s="28" t="s">
        <v>55</v>
      </c>
      <c r="F52" s="28" t="s">
        <v>11</v>
      </c>
      <c r="G52" s="28" t="s">
        <v>11</v>
      </c>
      <c r="H52" s="28" t="s">
        <v>12</v>
      </c>
      <c r="I52" s="28" t="s">
        <v>12</v>
      </c>
      <c r="J52" t="s">
        <v>690</v>
      </c>
    </row>
    <row r="53" spans="1:10" x14ac:dyDescent="0.3">
      <c r="A53" s="28" t="s">
        <v>2080</v>
      </c>
      <c r="B53" s="28" t="s">
        <v>2081</v>
      </c>
      <c r="C53" s="28" t="s">
        <v>2067</v>
      </c>
      <c r="D53" s="23" t="s">
        <v>1925</v>
      </c>
      <c r="E53" s="28" t="s">
        <v>55</v>
      </c>
      <c r="F53" s="28" t="s">
        <v>11</v>
      </c>
      <c r="G53" s="28" t="s">
        <v>11</v>
      </c>
      <c r="H53" s="28" t="s">
        <v>12</v>
      </c>
      <c r="I53" s="28" t="s">
        <v>12</v>
      </c>
      <c r="J53" t="s">
        <v>690</v>
      </c>
    </row>
    <row r="54" spans="1:10" x14ac:dyDescent="0.3">
      <c r="A54" s="28" t="s">
        <v>2082</v>
      </c>
      <c r="B54" s="28" t="s">
        <v>2083</v>
      </c>
      <c r="C54" s="28" t="s">
        <v>2067</v>
      </c>
      <c r="D54" s="23" t="s">
        <v>1925</v>
      </c>
      <c r="E54" s="28" t="s">
        <v>55</v>
      </c>
      <c r="F54" s="28" t="s">
        <v>11</v>
      </c>
      <c r="G54" s="28" t="s">
        <v>11</v>
      </c>
      <c r="H54" s="28" t="s">
        <v>12</v>
      </c>
      <c r="I54" s="28" t="s">
        <v>12</v>
      </c>
      <c r="J54" t="s">
        <v>690</v>
      </c>
    </row>
    <row r="55" spans="1:10" x14ac:dyDescent="0.3">
      <c r="A55" s="23" t="s">
        <v>2084</v>
      </c>
      <c r="B55" s="23" t="s">
        <v>2085</v>
      </c>
      <c r="C55" s="23" t="s">
        <v>2030</v>
      </c>
      <c r="D55" s="23" t="s">
        <v>2031</v>
      </c>
      <c r="E55" s="23" t="s">
        <v>71</v>
      </c>
      <c r="F55" s="23" t="s">
        <v>12</v>
      </c>
      <c r="G55" s="23" t="s">
        <v>12</v>
      </c>
      <c r="H55" s="23" t="s">
        <v>11</v>
      </c>
      <c r="I55" s="23" t="s">
        <v>12</v>
      </c>
      <c r="J55" t="s">
        <v>690</v>
      </c>
    </row>
    <row r="56" spans="1:10" x14ac:dyDescent="0.3">
      <c r="A56" s="29" t="s">
        <v>2086</v>
      </c>
      <c r="B56" s="29" t="s">
        <v>2087</v>
      </c>
      <c r="C56" s="29" t="s">
        <v>2030</v>
      </c>
      <c r="D56" s="23" t="s">
        <v>2031</v>
      </c>
      <c r="E56" s="29" t="s">
        <v>71</v>
      </c>
      <c r="F56" s="29" t="s">
        <v>12</v>
      </c>
      <c r="G56" s="29" t="s">
        <v>12</v>
      </c>
      <c r="H56" s="29" t="s">
        <v>11</v>
      </c>
      <c r="I56" s="29" t="s">
        <v>12</v>
      </c>
      <c r="J56" t="s">
        <v>690</v>
      </c>
    </row>
    <row r="57" spans="1:10" x14ac:dyDescent="0.3">
      <c r="A57" s="29" t="s">
        <v>2088</v>
      </c>
      <c r="B57" s="29" t="s">
        <v>2089</v>
      </c>
      <c r="C57" s="29" t="s">
        <v>2030</v>
      </c>
      <c r="D57" s="23" t="s">
        <v>2031</v>
      </c>
      <c r="E57" s="29" t="s">
        <v>71</v>
      </c>
      <c r="F57" s="29" t="s">
        <v>12</v>
      </c>
      <c r="G57" s="29" t="s">
        <v>12</v>
      </c>
      <c r="H57" s="29" t="s">
        <v>11</v>
      </c>
      <c r="I57" s="29" t="s">
        <v>12</v>
      </c>
      <c r="J57" t="s">
        <v>690</v>
      </c>
    </row>
    <row r="58" spans="1:10" x14ac:dyDescent="0.3">
      <c r="A58" s="29" t="s">
        <v>2090</v>
      </c>
      <c r="B58" s="29" t="s">
        <v>2091</v>
      </c>
      <c r="C58" s="29" t="s">
        <v>2030</v>
      </c>
      <c r="D58" s="23" t="s">
        <v>2031</v>
      </c>
      <c r="E58" s="29" t="s">
        <v>71</v>
      </c>
      <c r="F58" s="29" t="s">
        <v>12</v>
      </c>
      <c r="G58" s="29" t="s">
        <v>12</v>
      </c>
      <c r="H58" s="29" t="s">
        <v>11</v>
      </c>
      <c r="I58" s="29" t="s">
        <v>12</v>
      </c>
      <c r="J58" t="s">
        <v>690</v>
      </c>
    </row>
    <row r="59" spans="1:10" x14ac:dyDescent="0.3">
      <c r="A59" s="29" t="s">
        <v>2092</v>
      </c>
      <c r="B59" s="29" t="s">
        <v>2093</v>
      </c>
      <c r="C59" s="29" t="s">
        <v>2030</v>
      </c>
      <c r="D59" s="23" t="s">
        <v>2031</v>
      </c>
      <c r="E59" s="29" t="s">
        <v>71</v>
      </c>
      <c r="F59" s="29" t="s">
        <v>12</v>
      </c>
      <c r="G59" s="29" t="s">
        <v>12</v>
      </c>
      <c r="H59" s="29" t="s">
        <v>11</v>
      </c>
      <c r="I59" s="29" t="s">
        <v>12</v>
      </c>
      <c r="J59" t="s">
        <v>690</v>
      </c>
    </row>
    <row r="60" spans="1:10" x14ac:dyDescent="0.3">
      <c r="A60" s="29" t="s">
        <v>2094</v>
      </c>
      <c r="B60" s="29" t="s">
        <v>2095</v>
      </c>
      <c r="C60" s="29" t="s">
        <v>2030</v>
      </c>
      <c r="D60" s="23" t="s">
        <v>2031</v>
      </c>
      <c r="E60" s="29" t="s">
        <v>71</v>
      </c>
      <c r="F60" s="29" t="s">
        <v>12</v>
      </c>
      <c r="G60" s="29" t="s">
        <v>12</v>
      </c>
      <c r="H60" s="29" t="s">
        <v>11</v>
      </c>
      <c r="I60" s="29" t="s">
        <v>12</v>
      </c>
      <c r="J60" t="s">
        <v>690</v>
      </c>
    </row>
    <row r="61" spans="1:10" x14ac:dyDescent="0.3">
      <c r="A61" s="29" t="s">
        <v>2096</v>
      </c>
      <c r="B61" s="29" t="s">
        <v>2097</v>
      </c>
      <c r="C61" s="29" t="s">
        <v>2030</v>
      </c>
      <c r="D61" s="23" t="s">
        <v>2031</v>
      </c>
      <c r="E61" s="29" t="s">
        <v>71</v>
      </c>
      <c r="F61" s="29" t="s">
        <v>12</v>
      </c>
      <c r="G61" s="29" t="s">
        <v>12</v>
      </c>
      <c r="H61" s="29" t="s">
        <v>11</v>
      </c>
      <c r="I61" s="29" t="s">
        <v>12</v>
      </c>
      <c r="J61" t="s">
        <v>690</v>
      </c>
    </row>
    <row r="62" spans="1:10" x14ac:dyDescent="0.3">
      <c r="A62" s="29" t="s">
        <v>2098</v>
      </c>
      <c r="B62" s="29" t="s">
        <v>2099</v>
      </c>
      <c r="C62" s="29" t="s">
        <v>2067</v>
      </c>
      <c r="D62" s="23" t="s">
        <v>2100</v>
      </c>
      <c r="E62" s="29" t="s">
        <v>55</v>
      </c>
      <c r="F62" s="29" t="s">
        <v>11</v>
      </c>
      <c r="G62" s="29" t="s">
        <v>11</v>
      </c>
      <c r="H62" s="29" t="s">
        <v>12</v>
      </c>
      <c r="I62" s="29" t="s">
        <v>12</v>
      </c>
      <c r="J62" t="s">
        <v>690</v>
      </c>
    </row>
    <row r="63" spans="1:10" x14ac:dyDescent="0.3">
      <c r="A63" s="29" t="s">
        <v>1461</v>
      </c>
      <c r="B63" s="29" t="s">
        <v>256</v>
      </c>
      <c r="C63" s="29" t="s">
        <v>1462</v>
      </c>
      <c r="D63" s="23" t="s">
        <v>1410</v>
      </c>
      <c r="E63" s="29" t="s">
        <v>1438</v>
      </c>
      <c r="F63" s="29" t="s">
        <v>11</v>
      </c>
      <c r="G63" s="29" t="s">
        <v>11</v>
      </c>
      <c r="H63" s="29" t="s">
        <v>11</v>
      </c>
      <c r="I63" s="29" t="s">
        <v>12</v>
      </c>
      <c r="J63" t="s">
        <v>50</v>
      </c>
    </row>
    <row r="64" spans="1:10" x14ac:dyDescent="0.3">
      <c r="A64" s="29" t="s">
        <v>1463</v>
      </c>
      <c r="B64" s="29" t="s">
        <v>258</v>
      </c>
      <c r="C64" s="29" t="s">
        <v>1462</v>
      </c>
      <c r="D64" s="23" t="s">
        <v>1410</v>
      </c>
      <c r="E64" s="29" t="s">
        <v>1438</v>
      </c>
      <c r="F64" s="29" t="s">
        <v>11</v>
      </c>
      <c r="G64" s="29" t="s">
        <v>11</v>
      </c>
      <c r="H64" s="29" t="s">
        <v>11</v>
      </c>
      <c r="I64" s="29" t="s">
        <v>12</v>
      </c>
      <c r="J64" t="s">
        <v>50</v>
      </c>
    </row>
    <row r="65" spans="1:10" x14ac:dyDescent="0.3">
      <c r="A65" s="29" t="s">
        <v>1464</v>
      </c>
      <c r="B65" s="29" t="s">
        <v>260</v>
      </c>
      <c r="C65" s="29" t="s">
        <v>1462</v>
      </c>
      <c r="D65" s="23" t="s">
        <v>1410</v>
      </c>
      <c r="E65" s="29" t="s">
        <v>1438</v>
      </c>
      <c r="F65" s="29" t="s">
        <v>11</v>
      </c>
      <c r="G65" s="29" t="s">
        <v>11</v>
      </c>
      <c r="H65" s="29" t="s">
        <v>11</v>
      </c>
      <c r="I65" s="29" t="s">
        <v>12</v>
      </c>
      <c r="J65" t="s">
        <v>50</v>
      </c>
    </row>
    <row r="66" spans="1:10" x14ac:dyDescent="0.3">
      <c r="A66" s="29" t="s">
        <v>1465</v>
      </c>
      <c r="B66" s="29" t="s">
        <v>262</v>
      </c>
      <c r="C66" s="29" t="s">
        <v>1462</v>
      </c>
      <c r="D66" s="23" t="s">
        <v>1410</v>
      </c>
      <c r="E66" s="29" t="s">
        <v>1438</v>
      </c>
      <c r="F66" s="29" t="s">
        <v>11</v>
      </c>
      <c r="G66" s="29" t="s">
        <v>11</v>
      </c>
      <c r="H66" s="29" t="s">
        <v>11</v>
      </c>
      <c r="I66" s="29" t="s">
        <v>12</v>
      </c>
      <c r="J66" t="s">
        <v>50</v>
      </c>
    </row>
    <row r="67" spans="1:10" x14ac:dyDescent="0.3">
      <c r="A67" s="29" t="s">
        <v>1466</v>
      </c>
      <c r="B67" s="29" t="s">
        <v>264</v>
      </c>
      <c r="C67" s="29" t="s">
        <v>1462</v>
      </c>
      <c r="D67" s="23" t="s">
        <v>1410</v>
      </c>
      <c r="E67" s="29" t="s">
        <v>1438</v>
      </c>
      <c r="F67" s="29" t="s">
        <v>12</v>
      </c>
      <c r="G67" s="29" t="s">
        <v>12</v>
      </c>
      <c r="H67" s="29" t="s">
        <v>11</v>
      </c>
      <c r="I67" s="29" t="s">
        <v>12</v>
      </c>
      <c r="J67" t="s">
        <v>50</v>
      </c>
    </row>
    <row r="68" spans="1:10" x14ac:dyDescent="0.3">
      <c r="A68" s="29" t="s">
        <v>1467</v>
      </c>
      <c r="B68" s="29" t="s">
        <v>1468</v>
      </c>
      <c r="C68" s="29" t="s">
        <v>1462</v>
      </c>
      <c r="D68" s="23" t="s">
        <v>1410</v>
      </c>
      <c r="E68" s="29" t="s">
        <v>1438</v>
      </c>
      <c r="F68" s="29" t="s">
        <v>11</v>
      </c>
      <c r="G68" s="29" t="s">
        <v>11</v>
      </c>
      <c r="H68" s="29" t="s">
        <v>11</v>
      </c>
      <c r="I68" s="29" t="s">
        <v>12</v>
      </c>
      <c r="J68" t="s">
        <v>50</v>
      </c>
    </row>
    <row r="69" spans="1:10" x14ac:dyDescent="0.3">
      <c r="A69" s="24" t="s">
        <v>1469</v>
      </c>
      <c r="B69" s="24" t="s">
        <v>268</v>
      </c>
      <c r="C69" s="24" t="s">
        <v>1462</v>
      </c>
      <c r="D69" s="23" t="s">
        <v>1410</v>
      </c>
      <c r="E69" s="24" t="s">
        <v>1438</v>
      </c>
      <c r="F69" s="24" t="s">
        <v>11</v>
      </c>
      <c r="G69" s="24" t="s">
        <v>11</v>
      </c>
      <c r="H69" s="24" t="s">
        <v>11</v>
      </c>
      <c r="I69" s="24" t="s">
        <v>12</v>
      </c>
      <c r="J69" t="s">
        <v>50</v>
      </c>
    </row>
    <row r="70" spans="1:10" x14ac:dyDescent="0.3">
      <c r="A70" s="24" t="s">
        <v>1470</v>
      </c>
      <c r="B70" s="24" t="s">
        <v>270</v>
      </c>
      <c r="C70" s="24" t="s">
        <v>1462</v>
      </c>
      <c r="D70" s="23" t="s">
        <v>1410</v>
      </c>
      <c r="E70" s="24" t="s">
        <v>1438</v>
      </c>
      <c r="F70" s="24" t="s">
        <v>11</v>
      </c>
      <c r="G70" s="24" t="s">
        <v>11</v>
      </c>
      <c r="H70" s="24" t="s">
        <v>11</v>
      </c>
      <c r="I70" s="24" t="s">
        <v>12</v>
      </c>
      <c r="J70" t="s">
        <v>50</v>
      </c>
    </row>
    <row r="71" spans="1:10" x14ac:dyDescent="0.3">
      <c r="A71" s="24" t="s">
        <v>1471</v>
      </c>
      <c r="B71" s="24" t="s">
        <v>272</v>
      </c>
      <c r="C71" s="24" t="s">
        <v>1462</v>
      </c>
      <c r="D71" s="23" t="s">
        <v>1410</v>
      </c>
      <c r="E71" s="24" t="s">
        <v>1438</v>
      </c>
      <c r="F71" s="24" t="s">
        <v>11</v>
      </c>
      <c r="G71" s="24" t="s">
        <v>11</v>
      </c>
      <c r="H71" s="24" t="s">
        <v>11</v>
      </c>
      <c r="I71" s="24" t="s">
        <v>12</v>
      </c>
      <c r="J71" t="s">
        <v>50</v>
      </c>
    </row>
    <row r="72" spans="1:10" x14ac:dyDescent="0.3">
      <c r="A72" s="24" t="s">
        <v>1472</v>
      </c>
      <c r="B72" s="24" t="s">
        <v>274</v>
      </c>
      <c r="C72" s="24" t="s">
        <v>1462</v>
      </c>
      <c r="D72" s="23" t="s">
        <v>1410</v>
      </c>
      <c r="E72" s="24" t="s">
        <v>1438</v>
      </c>
      <c r="F72" s="24" t="s">
        <v>12</v>
      </c>
      <c r="G72" s="24" t="s">
        <v>12</v>
      </c>
      <c r="H72" s="24" t="s">
        <v>11</v>
      </c>
      <c r="I72" s="24" t="s">
        <v>12</v>
      </c>
      <c r="J72" t="s">
        <v>50</v>
      </c>
    </row>
    <row r="73" spans="1:10" x14ac:dyDescent="0.3">
      <c r="A73" s="24" t="s">
        <v>1473</v>
      </c>
      <c r="B73" s="24" t="s">
        <v>276</v>
      </c>
      <c r="C73" s="24" t="s">
        <v>1462</v>
      </c>
      <c r="D73" s="23" t="s">
        <v>1410</v>
      </c>
      <c r="E73" s="24" t="s">
        <v>1438</v>
      </c>
      <c r="F73" s="24" t="s">
        <v>11</v>
      </c>
      <c r="G73" s="24" t="s">
        <v>11</v>
      </c>
      <c r="H73" s="24" t="s">
        <v>11</v>
      </c>
      <c r="I73" s="24" t="s">
        <v>12</v>
      </c>
      <c r="J73" t="s">
        <v>50</v>
      </c>
    </row>
    <row r="74" spans="1:10" x14ac:dyDescent="0.3">
      <c r="A74" s="24" t="s">
        <v>1474</v>
      </c>
      <c r="B74" s="24" t="s">
        <v>278</v>
      </c>
      <c r="C74" s="24" t="s">
        <v>1462</v>
      </c>
      <c r="D74" s="23" t="s">
        <v>1410</v>
      </c>
      <c r="E74" s="24" t="s">
        <v>1438</v>
      </c>
      <c r="F74" s="24" t="s">
        <v>12</v>
      </c>
      <c r="G74" s="24" t="s">
        <v>12</v>
      </c>
      <c r="H74" s="24" t="s">
        <v>11</v>
      </c>
      <c r="I74" s="24" t="s">
        <v>12</v>
      </c>
      <c r="J74" t="s">
        <v>50</v>
      </c>
    </row>
    <row r="75" spans="1:10" x14ac:dyDescent="0.3">
      <c r="A75" s="24" t="s">
        <v>1475</v>
      </c>
      <c r="B75" s="24" t="s">
        <v>280</v>
      </c>
      <c r="C75" s="24" t="s">
        <v>1462</v>
      </c>
      <c r="D75" s="23" t="s">
        <v>1410</v>
      </c>
      <c r="E75" s="24" t="s">
        <v>1438</v>
      </c>
      <c r="F75" s="24" t="s">
        <v>12</v>
      </c>
      <c r="G75" s="24" t="s">
        <v>12</v>
      </c>
      <c r="H75" s="24" t="s">
        <v>11</v>
      </c>
      <c r="I75" s="24" t="s">
        <v>12</v>
      </c>
      <c r="J75" t="s">
        <v>50</v>
      </c>
    </row>
    <row r="76" spans="1:10" x14ac:dyDescent="0.3">
      <c r="A76" s="24" t="s">
        <v>1476</v>
      </c>
      <c r="B76" s="24" t="s">
        <v>282</v>
      </c>
      <c r="C76" s="24" t="s">
        <v>1462</v>
      </c>
      <c r="D76" s="23" t="s">
        <v>1410</v>
      </c>
      <c r="E76" s="24" t="s">
        <v>1438</v>
      </c>
      <c r="F76" s="24" t="s">
        <v>12</v>
      </c>
      <c r="G76" s="24" t="s">
        <v>12</v>
      </c>
      <c r="H76" s="24" t="s">
        <v>11</v>
      </c>
      <c r="I76" s="24" t="s">
        <v>12</v>
      </c>
      <c r="J76" t="s">
        <v>50</v>
      </c>
    </row>
    <row r="77" spans="1:10" x14ac:dyDescent="0.3">
      <c r="A77" s="24" t="s">
        <v>1477</v>
      </c>
      <c r="B77" s="24" t="s">
        <v>284</v>
      </c>
      <c r="C77" s="24" t="s">
        <v>1462</v>
      </c>
      <c r="D77" s="23" t="s">
        <v>1410</v>
      </c>
      <c r="E77" s="24" t="s">
        <v>1438</v>
      </c>
      <c r="F77" s="24" t="s">
        <v>12</v>
      </c>
      <c r="G77" s="24" t="s">
        <v>12</v>
      </c>
      <c r="H77" s="24" t="s">
        <v>11</v>
      </c>
      <c r="I77" s="24" t="s">
        <v>12</v>
      </c>
      <c r="J77" t="s">
        <v>50</v>
      </c>
    </row>
    <row r="78" spans="1:10" x14ac:dyDescent="0.3">
      <c r="A78" s="24" t="s">
        <v>1478</v>
      </c>
      <c r="B78" s="24" t="s">
        <v>286</v>
      </c>
      <c r="C78" s="24" t="s">
        <v>1462</v>
      </c>
      <c r="D78" s="23" t="s">
        <v>1410</v>
      </c>
      <c r="E78" s="24" t="s">
        <v>1438</v>
      </c>
      <c r="F78" s="24" t="s">
        <v>12</v>
      </c>
      <c r="G78" s="24" t="s">
        <v>12</v>
      </c>
      <c r="H78" s="24" t="s">
        <v>11</v>
      </c>
      <c r="I78" s="24" t="s">
        <v>12</v>
      </c>
      <c r="J78" t="s">
        <v>50</v>
      </c>
    </row>
    <row r="79" spans="1:10" x14ac:dyDescent="0.3">
      <c r="A79" s="24" t="s">
        <v>1479</v>
      </c>
      <c r="B79" s="24" t="s">
        <v>288</v>
      </c>
      <c r="C79" s="24" t="s">
        <v>1462</v>
      </c>
      <c r="D79" s="23" t="s">
        <v>1410</v>
      </c>
      <c r="E79" s="24" t="s">
        <v>1438</v>
      </c>
      <c r="F79" s="24" t="s">
        <v>12</v>
      </c>
      <c r="G79" s="24" t="s">
        <v>12</v>
      </c>
      <c r="H79" s="24" t="s">
        <v>11</v>
      </c>
      <c r="I79" s="24" t="s">
        <v>12</v>
      </c>
      <c r="J79" t="s">
        <v>50</v>
      </c>
    </row>
    <row r="80" spans="1:10" x14ac:dyDescent="0.3">
      <c r="A80" s="24" t="s">
        <v>1480</v>
      </c>
      <c r="B80" s="24" t="s">
        <v>1481</v>
      </c>
      <c r="C80" s="24" t="s">
        <v>1462</v>
      </c>
      <c r="D80" s="23" t="s">
        <v>1410</v>
      </c>
      <c r="E80" s="24" t="s">
        <v>1438</v>
      </c>
      <c r="F80" s="24" t="s">
        <v>11</v>
      </c>
      <c r="G80" s="24" t="s">
        <v>12</v>
      </c>
      <c r="H80" s="24" t="s">
        <v>12</v>
      </c>
      <c r="I80" s="24" t="s">
        <v>12</v>
      </c>
      <c r="J80" t="s">
        <v>50</v>
      </c>
    </row>
    <row r="81" spans="1:10" x14ac:dyDescent="0.3">
      <c r="A81" s="24" t="s">
        <v>2101</v>
      </c>
      <c r="B81" s="24" t="s">
        <v>2102</v>
      </c>
      <c r="C81" s="24" t="s">
        <v>2103</v>
      </c>
      <c r="D81" s="23" t="s">
        <v>2035</v>
      </c>
      <c r="E81" s="24" t="s">
        <v>79</v>
      </c>
      <c r="F81" s="24" t="s">
        <v>11</v>
      </c>
      <c r="G81" s="24" t="s">
        <v>11</v>
      </c>
      <c r="H81" s="24" t="s">
        <v>12</v>
      </c>
      <c r="I81" s="24" t="s">
        <v>12</v>
      </c>
      <c r="J81" t="s">
        <v>690</v>
      </c>
    </row>
    <row r="82" spans="1:10" x14ac:dyDescent="0.3">
      <c r="A82" s="24" t="s">
        <v>2104</v>
      </c>
      <c r="B82" s="24" t="s">
        <v>2105</v>
      </c>
      <c r="C82" s="24" t="s">
        <v>2103</v>
      </c>
      <c r="D82" s="23" t="s">
        <v>2035</v>
      </c>
      <c r="E82" s="24" t="s">
        <v>79</v>
      </c>
      <c r="F82" s="24" t="s">
        <v>11</v>
      </c>
      <c r="G82" s="24" t="s">
        <v>11</v>
      </c>
      <c r="H82" s="24" t="s">
        <v>12</v>
      </c>
      <c r="I82" s="24" t="s">
        <v>12</v>
      </c>
      <c r="J82" t="s">
        <v>690</v>
      </c>
    </row>
    <row r="83" spans="1:10" x14ac:dyDescent="0.3">
      <c r="A83" s="24" t="s">
        <v>2106</v>
      </c>
      <c r="B83" s="24" t="s">
        <v>1236</v>
      </c>
      <c r="C83" s="24" t="s">
        <v>595</v>
      </c>
      <c r="D83" s="23" t="s">
        <v>1410</v>
      </c>
      <c r="E83" s="24" t="s">
        <v>55</v>
      </c>
      <c r="F83" s="24" t="s">
        <v>11</v>
      </c>
      <c r="G83" s="24" t="s">
        <v>11</v>
      </c>
      <c r="H83" s="24" t="s">
        <v>11</v>
      </c>
      <c r="I83" s="24" t="s">
        <v>12</v>
      </c>
      <c r="J83" t="s">
        <v>690</v>
      </c>
    </row>
    <row r="84" spans="1:10" x14ac:dyDescent="0.3">
      <c r="A84" s="24" t="s">
        <v>2107</v>
      </c>
      <c r="B84" s="24" t="s">
        <v>2108</v>
      </c>
      <c r="C84" s="24" t="s">
        <v>2109</v>
      </c>
      <c r="D84" s="23" t="s">
        <v>2035</v>
      </c>
      <c r="E84" s="24" t="s">
        <v>55</v>
      </c>
      <c r="F84" s="24" t="s">
        <v>11</v>
      </c>
      <c r="G84" s="24" t="s">
        <v>11</v>
      </c>
      <c r="H84" s="24" t="s">
        <v>12</v>
      </c>
      <c r="I84" s="24" t="s">
        <v>12</v>
      </c>
      <c r="J84" t="s">
        <v>690</v>
      </c>
    </row>
    <row r="85" spans="1:10" x14ac:dyDescent="0.3">
      <c r="A85" s="24" t="s">
        <v>2110</v>
      </c>
      <c r="B85" s="24" t="s">
        <v>2111</v>
      </c>
      <c r="C85" s="24" t="s">
        <v>2112</v>
      </c>
      <c r="D85" s="23" t="s">
        <v>2113</v>
      </c>
      <c r="E85" s="24" t="s">
        <v>55</v>
      </c>
      <c r="F85" s="24" t="s">
        <v>12</v>
      </c>
      <c r="G85" s="24" t="s">
        <v>12</v>
      </c>
      <c r="H85" s="24" t="s">
        <v>11</v>
      </c>
      <c r="I85" s="24" t="s">
        <v>12</v>
      </c>
      <c r="J85" t="s">
        <v>690</v>
      </c>
    </row>
    <row r="86" spans="1:10" x14ac:dyDescent="0.3">
      <c r="A86" s="24" t="s">
        <v>2114</v>
      </c>
      <c r="B86" s="24" t="s">
        <v>2115</v>
      </c>
      <c r="C86" s="24" t="s">
        <v>1411</v>
      </c>
      <c r="D86" s="23" t="s">
        <v>2035</v>
      </c>
      <c r="E86" s="24" t="s">
        <v>79</v>
      </c>
      <c r="F86" s="24" t="s">
        <v>11</v>
      </c>
      <c r="G86" s="24" t="s">
        <v>11</v>
      </c>
      <c r="H86" s="24" t="s">
        <v>12</v>
      </c>
      <c r="I86" s="24" t="s">
        <v>12</v>
      </c>
      <c r="J86" t="s">
        <v>690</v>
      </c>
    </row>
    <row r="87" spans="1:10" x14ac:dyDescent="0.3">
      <c r="A87" s="24" t="s">
        <v>2116</v>
      </c>
      <c r="B87" s="24" t="s">
        <v>2117</v>
      </c>
      <c r="C87" s="24" t="s">
        <v>1411</v>
      </c>
      <c r="D87" s="23" t="s">
        <v>2035</v>
      </c>
      <c r="E87" s="24" t="s">
        <v>79</v>
      </c>
      <c r="F87" s="24" t="s">
        <v>11</v>
      </c>
      <c r="G87" s="24" t="s">
        <v>11</v>
      </c>
      <c r="H87" s="24" t="s">
        <v>12</v>
      </c>
      <c r="I87" s="24" t="s">
        <v>12</v>
      </c>
      <c r="J87" t="s">
        <v>690</v>
      </c>
    </row>
    <row r="88" spans="1:10" x14ac:dyDescent="0.3">
      <c r="A88" s="24" t="s">
        <v>2118</v>
      </c>
      <c r="B88" s="24" t="s">
        <v>2119</v>
      </c>
      <c r="C88" s="24" t="s">
        <v>540</v>
      </c>
      <c r="D88" s="23" t="s">
        <v>1410</v>
      </c>
      <c r="E88" s="24" t="s">
        <v>178</v>
      </c>
      <c r="F88" s="24" t="s">
        <v>11</v>
      </c>
      <c r="G88" s="24" t="s">
        <v>11</v>
      </c>
      <c r="H88" s="24" t="s">
        <v>12</v>
      </c>
      <c r="I88" s="24" t="s">
        <v>12</v>
      </c>
      <c r="J88" t="s">
        <v>690</v>
      </c>
    </row>
    <row r="89" spans="1:10" x14ac:dyDescent="0.3">
      <c r="A89" s="29" t="s">
        <v>2120</v>
      </c>
      <c r="B89" s="29" t="s">
        <v>2121</v>
      </c>
      <c r="C89" s="29" t="s">
        <v>2109</v>
      </c>
      <c r="D89" s="23" t="s">
        <v>2035</v>
      </c>
      <c r="E89" s="29" t="s">
        <v>55</v>
      </c>
      <c r="F89" s="29" t="s">
        <v>11</v>
      </c>
      <c r="G89" s="29" t="s">
        <v>11</v>
      </c>
      <c r="H89" s="29" t="s">
        <v>12</v>
      </c>
      <c r="I89" s="29" t="s">
        <v>12</v>
      </c>
      <c r="J89" t="s">
        <v>690</v>
      </c>
    </row>
    <row r="90" spans="1:10" x14ac:dyDescent="0.3">
      <c r="A90" s="24" t="s">
        <v>2122</v>
      </c>
      <c r="B90" s="24" t="s">
        <v>2123</v>
      </c>
      <c r="C90" s="24" t="s">
        <v>1411</v>
      </c>
      <c r="D90" s="23" t="s">
        <v>2035</v>
      </c>
      <c r="E90" s="24" t="s">
        <v>79</v>
      </c>
      <c r="F90" s="24" t="s">
        <v>11</v>
      </c>
      <c r="G90" s="24" t="s">
        <v>11</v>
      </c>
      <c r="H90" s="24" t="s">
        <v>12</v>
      </c>
      <c r="I90" s="24" t="s">
        <v>12</v>
      </c>
      <c r="J90" t="s">
        <v>690</v>
      </c>
    </row>
    <row r="91" spans="1:10" x14ac:dyDescent="0.3">
      <c r="A91" s="24" t="s">
        <v>2124</v>
      </c>
      <c r="B91" s="24" t="s">
        <v>2125</v>
      </c>
      <c r="C91" s="24" t="s">
        <v>2103</v>
      </c>
      <c r="D91" s="23" t="s">
        <v>2035</v>
      </c>
      <c r="E91" s="24" t="s">
        <v>79</v>
      </c>
      <c r="F91" s="24" t="s">
        <v>11</v>
      </c>
      <c r="G91" s="24" t="s">
        <v>11</v>
      </c>
      <c r="H91" s="24" t="s">
        <v>12</v>
      </c>
      <c r="I91" s="24" t="s">
        <v>12</v>
      </c>
      <c r="J91" t="s">
        <v>690</v>
      </c>
    </row>
    <row r="92" spans="1:10" x14ac:dyDescent="0.3">
      <c r="A92" s="24" t="s">
        <v>2126</v>
      </c>
      <c r="B92" s="24" t="s">
        <v>2127</v>
      </c>
      <c r="C92" s="24" t="s">
        <v>2103</v>
      </c>
      <c r="D92" s="23" t="s">
        <v>2035</v>
      </c>
      <c r="E92" s="24" t="s">
        <v>79</v>
      </c>
      <c r="F92" s="24" t="s">
        <v>11</v>
      </c>
      <c r="G92" s="24" t="s">
        <v>11</v>
      </c>
      <c r="H92" s="24" t="s">
        <v>12</v>
      </c>
      <c r="I92" s="24" t="s">
        <v>12</v>
      </c>
      <c r="J92" t="s">
        <v>690</v>
      </c>
    </row>
    <row r="93" spans="1:10" x14ac:dyDescent="0.3">
      <c r="A93" s="24" t="s">
        <v>2128</v>
      </c>
      <c r="B93" s="24" t="s">
        <v>2129</v>
      </c>
      <c r="C93" s="24" t="s">
        <v>2103</v>
      </c>
      <c r="D93" s="29" t="s">
        <v>2035</v>
      </c>
      <c r="E93" s="24" t="s">
        <v>79</v>
      </c>
      <c r="F93" s="24" t="s">
        <v>11</v>
      </c>
      <c r="G93" s="24" t="s">
        <v>11</v>
      </c>
      <c r="H93" s="24" t="s">
        <v>12</v>
      </c>
      <c r="I93" s="24" t="s">
        <v>12</v>
      </c>
      <c r="J93" t="s">
        <v>690</v>
      </c>
    </row>
    <row r="94" spans="1:10" x14ac:dyDescent="0.3">
      <c r="A94" s="24" t="s">
        <v>2130</v>
      </c>
      <c r="B94" s="24" t="s">
        <v>2131</v>
      </c>
      <c r="C94" s="24" t="s">
        <v>2103</v>
      </c>
      <c r="D94" s="23" t="s">
        <v>2035</v>
      </c>
      <c r="E94" s="24" t="s">
        <v>79</v>
      </c>
      <c r="F94" s="24" t="s">
        <v>11</v>
      </c>
      <c r="G94" s="24" t="s">
        <v>12</v>
      </c>
      <c r="H94" s="24" t="s">
        <v>12</v>
      </c>
      <c r="I94" s="24" t="s">
        <v>12</v>
      </c>
      <c r="J94" t="s">
        <v>690</v>
      </c>
    </row>
    <row r="95" spans="1:10" x14ac:dyDescent="0.3">
      <c r="A95" s="24" t="s">
        <v>2132</v>
      </c>
      <c r="B95" s="24" t="s">
        <v>2133</v>
      </c>
      <c r="C95" s="24" t="s">
        <v>485</v>
      </c>
      <c r="D95" s="23" t="s">
        <v>2035</v>
      </c>
      <c r="E95" s="24" t="s">
        <v>55</v>
      </c>
      <c r="F95" s="24" t="s">
        <v>11</v>
      </c>
      <c r="G95" s="24" t="s">
        <v>11</v>
      </c>
      <c r="H95" s="24" t="s">
        <v>12</v>
      </c>
      <c r="I95" s="24" t="s">
        <v>12</v>
      </c>
      <c r="J95" t="s">
        <v>690</v>
      </c>
    </row>
    <row r="96" spans="1:10" x14ac:dyDescent="0.3">
      <c r="A96" s="24" t="s">
        <v>2134</v>
      </c>
      <c r="B96" s="24" t="s">
        <v>2135</v>
      </c>
      <c r="C96" s="24" t="s">
        <v>2136</v>
      </c>
      <c r="D96" s="23" t="s">
        <v>2035</v>
      </c>
      <c r="E96" s="24" t="s">
        <v>55</v>
      </c>
      <c r="F96" s="24" t="s">
        <v>11</v>
      </c>
      <c r="G96" s="24" t="s">
        <v>11</v>
      </c>
      <c r="H96" s="24" t="s">
        <v>12</v>
      </c>
      <c r="I96" s="24" t="s">
        <v>12</v>
      </c>
      <c r="J96" t="s">
        <v>690</v>
      </c>
    </row>
    <row r="97" spans="1:10" x14ac:dyDescent="0.3">
      <c r="A97" s="24" t="s">
        <v>2137</v>
      </c>
      <c r="B97" s="24" t="s">
        <v>2138</v>
      </c>
      <c r="C97" s="24" t="s">
        <v>2103</v>
      </c>
      <c r="D97" s="24" t="s">
        <v>2035</v>
      </c>
      <c r="E97" s="24" t="s">
        <v>79</v>
      </c>
      <c r="F97" s="24" t="s">
        <v>11</v>
      </c>
      <c r="G97" s="24" t="s">
        <v>12</v>
      </c>
      <c r="H97" s="24" t="s">
        <v>12</v>
      </c>
      <c r="I97" s="24" t="s">
        <v>12</v>
      </c>
      <c r="J97" t="s">
        <v>690</v>
      </c>
    </row>
    <row r="98" spans="1:10" x14ac:dyDescent="0.3">
      <c r="A98" s="24" t="s">
        <v>2139</v>
      </c>
      <c r="B98" s="24" t="s">
        <v>2140</v>
      </c>
      <c r="C98" s="24" t="s">
        <v>2103</v>
      </c>
      <c r="D98" s="24" t="s">
        <v>2035</v>
      </c>
      <c r="E98" s="24" t="s">
        <v>79</v>
      </c>
      <c r="F98" s="24" t="s">
        <v>11</v>
      </c>
      <c r="G98" s="24" t="s">
        <v>11</v>
      </c>
      <c r="H98" s="24" t="s">
        <v>12</v>
      </c>
      <c r="I98" s="24" t="s">
        <v>12</v>
      </c>
      <c r="J98" t="s">
        <v>690</v>
      </c>
    </row>
    <row r="99" spans="1:10" x14ac:dyDescent="0.3">
      <c r="A99" s="24" t="s">
        <v>2141</v>
      </c>
      <c r="B99" s="24" t="s">
        <v>2142</v>
      </c>
      <c r="C99" s="24" t="s">
        <v>223</v>
      </c>
      <c r="D99" s="24" t="s">
        <v>2035</v>
      </c>
      <c r="E99" s="24" t="s">
        <v>79</v>
      </c>
      <c r="F99" s="24" t="s">
        <v>11</v>
      </c>
      <c r="G99" s="24" t="s">
        <v>11</v>
      </c>
      <c r="H99" s="24" t="s">
        <v>12</v>
      </c>
      <c r="I99" s="24" t="s">
        <v>12</v>
      </c>
      <c r="J99" t="s">
        <v>690</v>
      </c>
    </row>
    <row r="100" spans="1:10" x14ac:dyDescent="0.3">
      <c r="A100" s="24" t="s">
        <v>2143</v>
      </c>
      <c r="B100" s="24" t="s">
        <v>2144</v>
      </c>
      <c r="C100" s="24" t="s">
        <v>1411</v>
      </c>
      <c r="D100" s="24" t="s">
        <v>2035</v>
      </c>
      <c r="E100" s="24" t="s">
        <v>79</v>
      </c>
      <c r="F100" s="24" t="s">
        <v>11</v>
      </c>
      <c r="G100" s="24" t="s">
        <v>11</v>
      </c>
      <c r="H100" s="24" t="s">
        <v>12</v>
      </c>
      <c r="I100" s="24" t="s">
        <v>12</v>
      </c>
      <c r="J100" t="s">
        <v>690</v>
      </c>
    </row>
    <row r="101" spans="1:10" x14ac:dyDescent="0.3">
      <c r="A101" s="24" t="s">
        <v>2145</v>
      </c>
      <c r="B101" s="24" t="s">
        <v>2146</v>
      </c>
      <c r="C101" s="24" t="s">
        <v>2103</v>
      </c>
      <c r="D101" s="24" t="s">
        <v>2035</v>
      </c>
      <c r="E101" s="24" t="s">
        <v>79</v>
      </c>
      <c r="F101" s="24" t="s">
        <v>11</v>
      </c>
      <c r="G101" s="24" t="s">
        <v>11</v>
      </c>
      <c r="H101" s="24" t="s">
        <v>12</v>
      </c>
      <c r="I101" s="24" t="s">
        <v>12</v>
      </c>
      <c r="J101" t="s">
        <v>690</v>
      </c>
    </row>
    <row r="102" spans="1:10" x14ac:dyDescent="0.3">
      <c r="A102" s="24" t="s">
        <v>2147</v>
      </c>
      <c r="B102" s="24" t="s">
        <v>2148</v>
      </c>
      <c r="C102" s="24" t="s">
        <v>2034</v>
      </c>
      <c r="D102" s="24" t="s">
        <v>2035</v>
      </c>
      <c r="E102" s="24" t="s">
        <v>71</v>
      </c>
      <c r="F102" s="24" t="s">
        <v>12</v>
      </c>
      <c r="G102" s="24" t="s">
        <v>12</v>
      </c>
      <c r="H102" s="24" t="s">
        <v>11</v>
      </c>
      <c r="I102" s="24" t="s">
        <v>12</v>
      </c>
      <c r="J102" t="s">
        <v>690</v>
      </c>
    </row>
    <row r="103" spans="1:10" x14ac:dyDescent="0.3">
      <c r="A103" s="24" t="s">
        <v>2149</v>
      </c>
      <c r="B103" s="24" t="s">
        <v>2150</v>
      </c>
      <c r="C103" s="24" t="s">
        <v>2034</v>
      </c>
      <c r="D103" s="24" t="s">
        <v>2035</v>
      </c>
      <c r="E103" s="24" t="s">
        <v>71</v>
      </c>
      <c r="F103" s="24" t="s">
        <v>12</v>
      </c>
      <c r="G103" s="24" t="s">
        <v>12</v>
      </c>
      <c r="H103" s="24" t="s">
        <v>11</v>
      </c>
      <c r="I103" s="24" t="s">
        <v>12</v>
      </c>
      <c r="J103" t="s">
        <v>690</v>
      </c>
    </row>
    <row r="104" spans="1:10" x14ac:dyDescent="0.3">
      <c r="A104" s="24" t="s">
        <v>2151</v>
      </c>
      <c r="B104" s="24" t="s">
        <v>2152</v>
      </c>
      <c r="C104" s="24" t="s">
        <v>2034</v>
      </c>
      <c r="D104" s="24" t="s">
        <v>2035</v>
      </c>
      <c r="E104" s="24" t="s">
        <v>71</v>
      </c>
      <c r="F104" s="24" t="s">
        <v>12</v>
      </c>
      <c r="G104" s="24" t="s">
        <v>12</v>
      </c>
      <c r="H104" s="24" t="s">
        <v>11</v>
      </c>
      <c r="I104" s="24" t="s">
        <v>12</v>
      </c>
      <c r="J104" t="s">
        <v>690</v>
      </c>
    </row>
    <row r="105" spans="1:10" x14ac:dyDescent="0.3">
      <c r="A105" s="24" t="s">
        <v>2153</v>
      </c>
      <c r="B105" s="24" t="s">
        <v>2154</v>
      </c>
      <c r="C105" s="24" t="s">
        <v>2103</v>
      </c>
      <c r="D105" s="24" t="s">
        <v>2035</v>
      </c>
      <c r="E105" s="24" t="s">
        <v>79</v>
      </c>
      <c r="F105" s="24" t="s">
        <v>11</v>
      </c>
      <c r="G105" s="24" t="s">
        <v>12</v>
      </c>
      <c r="H105" s="24" t="s">
        <v>12</v>
      </c>
      <c r="I105" s="24" t="s">
        <v>12</v>
      </c>
      <c r="J105" t="s">
        <v>690</v>
      </c>
    </row>
    <row r="106" spans="1:10" x14ac:dyDescent="0.3">
      <c r="A106" s="24" t="s">
        <v>2155</v>
      </c>
      <c r="B106" s="24" t="s">
        <v>2156</v>
      </c>
      <c r="C106" s="24" t="s">
        <v>2157</v>
      </c>
      <c r="D106" s="24" t="s">
        <v>2035</v>
      </c>
      <c r="E106" s="24" t="s">
        <v>55</v>
      </c>
      <c r="F106" s="24" t="s">
        <v>11</v>
      </c>
      <c r="G106" s="24" t="s">
        <v>11</v>
      </c>
      <c r="H106" s="24" t="s">
        <v>12</v>
      </c>
      <c r="I106" s="24" t="s">
        <v>12</v>
      </c>
      <c r="J106" t="s">
        <v>690</v>
      </c>
    </row>
    <row r="107" spans="1:10" x14ac:dyDescent="0.3">
      <c r="A107" s="24" t="s">
        <v>2158</v>
      </c>
      <c r="B107" s="24" t="s">
        <v>2159</v>
      </c>
      <c r="C107" s="24" t="s">
        <v>2034</v>
      </c>
      <c r="D107" s="24" t="s">
        <v>2031</v>
      </c>
      <c r="E107" s="24" t="s">
        <v>71</v>
      </c>
      <c r="F107" s="24" t="s">
        <v>12</v>
      </c>
      <c r="G107" s="24" t="s">
        <v>12</v>
      </c>
      <c r="H107" s="24" t="s">
        <v>11</v>
      </c>
      <c r="I107" s="24" t="s">
        <v>12</v>
      </c>
      <c r="J107" t="s">
        <v>690</v>
      </c>
    </row>
    <row r="108" spans="1:10" x14ac:dyDescent="0.3">
      <c r="A108" s="24" t="s">
        <v>2160</v>
      </c>
      <c r="B108" s="24" t="s">
        <v>2161</v>
      </c>
      <c r="C108" s="24" t="s">
        <v>2034</v>
      </c>
      <c r="D108" s="24" t="s">
        <v>2031</v>
      </c>
      <c r="E108" s="24" t="s">
        <v>71</v>
      </c>
      <c r="F108" s="24" t="s">
        <v>12</v>
      </c>
      <c r="G108" s="24" t="s">
        <v>12</v>
      </c>
      <c r="H108" s="24" t="s">
        <v>11</v>
      </c>
      <c r="I108" s="24" t="s">
        <v>12</v>
      </c>
      <c r="J108" t="s">
        <v>690</v>
      </c>
    </row>
    <row r="109" spans="1:10" x14ac:dyDescent="0.3">
      <c r="A109" s="24" t="s">
        <v>2162</v>
      </c>
      <c r="B109" s="24" t="s">
        <v>2163</v>
      </c>
      <c r="C109" s="24" t="s">
        <v>485</v>
      </c>
      <c r="D109" s="24" t="s">
        <v>2035</v>
      </c>
      <c r="E109" s="24" t="s">
        <v>55</v>
      </c>
      <c r="F109" s="24" t="s">
        <v>11</v>
      </c>
      <c r="G109" s="24" t="s">
        <v>11</v>
      </c>
      <c r="H109" s="24" t="s">
        <v>12</v>
      </c>
      <c r="I109" s="24" t="s">
        <v>12</v>
      </c>
      <c r="J109" t="s">
        <v>690</v>
      </c>
    </row>
    <row r="110" spans="1:10" x14ac:dyDescent="0.3">
      <c r="A110" s="24" t="s">
        <v>2164</v>
      </c>
      <c r="B110" s="24" t="s">
        <v>2165</v>
      </c>
      <c r="C110" s="24" t="s">
        <v>485</v>
      </c>
      <c r="D110" s="24" t="s">
        <v>2035</v>
      </c>
      <c r="E110" s="24" t="s">
        <v>55</v>
      </c>
      <c r="F110" s="24" t="s">
        <v>11</v>
      </c>
      <c r="G110" s="24" t="s">
        <v>11</v>
      </c>
      <c r="H110" s="24" t="s">
        <v>12</v>
      </c>
      <c r="I110" s="24" t="s">
        <v>12</v>
      </c>
      <c r="J110" t="s">
        <v>690</v>
      </c>
    </row>
    <row r="111" spans="1:10" x14ac:dyDescent="0.3">
      <c r="A111" s="24" t="s">
        <v>2166</v>
      </c>
      <c r="B111" s="24" t="s">
        <v>2167</v>
      </c>
      <c r="C111" s="24" t="s">
        <v>485</v>
      </c>
      <c r="D111" s="24" t="s">
        <v>2035</v>
      </c>
      <c r="E111" s="24" t="s">
        <v>55</v>
      </c>
      <c r="F111" s="24" t="s">
        <v>11</v>
      </c>
      <c r="G111" s="24" t="s">
        <v>11</v>
      </c>
      <c r="H111" s="24" t="s">
        <v>12</v>
      </c>
      <c r="I111" s="24" t="s">
        <v>12</v>
      </c>
      <c r="J111" t="s">
        <v>690</v>
      </c>
    </row>
    <row r="112" spans="1:10" x14ac:dyDescent="0.3">
      <c r="A112" s="24" t="s">
        <v>2168</v>
      </c>
      <c r="B112" s="24" t="s">
        <v>2169</v>
      </c>
      <c r="C112" s="24" t="s">
        <v>540</v>
      </c>
      <c r="D112" s="24" t="s">
        <v>1410</v>
      </c>
      <c r="E112" s="24" t="s">
        <v>178</v>
      </c>
      <c r="F112" s="24" t="s">
        <v>11</v>
      </c>
      <c r="G112" s="24" t="s">
        <v>11</v>
      </c>
      <c r="H112" s="24" t="s">
        <v>12</v>
      </c>
      <c r="I112" s="24" t="s">
        <v>12</v>
      </c>
      <c r="J112" t="s">
        <v>690</v>
      </c>
    </row>
    <row r="113" spans="1:10" x14ac:dyDescent="0.3">
      <c r="A113" s="24" t="s">
        <v>2170</v>
      </c>
      <c r="B113" s="24" t="s">
        <v>2171</v>
      </c>
      <c r="C113" s="24" t="s">
        <v>2172</v>
      </c>
      <c r="D113" s="24" t="s">
        <v>2035</v>
      </c>
      <c r="E113" s="24" t="s">
        <v>79</v>
      </c>
      <c r="F113" s="24" t="s">
        <v>11</v>
      </c>
      <c r="G113" s="24" t="s">
        <v>12</v>
      </c>
      <c r="H113" s="24" t="s">
        <v>12</v>
      </c>
      <c r="I113" s="24" t="s">
        <v>12</v>
      </c>
      <c r="J113" t="s">
        <v>690</v>
      </c>
    </row>
    <row r="114" spans="1:10" x14ac:dyDescent="0.3">
      <c r="A114" s="24" t="s">
        <v>2173</v>
      </c>
      <c r="B114" s="24" t="s">
        <v>2174</v>
      </c>
      <c r="C114" s="24" t="s">
        <v>2172</v>
      </c>
      <c r="D114" s="24" t="s">
        <v>2035</v>
      </c>
      <c r="E114" s="24" t="s">
        <v>79</v>
      </c>
      <c r="F114" s="24" t="s">
        <v>11</v>
      </c>
      <c r="G114" s="24" t="s">
        <v>12</v>
      </c>
      <c r="H114" s="24" t="s">
        <v>12</v>
      </c>
      <c r="I114" s="24" t="s">
        <v>12</v>
      </c>
      <c r="J114" t="s">
        <v>690</v>
      </c>
    </row>
    <row r="115" spans="1:10" x14ac:dyDescent="0.3">
      <c r="A115" s="24" t="s">
        <v>2175</v>
      </c>
      <c r="B115" s="24" t="s">
        <v>2176</v>
      </c>
      <c r="C115" s="24" t="s">
        <v>2172</v>
      </c>
      <c r="D115" s="24" t="s">
        <v>2035</v>
      </c>
      <c r="E115" s="24" t="s">
        <v>79</v>
      </c>
      <c r="F115" s="24" t="s">
        <v>11</v>
      </c>
      <c r="G115" s="24" t="s">
        <v>12</v>
      </c>
      <c r="H115" s="24" t="s">
        <v>12</v>
      </c>
      <c r="I115" s="24" t="s">
        <v>12</v>
      </c>
      <c r="J115" t="s">
        <v>690</v>
      </c>
    </row>
    <row r="116" spans="1:10" x14ac:dyDescent="0.3">
      <c r="A116" s="24" t="s">
        <v>2177</v>
      </c>
      <c r="B116" s="24" t="s">
        <v>2178</v>
      </c>
      <c r="C116" s="24" t="s">
        <v>485</v>
      </c>
      <c r="D116" s="24" t="s">
        <v>2035</v>
      </c>
      <c r="E116" s="24" t="s">
        <v>55</v>
      </c>
      <c r="F116" s="24" t="s">
        <v>11</v>
      </c>
      <c r="G116" s="24" t="s">
        <v>11</v>
      </c>
      <c r="H116" s="24" t="s">
        <v>12</v>
      </c>
      <c r="I116" s="24" t="s">
        <v>12</v>
      </c>
      <c r="J116" t="s">
        <v>690</v>
      </c>
    </row>
    <row r="117" spans="1:10" x14ac:dyDescent="0.3">
      <c r="A117" s="24" t="s">
        <v>2179</v>
      </c>
      <c r="B117" s="24" t="s">
        <v>2180</v>
      </c>
      <c r="C117" s="24" t="s">
        <v>485</v>
      </c>
      <c r="D117" s="24" t="s">
        <v>2035</v>
      </c>
      <c r="E117" s="24" t="s">
        <v>55</v>
      </c>
      <c r="F117" s="24" t="s">
        <v>11</v>
      </c>
      <c r="G117" s="24" t="s">
        <v>11</v>
      </c>
      <c r="H117" s="24" t="s">
        <v>12</v>
      </c>
      <c r="I117" s="24" t="s">
        <v>12</v>
      </c>
      <c r="J117" t="s">
        <v>690</v>
      </c>
    </row>
    <row r="118" spans="1:10" x14ac:dyDescent="0.3">
      <c r="A118" s="24" t="s">
        <v>2181</v>
      </c>
      <c r="B118" s="24" t="s">
        <v>2182</v>
      </c>
      <c r="C118" s="24" t="s">
        <v>485</v>
      </c>
      <c r="D118" s="24" t="s">
        <v>2035</v>
      </c>
      <c r="E118" s="24" t="s">
        <v>55</v>
      </c>
      <c r="F118" s="24" t="s">
        <v>11</v>
      </c>
      <c r="G118" s="24" t="s">
        <v>11</v>
      </c>
      <c r="H118" s="24" t="s">
        <v>12</v>
      </c>
      <c r="I118" s="24" t="s">
        <v>12</v>
      </c>
      <c r="J118" t="s">
        <v>690</v>
      </c>
    </row>
    <row r="119" spans="1:10" x14ac:dyDescent="0.3">
      <c r="A119" s="24" t="s">
        <v>1482</v>
      </c>
      <c r="B119" s="24" t="s">
        <v>779</v>
      </c>
      <c r="C119" s="24" t="s">
        <v>1462</v>
      </c>
      <c r="D119" s="24" t="s">
        <v>1410</v>
      </c>
      <c r="E119" s="24" t="s">
        <v>1246</v>
      </c>
      <c r="F119" s="24" t="s">
        <v>11</v>
      </c>
      <c r="G119" s="24" t="s">
        <v>11</v>
      </c>
      <c r="H119" s="24" t="s">
        <v>12</v>
      </c>
      <c r="I119" s="24" t="s">
        <v>12</v>
      </c>
      <c r="J119" t="s">
        <v>50</v>
      </c>
    </row>
    <row r="120" spans="1:10" x14ac:dyDescent="0.3">
      <c r="A120" s="24" t="s">
        <v>1487</v>
      </c>
      <c r="B120" s="24" t="s">
        <v>835</v>
      </c>
      <c r="C120" s="24" t="s">
        <v>1462</v>
      </c>
      <c r="D120" s="24" t="s">
        <v>1410</v>
      </c>
      <c r="E120" s="24" t="s">
        <v>1438</v>
      </c>
      <c r="F120" s="24" t="s">
        <v>12</v>
      </c>
      <c r="G120" s="24" t="s">
        <v>12</v>
      </c>
      <c r="H120" s="24" t="s">
        <v>11</v>
      </c>
      <c r="I120" s="24" t="s">
        <v>12</v>
      </c>
      <c r="J120" t="s">
        <v>50</v>
      </c>
    </row>
    <row r="121" spans="1:10" x14ac:dyDescent="0.3">
      <c r="A121" s="24" t="s">
        <v>1483</v>
      </c>
      <c r="B121" s="24" t="s">
        <v>821</v>
      </c>
      <c r="C121" s="24" t="s">
        <v>1462</v>
      </c>
      <c r="D121" s="24" t="s">
        <v>1410</v>
      </c>
      <c r="E121" s="24" t="s">
        <v>1438</v>
      </c>
      <c r="F121" s="24" t="s">
        <v>11</v>
      </c>
      <c r="G121" s="24" t="s">
        <v>11</v>
      </c>
      <c r="H121" s="24" t="s">
        <v>12</v>
      </c>
      <c r="I121" s="24" t="s">
        <v>12</v>
      </c>
      <c r="J121" t="s">
        <v>50</v>
      </c>
    </row>
    <row r="122" spans="1:10" x14ac:dyDescent="0.3">
      <c r="A122" s="24" t="s">
        <v>1484</v>
      </c>
      <c r="B122" s="24" t="s">
        <v>842</v>
      </c>
      <c r="C122" s="24" t="s">
        <v>1462</v>
      </c>
      <c r="D122" s="24" t="s">
        <v>1410</v>
      </c>
      <c r="E122" s="24" t="s">
        <v>1438</v>
      </c>
      <c r="F122" s="24" t="s">
        <v>11</v>
      </c>
      <c r="G122" s="24" t="s">
        <v>11</v>
      </c>
      <c r="H122" s="24" t="s">
        <v>11</v>
      </c>
      <c r="I122" s="24" t="s">
        <v>12</v>
      </c>
      <c r="J122" t="s">
        <v>50</v>
      </c>
    </row>
    <row r="123" spans="1:10" x14ac:dyDescent="0.3">
      <c r="A123" s="24" t="s">
        <v>1485</v>
      </c>
      <c r="B123" s="24" t="s">
        <v>827</v>
      </c>
      <c r="C123" s="24" t="s">
        <v>1462</v>
      </c>
      <c r="D123" s="24" t="s">
        <v>1410</v>
      </c>
      <c r="E123" s="24" t="s">
        <v>1438</v>
      </c>
      <c r="F123" s="24" t="s">
        <v>11</v>
      </c>
      <c r="G123" s="24" t="s">
        <v>11</v>
      </c>
      <c r="H123" s="24" t="s">
        <v>12</v>
      </c>
      <c r="I123" s="24" t="s">
        <v>12</v>
      </c>
      <c r="J123" t="s">
        <v>50</v>
      </c>
    </row>
    <row r="124" spans="1:10" x14ac:dyDescent="0.3">
      <c r="A124" s="24" t="s">
        <v>1486</v>
      </c>
      <c r="B124" s="24" t="s">
        <v>184</v>
      </c>
      <c r="C124" s="24" t="s">
        <v>1462</v>
      </c>
      <c r="D124" s="24" t="s">
        <v>1410</v>
      </c>
      <c r="E124" s="24" t="s">
        <v>1442</v>
      </c>
      <c r="F124" s="24" t="s">
        <v>11</v>
      </c>
      <c r="G124" s="24" t="s">
        <v>11</v>
      </c>
      <c r="H124" s="24" t="s">
        <v>12</v>
      </c>
      <c r="I124" s="24" t="s">
        <v>12</v>
      </c>
      <c r="J124" t="s">
        <v>50</v>
      </c>
    </row>
    <row r="125" spans="1:10" x14ac:dyDescent="0.3">
      <c r="A125" s="24" t="s">
        <v>1559</v>
      </c>
      <c r="B125" s="24" t="s">
        <v>184</v>
      </c>
      <c r="C125" s="24" t="s">
        <v>1462</v>
      </c>
      <c r="D125" s="24" t="s">
        <v>1410</v>
      </c>
      <c r="E125" s="24" t="s">
        <v>1441</v>
      </c>
      <c r="F125" s="24" t="s">
        <v>11</v>
      </c>
      <c r="G125" s="24" t="s">
        <v>11</v>
      </c>
      <c r="H125" s="24" t="s">
        <v>12</v>
      </c>
      <c r="I125" s="24" t="s">
        <v>12</v>
      </c>
      <c r="J125" t="s">
        <v>50</v>
      </c>
    </row>
    <row r="126" spans="1:10" x14ac:dyDescent="0.3">
      <c r="A126" s="24" t="s">
        <v>1560</v>
      </c>
      <c r="B126" s="24" t="s">
        <v>1021</v>
      </c>
      <c r="C126" s="24" t="s">
        <v>1462</v>
      </c>
      <c r="D126" s="24" t="s">
        <v>1410</v>
      </c>
      <c r="E126" s="24" t="s">
        <v>1441</v>
      </c>
      <c r="F126" s="24" t="s">
        <v>11</v>
      </c>
      <c r="G126" s="24" t="s">
        <v>11</v>
      </c>
      <c r="H126" s="24" t="s">
        <v>12</v>
      </c>
      <c r="I126" s="24" t="s">
        <v>12</v>
      </c>
      <c r="J126" t="s">
        <v>50</v>
      </c>
    </row>
    <row r="127" spans="1:10" x14ac:dyDescent="0.3">
      <c r="A127" s="24" t="s">
        <v>1561</v>
      </c>
      <c r="B127" s="24" t="s">
        <v>553</v>
      </c>
      <c r="C127" s="24" t="s">
        <v>1462</v>
      </c>
      <c r="D127" s="29" t="s">
        <v>1410</v>
      </c>
      <c r="E127" s="24" t="s">
        <v>1441</v>
      </c>
      <c r="F127" s="24" t="s">
        <v>11</v>
      </c>
      <c r="G127" s="24" t="s">
        <v>11</v>
      </c>
      <c r="H127" s="24" t="s">
        <v>12</v>
      </c>
      <c r="I127" s="24" t="s">
        <v>12</v>
      </c>
      <c r="J127" t="s">
        <v>50</v>
      </c>
    </row>
    <row r="128" spans="1:10" x14ac:dyDescent="0.3">
      <c r="A128" s="24" t="s">
        <v>1562</v>
      </c>
      <c r="B128" s="24" t="s">
        <v>1563</v>
      </c>
      <c r="C128" s="24" t="s">
        <v>1462</v>
      </c>
      <c r="D128" s="29" t="s">
        <v>1410</v>
      </c>
      <c r="E128" s="24" t="s">
        <v>1441</v>
      </c>
      <c r="F128" s="24" t="s">
        <v>11</v>
      </c>
      <c r="G128" s="24" t="s">
        <v>12</v>
      </c>
      <c r="H128" s="24" t="s">
        <v>11</v>
      </c>
      <c r="I128" s="24" t="s">
        <v>12</v>
      </c>
      <c r="J128" t="s">
        <v>50</v>
      </c>
    </row>
    <row r="129" spans="1:10" x14ac:dyDescent="0.3">
      <c r="A129" s="24" t="s">
        <v>1564</v>
      </c>
      <c r="B129" s="24" t="s">
        <v>838</v>
      </c>
      <c r="C129" s="24" t="s">
        <v>1462</v>
      </c>
      <c r="D129" s="29" t="s">
        <v>1410</v>
      </c>
      <c r="E129" s="24" t="s">
        <v>1438</v>
      </c>
      <c r="F129" s="24" t="s">
        <v>12</v>
      </c>
      <c r="G129" s="24" t="s">
        <v>12</v>
      </c>
      <c r="H129" s="24" t="s">
        <v>11</v>
      </c>
      <c r="I129" s="24" t="s">
        <v>12</v>
      </c>
      <c r="J129" t="s">
        <v>50</v>
      </c>
    </row>
    <row r="130" spans="1:10" x14ac:dyDescent="0.3">
      <c r="A130" s="24" t="s">
        <v>1565</v>
      </c>
      <c r="B130" s="24" t="s">
        <v>817</v>
      </c>
      <c r="C130" s="24" t="s">
        <v>1462</v>
      </c>
      <c r="D130" s="24" t="s">
        <v>1410</v>
      </c>
      <c r="E130" s="24" t="s">
        <v>1438</v>
      </c>
      <c r="F130" s="24" t="s">
        <v>12</v>
      </c>
      <c r="G130" s="24" t="s">
        <v>12</v>
      </c>
      <c r="H130" s="24" t="s">
        <v>11</v>
      </c>
      <c r="I130" s="24" t="s">
        <v>12</v>
      </c>
      <c r="J130" t="s">
        <v>50</v>
      </c>
    </row>
    <row r="131" spans="1:10" x14ac:dyDescent="0.3">
      <c r="A131" s="24" t="s">
        <v>1566</v>
      </c>
      <c r="B131" s="24" t="s">
        <v>1567</v>
      </c>
      <c r="C131" s="24" t="s">
        <v>1462</v>
      </c>
      <c r="D131" s="29" t="s">
        <v>1410</v>
      </c>
      <c r="E131" s="24" t="s">
        <v>228</v>
      </c>
      <c r="F131" s="24" t="s">
        <v>12</v>
      </c>
      <c r="G131" s="24" t="s">
        <v>12</v>
      </c>
      <c r="H131" s="24" t="s">
        <v>11</v>
      </c>
      <c r="I131" s="24" t="s">
        <v>12</v>
      </c>
      <c r="J131" t="s">
        <v>50</v>
      </c>
    </row>
    <row r="132" spans="1:10" x14ac:dyDescent="0.3">
      <c r="A132" s="24" t="s">
        <v>1568</v>
      </c>
      <c r="B132" s="24" t="s">
        <v>836</v>
      </c>
      <c r="C132" s="24" t="s">
        <v>1462</v>
      </c>
      <c r="D132" s="29" t="s">
        <v>1410</v>
      </c>
      <c r="E132" s="24" t="s">
        <v>1438</v>
      </c>
      <c r="F132" s="24" t="s">
        <v>12</v>
      </c>
      <c r="G132" s="24" t="s">
        <v>12</v>
      </c>
      <c r="H132" s="24" t="s">
        <v>11</v>
      </c>
      <c r="I132" s="24" t="s">
        <v>12</v>
      </c>
      <c r="J132" t="s">
        <v>50</v>
      </c>
    </row>
    <row r="133" spans="1:10" x14ac:dyDescent="0.3">
      <c r="A133" s="24" t="s">
        <v>1569</v>
      </c>
      <c r="B133" s="24" t="s">
        <v>833</v>
      </c>
      <c r="C133" s="24" t="s">
        <v>1462</v>
      </c>
      <c r="D133" s="24" t="s">
        <v>1410</v>
      </c>
      <c r="E133" s="24" t="s">
        <v>1438</v>
      </c>
      <c r="F133" s="24" t="s">
        <v>12</v>
      </c>
      <c r="G133" s="24" t="s">
        <v>12</v>
      </c>
      <c r="H133" s="24" t="s">
        <v>11</v>
      </c>
      <c r="I133" s="24" t="s">
        <v>12</v>
      </c>
      <c r="J133" t="s">
        <v>50</v>
      </c>
    </row>
    <row r="134" spans="1:10" x14ac:dyDescent="0.3">
      <c r="A134" s="24" t="s">
        <v>1570</v>
      </c>
      <c r="B134" s="24" t="s">
        <v>1236</v>
      </c>
      <c r="C134" s="24" t="s">
        <v>1462</v>
      </c>
      <c r="D134" s="29" t="s">
        <v>1410</v>
      </c>
      <c r="E134" s="24" t="s">
        <v>55</v>
      </c>
      <c r="F134" s="24" t="s">
        <v>11</v>
      </c>
      <c r="G134" s="24" t="s">
        <v>11</v>
      </c>
      <c r="H134" s="24" t="s">
        <v>11</v>
      </c>
      <c r="I134" s="24" t="s">
        <v>12</v>
      </c>
      <c r="J134" t="s">
        <v>50</v>
      </c>
    </row>
    <row r="135" spans="1:10" x14ac:dyDescent="0.3">
      <c r="A135" s="24" t="s">
        <v>1571</v>
      </c>
      <c r="B135" s="24" t="s">
        <v>823</v>
      </c>
      <c r="C135" s="24" t="s">
        <v>1462</v>
      </c>
      <c r="D135" s="29" t="s">
        <v>1410</v>
      </c>
      <c r="E135" s="24" t="s">
        <v>1438</v>
      </c>
      <c r="F135" s="24" t="s">
        <v>12</v>
      </c>
      <c r="G135" s="24" t="s">
        <v>12</v>
      </c>
      <c r="H135" s="24" t="s">
        <v>11</v>
      </c>
      <c r="I135" s="24" t="s">
        <v>12</v>
      </c>
      <c r="J135" t="s">
        <v>50</v>
      </c>
    </row>
    <row r="136" spans="1:10" x14ac:dyDescent="0.3">
      <c r="A136" s="24" t="s">
        <v>1572</v>
      </c>
      <c r="B136" s="24" t="s">
        <v>884</v>
      </c>
      <c r="C136" s="24" t="s">
        <v>1462</v>
      </c>
      <c r="D136" s="29" t="s">
        <v>1410</v>
      </c>
      <c r="E136" s="24" t="s">
        <v>1438</v>
      </c>
      <c r="F136" s="24" t="s">
        <v>12</v>
      </c>
      <c r="G136" s="24" t="s">
        <v>12</v>
      </c>
      <c r="H136" s="24" t="s">
        <v>11</v>
      </c>
      <c r="I136" s="24" t="s">
        <v>12</v>
      </c>
      <c r="J136" t="s">
        <v>50</v>
      </c>
    </row>
    <row r="137" spans="1:10" x14ac:dyDescent="0.3">
      <c r="A137" s="24" t="s">
        <v>1573</v>
      </c>
      <c r="B137" s="24" t="s">
        <v>818</v>
      </c>
      <c r="C137" s="24" t="s">
        <v>1462</v>
      </c>
      <c r="D137" s="24" t="s">
        <v>1410</v>
      </c>
      <c r="E137" s="24" t="s">
        <v>1438</v>
      </c>
      <c r="F137" s="24" t="s">
        <v>12</v>
      </c>
      <c r="G137" s="24" t="s">
        <v>12</v>
      </c>
      <c r="H137" s="24" t="s">
        <v>11</v>
      </c>
      <c r="I137" s="24" t="s">
        <v>12</v>
      </c>
      <c r="J137" t="s">
        <v>50</v>
      </c>
    </row>
    <row r="138" spans="1:10" x14ac:dyDescent="0.3">
      <c r="A138" s="24" t="s">
        <v>1574</v>
      </c>
      <c r="B138" s="24" t="s">
        <v>837</v>
      </c>
      <c r="C138" s="24" t="s">
        <v>1462</v>
      </c>
      <c r="D138" s="24" t="s">
        <v>1410</v>
      </c>
      <c r="E138" s="24" t="s">
        <v>1438</v>
      </c>
      <c r="F138" s="24" t="s">
        <v>12</v>
      </c>
      <c r="G138" s="24" t="s">
        <v>12</v>
      </c>
      <c r="H138" s="24" t="s">
        <v>11</v>
      </c>
      <c r="I138" s="24" t="s">
        <v>12</v>
      </c>
      <c r="J138" t="s">
        <v>50</v>
      </c>
    </row>
    <row r="139" spans="1:10" x14ac:dyDescent="0.3">
      <c r="A139" s="24" t="s">
        <v>2183</v>
      </c>
      <c r="B139" s="24" t="s">
        <v>2184</v>
      </c>
      <c r="C139" s="24" t="s">
        <v>2034</v>
      </c>
      <c r="D139" s="24" t="s">
        <v>2035</v>
      </c>
      <c r="E139" s="24" t="s">
        <v>71</v>
      </c>
      <c r="F139" s="24" t="s">
        <v>12</v>
      </c>
      <c r="G139" s="24" t="s">
        <v>12</v>
      </c>
      <c r="H139" s="24" t="s">
        <v>11</v>
      </c>
      <c r="I139" s="24" t="s">
        <v>12</v>
      </c>
      <c r="J139" t="s">
        <v>690</v>
      </c>
    </row>
    <row r="140" spans="1:10" x14ac:dyDescent="0.3">
      <c r="A140" s="24" t="s">
        <v>2185</v>
      </c>
      <c r="B140" s="24" t="s">
        <v>2186</v>
      </c>
      <c r="C140" s="24" t="s">
        <v>2103</v>
      </c>
      <c r="D140" s="24" t="s">
        <v>2035</v>
      </c>
      <c r="E140" s="24" t="s">
        <v>79</v>
      </c>
      <c r="F140" s="24" t="s">
        <v>11</v>
      </c>
      <c r="G140" s="24" t="s">
        <v>11</v>
      </c>
      <c r="H140" s="24" t="s">
        <v>12</v>
      </c>
      <c r="I140" s="24" t="s">
        <v>12</v>
      </c>
      <c r="J140" t="s">
        <v>690</v>
      </c>
    </row>
    <row r="141" spans="1:10" x14ac:dyDescent="0.3">
      <c r="A141" s="24" t="s">
        <v>400</v>
      </c>
      <c r="B141" s="24" t="s">
        <v>962</v>
      </c>
      <c r="C141" s="24" t="s">
        <v>382</v>
      </c>
      <c r="D141" s="24" t="s">
        <v>1412</v>
      </c>
      <c r="E141" s="24" t="s">
        <v>71</v>
      </c>
      <c r="F141" s="24" t="s">
        <v>12</v>
      </c>
      <c r="G141" s="24" t="s">
        <v>12</v>
      </c>
      <c r="H141" s="24" t="s">
        <v>11</v>
      </c>
      <c r="I141" s="24" t="s">
        <v>12</v>
      </c>
      <c r="J141" t="s">
        <v>690</v>
      </c>
    </row>
    <row r="142" spans="1:10" x14ac:dyDescent="0.3">
      <c r="A142" s="24" t="s">
        <v>401</v>
      </c>
      <c r="B142" s="24" t="s">
        <v>963</v>
      </c>
      <c r="C142" s="24" t="s">
        <v>382</v>
      </c>
      <c r="D142" s="29" t="s">
        <v>1412</v>
      </c>
      <c r="E142" s="24" t="s">
        <v>71</v>
      </c>
      <c r="F142" s="24" t="s">
        <v>12</v>
      </c>
      <c r="G142" s="24" t="s">
        <v>12</v>
      </c>
      <c r="H142" s="24" t="s">
        <v>11</v>
      </c>
      <c r="I142" s="24" t="s">
        <v>12</v>
      </c>
      <c r="J142" t="s">
        <v>690</v>
      </c>
    </row>
    <row r="143" spans="1:10" x14ac:dyDescent="0.3">
      <c r="A143" s="24" t="s">
        <v>545</v>
      </c>
      <c r="B143" s="24" t="s">
        <v>1024</v>
      </c>
      <c r="C143" s="24" t="s">
        <v>544</v>
      </c>
      <c r="D143" s="29" t="s">
        <v>1413</v>
      </c>
      <c r="E143" s="24" t="s">
        <v>79</v>
      </c>
      <c r="F143" s="24" t="s">
        <v>12</v>
      </c>
      <c r="G143" s="24" t="s">
        <v>12</v>
      </c>
      <c r="H143" s="24" t="s">
        <v>11</v>
      </c>
      <c r="I143" s="24" t="s">
        <v>12</v>
      </c>
      <c r="J143" t="s">
        <v>690</v>
      </c>
    </row>
    <row r="144" spans="1:10" x14ac:dyDescent="0.3">
      <c r="A144" s="24" t="s">
        <v>514</v>
      </c>
      <c r="B144" s="24" t="s">
        <v>993</v>
      </c>
      <c r="C144" s="24" t="s">
        <v>751</v>
      </c>
      <c r="D144" s="24" t="s">
        <v>1414</v>
      </c>
      <c r="E144" s="24" t="s">
        <v>71</v>
      </c>
      <c r="F144" s="24" t="s">
        <v>12</v>
      </c>
      <c r="G144" s="24" t="s">
        <v>12</v>
      </c>
      <c r="H144" s="24" t="s">
        <v>11</v>
      </c>
      <c r="I144" s="24" t="s">
        <v>12</v>
      </c>
      <c r="J144" t="s">
        <v>690</v>
      </c>
    </row>
    <row r="145" spans="1:10" x14ac:dyDescent="0.3">
      <c r="A145" s="24" t="s">
        <v>515</v>
      </c>
      <c r="B145" s="24" t="s">
        <v>977</v>
      </c>
      <c r="C145" s="24" t="s">
        <v>750</v>
      </c>
      <c r="D145" s="24" t="s">
        <v>1414</v>
      </c>
      <c r="E145" s="24" t="s">
        <v>71</v>
      </c>
      <c r="F145" s="24" t="s">
        <v>12</v>
      </c>
      <c r="G145" s="24" t="s">
        <v>12</v>
      </c>
      <c r="H145" s="24" t="s">
        <v>11</v>
      </c>
      <c r="I145" s="24" t="s">
        <v>12</v>
      </c>
      <c r="J145" t="s">
        <v>690</v>
      </c>
    </row>
    <row r="146" spans="1:10" x14ac:dyDescent="0.3">
      <c r="A146" s="24" t="s">
        <v>666</v>
      </c>
      <c r="B146" s="24" t="s">
        <v>1092</v>
      </c>
      <c r="C146" s="24" t="s">
        <v>662</v>
      </c>
      <c r="D146" s="24" t="s">
        <v>1414</v>
      </c>
      <c r="E146" s="24" t="s">
        <v>185</v>
      </c>
      <c r="F146" s="24" t="s">
        <v>12</v>
      </c>
      <c r="G146" s="24" t="s">
        <v>12</v>
      </c>
      <c r="H146" s="24" t="s">
        <v>11</v>
      </c>
      <c r="I146" s="24" t="s">
        <v>12</v>
      </c>
      <c r="J146" t="s">
        <v>690</v>
      </c>
    </row>
    <row r="147" spans="1:10" x14ac:dyDescent="0.3">
      <c r="A147" s="24" t="s">
        <v>367</v>
      </c>
      <c r="B147" s="24" t="s">
        <v>785</v>
      </c>
      <c r="C147" s="24" t="s">
        <v>1575</v>
      </c>
      <c r="D147" s="24" t="s">
        <v>1414</v>
      </c>
      <c r="E147" s="24" t="s">
        <v>71</v>
      </c>
      <c r="F147" s="24" t="s">
        <v>12</v>
      </c>
      <c r="G147" s="24" t="s">
        <v>12</v>
      </c>
      <c r="H147" s="24" t="s">
        <v>11</v>
      </c>
      <c r="I147" s="24" t="s">
        <v>12</v>
      </c>
      <c r="J147" t="s">
        <v>690</v>
      </c>
    </row>
    <row r="148" spans="1:10" x14ac:dyDescent="0.3">
      <c r="A148" s="24" t="s">
        <v>188</v>
      </c>
      <c r="B148" s="24" t="s">
        <v>985</v>
      </c>
      <c r="C148" s="24" t="s">
        <v>750</v>
      </c>
      <c r="D148" s="29" t="s">
        <v>1414</v>
      </c>
      <c r="E148" s="24" t="s">
        <v>71</v>
      </c>
      <c r="F148" s="24" t="s">
        <v>12</v>
      </c>
      <c r="G148" s="24" t="s">
        <v>12</v>
      </c>
      <c r="H148" s="24" t="s">
        <v>11</v>
      </c>
      <c r="I148" s="24" t="s">
        <v>12</v>
      </c>
      <c r="J148" t="s">
        <v>690</v>
      </c>
    </row>
    <row r="149" spans="1:10" x14ac:dyDescent="0.3">
      <c r="A149" s="24" t="s">
        <v>659</v>
      </c>
      <c r="B149" s="24" t="s">
        <v>1088</v>
      </c>
      <c r="C149" s="24" t="s">
        <v>660</v>
      </c>
      <c r="D149" s="29" t="s">
        <v>1412</v>
      </c>
      <c r="E149" s="24" t="s">
        <v>79</v>
      </c>
      <c r="F149" s="24" t="s">
        <v>12</v>
      </c>
      <c r="G149" s="24" t="s">
        <v>12</v>
      </c>
      <c r="H149" s="24" t="s">
        <v>11</v>
      </c>
      <c r="I149" s="24" t="s">
        <v>12</v>
      </c>
      <c r="J149" t="s">
        <v>690</v>
      </c>
    </row>
    <row r="150" spans="1:10" x14ac:dyDescent="0.3">
      <c r="A150" s="24" t="s">
        <v>363</v>
      </c>
      <c r="B150" s="24" t="s">
        <v>938</v>
      </c>
      <c r="C150" s="24" t="s">
        <v>354</v>
      </c>
      <c r="D150" s="29" t="s">
        <v>1415</v>
      </c>
      <c r="E150" s="24" t="s">
        <v>71</v>
      </c>
      <c r="F150" s="24" t="s">
        <v>12</v>
      </c>
      <c r="G150" s="24" t="s">
        <v>12</v>
      </c>
      <c r="H150" s="24" t="s">
        <v>11</v>
      </c>
      <c r="I150" s="24" t="s">
        <v>12</v>
      </c>
      <c r="J150" t="s">
        <v>690</v>
      </c>
    </row>
    <row r="151" spans="1:10" x14ac:dyDescent="0.3">
      <c r="A151" s="24" t="s">
        <v>517</v>
      </c>
      <c r="B151" s="24" t="s">
        <v>1016</v>
      </c>
      <c r="C151" s="24" t="s">
        <v>518</v>
      </c>
      <c r="D151" s="29" t="s">
        <v>1412</v>
      </c>
      <c r="E151" s="24" t="s">
        <v>71</v>
      </c>
      <c r="F151" s="24" t="s">
        <v>12</v>
      </c>
      <c r="G151" s="24" t="s">
        <v>12</v>
      </c>
      <c r="H151" s="24" t="s">
        <v>11</v>
      </c>
      <c r="I151" s="24" t="s">
        <v>12</v>
      </c>
      <c r="J151" t="s">
        <v>690</v>
      </c>
    </row>
    <row r="152" spans="1:10" x14ac:dyDescent="0.3">
      <c r="A152" s="24" t="s">
        <v>87</v>
      </c>
      <c r="B152" s="24" t="s">
        <v>780</v>
      </c>
      <c r="C152" s="24" t="s">
        <v>1576</v>
      </c>
      <c r="D152" s="29" t="s">
        <v>1412</v>
      </c>
      <c r="E152" s="24" t="s">
        <v>71</v>
      </c>
      <c r="F152" s="24" t="s">
        <v>12</v>
      </c>
      <c r="G152" s="24" t="s">
        <v>12</v>
      </c>
      <c r="H152" s="24" t="s">
        <v>11</v>
      </c>
      <c r="I152" s="24" t="s">
        <v>12</v>
      </c>
      <c r="J152" t="s">
        <v>690</v>
      </c>
    </row>
    <row r="153" spans="1:10" x14ac:dyDescent="0.3">
      <c r="A153" s="24" t="s">
        <v>496</v>
      </c>
      <c r="B153" s="24" t="s">
        <v>1002</v>
      </c>
      <c r="C153" s="24" t="s">
        <v>1001</v>
      </c>
      <c r="D153" s="29" t="s">
        <v>1412</v>
      </c>
      <c r="E153" s="24" t="s">
        <v>71</v>
      </c>
      <c r="F153" s="24" t="s">
        <v>12</v>
      </c>
      <c r="G153" s="24" t="s">
        <v>12</v>
      </c>
      <c r="H153" s="24" t="s">
        <v>11</v>
      </c>
      <c r="I153" s="24" t="s">
        <v>12</v>
      </c>
      <c r="J153" t="s">
        <v>690</v>
      </c>
    </row>
    <row r="154" spans="1:10" x14ac:dyDescent="0.3">
      <c r="A154" s="24" t="s">
        <v>121</v>
      </c>
      <c r="B154" s="24" t="s">
        <v>800</v>
      </c>
      <c r="C154" s="24" t="s">
        <v>119</v>
      </c>
      <c r="D154" s="29" t="s">
        <v>1413</v>
      </c>
      <c r="E154" s="24" t="s">
        <v>71</v>
      </c>
      <c r="F154" s="24" t="s">
        <v>12</v>
      </c>
      <c r="G154" s="24" t="s">
        <v>12</v>
      </c>
      <c r="H154" s="24" t="s">
        <v>11</v>
      </c>
      <c r="I154" s="24" t="s">
        <v>12</v>
      </c>
      <c r="J154" t="s">
        <v>690</v>
      </c>
    </row>
    <row r="155" spans="1:10" x14ac:dyDescent="0.3">
      <c r="A155" s="24" t="s">
        <v>100</v>
      </c>
      <c r="B155" s="24" t="s">
        <v>790</v>
      </c>
      <c r="C155" s="24" t="s">
        <v>101</v>
      </c>
      <c r="D155" s="29" t="s">
        <v>1412</v>
      </c>
      <c r="E155" s="24" t="s">
        <v>79</v>
      </c>
      <c r="F155" s="24" t="s">
        <v>12</v>
      </c>
      <c r="G155" s="24" t="s">
        <v>12</v>
      </c>
      <c r="H155" s="24" t="s">
        <v>11</v>
      </c>
      <c r="I155" s="24" t="s">
        <v>12</v>
      </c>
      <c r="J155" t="s">
        <v>690</v>
      </c>
    </row>
    <row r="156" spans="1:10" x14ac:dyDescent="0.3">
      <c r="A156" s="24" t="s">
        <v>368</v>
      </c>
      <c r="B156" s="24" t="s">
        <v>942</v>
      </c>
      <c r="C156" s="24" t="s">
        <v>354</v>
      </c>
      <c r="D156" s="29" t="s">
        <v>1414</v>
      </c>
      <c r="E156" s="24" t="s">
        <v>71</v>
      </c>
      <c r="F156" s="24" t="s">
        <v>12</v>
      </c>
      <c r="G156" s="24" t="s">
        <v>12</v>
      </c>
      <c r="H156" s="24" t="s">
        <v>11</v>
      </c>
      <c r="I156" s="24" t="s">
        <v>12</v>
      </c>
      <c r="J156" t="s">
        <v>690</v>
      </c>
    </row>
    <row r="157" spans="1:10" x14ac:dyDescent="0.3">
      <c r="A157" s="24" t="s">
        <v>359</v>
      </c>
      <c r="B157" s="24" t="s">
        <v>934</v>
      </c>
      <c r="C157" s="24" t="s">
        <v>354</v>
      </c>
      <c r="D157" s="29" t="s">
        <v>1415</v>
      </c>
      <c r="E157" s="24" t="s">
        <v>72</v>
      </c>
      <c r="F157" s="24" t="s">
        <v>12</v>
      </c>
      <c r="G157" s="24" t="s">
        <v>12</v>
      </c>
      <c r="H157" s="24" t="s">
        <v>11</v>
      </c>
      <c r="I157" s="24" t="s">
        <v>12</v>
      </c>
      <c r="J157" t="s">
        <v>690</v>
      </c>
    </row>
    <row r="158" spans="1:10" x14ac:dyDescent="0.3">
      <c r="A158" s="24" t="s">
        <v>462</v>
      </c>
      <c r="B158" s="24" t="s">
        <v>1003</v>
      </c>
      <c r="C158" s="24" t="s">
        <v>463</v>
      </c>
      <c r="D158" s="29" t="s">
        <v>1412</v>
      </c>
      <c r="E158" s="24" t="s">
        <v>71</v>
      </c>
      <c r="F158" s="24" t="s">
        <v>12</v>
      </c>
      <c r="G158" s="24" t="s">
        <v>12</v>
      </c>
      <c r="H158" s="24" t="s">
        <v>11</v>
      </c>
      <c r="I158" s="24" t="s">
        <v>12</v>
      </c>
      <c r="J158" t="s">
        <v>690</v>
      </c>
    </row>
    <row r="159" spans="1:10" x14ac:dyDescent="0.3">
      <c r="A159" s="24" t="s">
        <v>69</v>
      </c>
      <c r="B159" s="24" t="s">
        <v>775</v>
      </c>
      <c r="C159" s="24" t="s">
        <v>70</v>
      </c>
      <c r="D159" s="24" t="s">
        <v>1412</v>
      </c>
      <c r="E159" s="24" t="s">
        <v>71</v>
      </c>
      <c r="F159" s="24" t="s">
        <v>12</v>
      </c>
      <c r="G159" s="24" t="s">
        <v>12</v>
      </c>
      <c r="H159" s="24" t="s">
        <v>11</v>
      </c>
      <c r="I159" s="24" t="s">
        <v>12</v>
      </c>
      <c r="J159" t="s">
        <v>690</v>
      </c>
    </row>
    <row r="160" spans="1:10" x14ac:dyDescent="0.3">
      <c r="A160" s="24" t="s">
        <v>543</v>
      </c>
      <c r="B160" s="24" t="s">
        <v>1025</v>
      </c>
      <c r="C160" s="24" t="s">
        <v>544</v>
      </c>
      <c r="D160" s="24" t="s">
        <v>1413</v>
      </c>
      <c r="E160" s="24" t="s">
        <v>79</v>
      </c>
      <c r="F160" s="24" t="s">
        <v>12</v>
      </c>
      <c r="G160" s="24" t="s">
        <v>12</v>
      </c>
      <c r="H160" s="24" t="s">
        <v>11</v>
      </c>
      <c r="I160" s="24" t="s">
        <v>12</v>
      </c>
      <c r="J160" t="s">
        <v>690</v>
      </c>
    </row>
    <row r="161" spans="1:10" x14ac:dyDescent="0.3">
      <c r="A161" s="24" t="s">
        <v>202</v>
      </c>
      <c r="B161" s="24" t="s">
        <v>860</v>
      </c>
      <c r="C161" s="24" t="s">
        <v>201</v>
      </c>
      <c r="D161" s="24" t="s">
        <v>1412</v>
      </c>
      <c r="E161" s="24" t="s">
        <v>79</v>
      </c>
      <c r="F161" s="24" t="s">
        <v>11</v>
      </c>
      <c r="G161" s="24" t="s">
        <v>11</v>
      </c>
      <c r="H161" s="24" t="s">
        <v>12</v>
      </c>
      <c r="I161" s="24" t="s">
        <v>12</v>
      </c>
      <c r="J161" t="s">
        <v>690</v>
      </c>
    </row>
    <row r="162" spans="1:10" x14ac:dyDescent="0.3">
      <c r="A162" s="24" t="s">
        <v>557</v>
      </c>
      <c r="B162" s="24" t="s">
        <v>1029</v>
      </c>
      <c r="C162" s="24" t="s">
        <v>1030</v>
      </c>
      <c r="D162" s="24" t="s">
        <v>1410</v>
      </c>
      <c r="E162" s="24" t="s">
        <v>51</v>
      </c>
      <c r="F162" s="24" t="s">
        <v>11</v>
      </c>
      <c r="G162" s="24" t="s">
        <v>11</v>
      </c>
      <c r="H162" s="24" t="s">
        <v>11</v>
      </c>
      <c r="I162" s="24" t="s">
        <v>12</v>
      </c>
      <c r="J162" t="s">
        <v>690</v>
      </c>
    </row>
    <row r="163" spans="1:10" x14ac:dyDescent="0.3">
      <c r="A163" s="24" t="s">
        <v>557</v>
      </c>
      <c r="B163" s="24" t="s">
        <v>1029</v>
      </c>
      <c r="C163" s="24" t="s">
        <v>1030</v>
      </c>
      <c r="D163" s="29" t="s">
        <v>1410</v>
      </c>
      <c r="E163" s="24" t="s">
        <v>556</v>
      </c>
      <c r="F163" s="24" t="s">
        <v>12</v>
      </c>
      <c r="G163" s="24" t="s">
        <v>12</v>
      </c>
      <c r="H163" s="24" t="s">
        <v>11</v>
      </c>
      <c r="I163" s="24" t="s">
        <v>12</v>
      </c>
      <c r="J163" t="s">
        <v>690</v>
      </c>
    </row>
    <row r="164" spans="1:10" x14ac:dyDescent="0.3">
      <c r="A164" s="24" t="s">
        <v>488</v>
      </c>
      <c r="B164" s="24" t="s">
        <v>1005</v>
      </c>
      <c r="C164" s="24" t="s">
        <v>485</v>
      </c>
      <c r="D164" s="29" t="s">
        <v>1410</v>
      </c>
      <c r="E164" s="24" t="s">
        <v>228</v>
      </c>
      <c r="F164" s="24" t="s">
        <v>12</v>
      </c>
      <c r="G164" s="24" t="s">
        <v>12</v>
      </c>
      <c r="H164" s="24" t="s">
        <v>11</v>
      </c>
      <c r="I164" s="24" t="s">
        <v>12</v>
      </c>
      <c r="J164" t="s">
        <v>690</v>
      </c>
    </row>
    <row r="165" spans="1:10" x14ac:dyDescent="0.3">
      <c r="A165" s="24" t="s">
        <v>490</v>
      </c>
      <c r="B165" s="24" t="s">
        <v>893</v>
      </c>
      <c r="C165" s="24" t="s">
        <v>890</v>
      </c>
      <c r="D165" s="29" t="s">
        <v>1415</v>
      </c>
      <c r="E165" s="24" t="s">
        <v>71</v>
      </c>
      <c r="F165" s="24" t="s">
        <v>11</v>
      </c>
      <c r="G165" s="24" t="s">
        <v>12</v>
      </c>
      <c r="H165" s="24" t="s">
        <v>12</v>
      </c>
      <c r="I165" s="24" t="s">
        <v>12</v>
      </c>
      <c r="J165" t="s">
        <v>690</v>
      </c>
    </row>
    <row r="166" spans="1:10" x14ac:dyDescent="0.3">
      <c r="A166" s="24" t="s">
        <v>145</v>
      </c>
      <c r="B166" s="24" t="s">
        <v>814</v>
      </c>
      <c r="C166" s="24" t="s">
        <v>813</v>
      </c>
      <c r="D166" s="24" t="s">
        <v>1410</v>
      </c>
      <c r="E166" s="24" t="s">
        <v>71</v>
      </c>
      <c r="F166" s="24" t="s">
        <v>12</v>
      </c>
      <c r="G166" s="24" t="s">
        <v>12</v>
      </c>
      <c r="H166" s="24" t="s">
        <v>11</v>
      </c>
      <c r="I166" s="24" t="s">
        <v>12</v>
      </c>
      <c r="J166" t="s">
        <v>690</v>
      </c>
    </row>
    <row r="167" spans="1:10" x14ac:dyDescent="0.3">
      <c r="A167" s="24" t="s">
        <v>240</v>
      </c>
      <c r="B167" s="24" t="s">
        <v>883</v>
      </c>
      <c r="C167" s="24" t="s">
        <v>241</v>
      </c>
      <c r="D167" s="24" t="s">
        <v>1410</v>
      </c>
      <c r="E167" s="24" t="s">
        <v>71</v>
      </c>
      <c r="F167" s="24" t="s">
        <v>11</v>
      </c>
      <c r="G167" s="24" t="s">
        <v>11</v>
      </c>
      <c r="H167" s="24" t="s">
        <v>11</v>
      </c>
      <c r="I167" s="24" t="s">
        <v>12</v>
      </c>
      <c r="J167" t="s">
        <v>690</v>
      </c>
    </row>
    <row r="168" spans="1:10" x14ac:dyDescent="0.3">
      <c r="A168" s="24" t="s">
        <v>360</v>
      </c>
      <c r="B168" s="24" t="s">
        <v>935</v>
      </c>
      <c r="C168" s="24" t="s">
        <v>354</v>
      </c>
      <c r="D168" s="24" t="s">
        <v>1415</v>
      </c>
      <c r="E168" s="24" t="s">
        <v>79</v>
      </c>
      <c r="F168" s="24" t="s">
        <v>12</v>
      </c>
      <c r="G168" s="24" t="s">
        <v>12</v>
      </c>
      <c r="H168" s="24" t="s">
        <v>11</v>
      </c>
      <c r="I168" s="24" t="s">
        <v>12</v>
      </c>
      <c r="J168" t="s">
        <v>690</v>
      </c>
    </row>
    <row r="169" spans="1:10" x14ac:dyDescent="0.3">
      <c r="A169" s="24" t="s">
        <v>126</v>
      </c>
      <c r="B169" s="24" t="s">
        <v>805</v>
      </c>
      <c r="C169" s="24" t="s">
        <v>119</v>
      </c>
      <c r="D169" s="29" t="s">
        <v>1410</v>
      </c>
      <c r="E169" s="24" t="s">
        <v>71</v>
      </c>
      <c r="F169" s="24" t="s">
        <v>12</v>
      </c>
      <c r="G169" s="24" t="s">
        <v>12</v>
      </c>
      <c r="H169" s="24" t="s">
        <v>11</v>
      </c>
      <c r="I169" s="24" t="s">
        <v>12</v>
      </c>
      <c r="J169" t="s">
        <v>690</v>
      </c>
    </row>
    <row r="170" spans="1:10" x14ac:dyDescent="0.3">
      <c r="A170" s="24" t="s">
        <v>186</v>
      </c>
      <c r="B170" s="24" t="s">
        <v>847</v>
      </c>
      <c r="C170" s="24" t="s">
        <v>17</v>
      </c>
      <c r="D170" s="24" t="s">
        <v>1410</v>
      </c>
      <c r="E170" s="24" t="s">
        <v>71</v>
      </c>
      <c r="F170" s="24" t="s">
        <v>12</v>
      </c>
      <c r="G170" s="24" t="s">
        <v>12</v>
      </c>
      <c r="H170" s="24" t="s">
        <v>11</v>
      </c>
      <c r="I170" s="24" t="s">
        <v>12</v>
      </c>
      <c r="J170" t="s">
        <v>690</v>
      </c>
    </row>
    <row r="171" spans="1:10" x14ac:dyDescent="0.3">
      <c r="A171" s="24" t="s">
        <v>139</v>
      </c>
      <c r="B171" s="24" t="s">
        <v>821</v>
      </c>
      <c r="C171" s="24" t="s">
        <v>813</v>
      </c>
      <c r="D171" s="24" t="s">
        <v>1410</v>
      </c>
      <c r="E171" s="24" t="s">
        <v>71</v>
      </c>
      <c r="F171" s="24" t="s">
        <v>11</v>
      </c>
      <c r="G171" s="24" t="s">
        <v>11</v>
      </c>
      <c r="H171" s="24" t="s">
        <v>12</v>
      </c>
      <c r="I171" s="24" t="s">
        <v>12</v>
      </c>
      <c r="J171" t="s">
        <v>690</v>
      </c>
    </row>
    <row r="172" spans="1:10" x14ac:dyDescent="0.3">
      <c r="A172" s="24" t="s">
        <v>640</v>
      </c>
      <c r="B172" s="24" t="s">
        <v>628</v>
      </c>
      <c r="C172" s="24" t="s">
        <v>627</v>
      </c>
      <c r="D172" s="29" t="s">
        <v>1415</v>
      </c>
      <c r="E172" s="24" t="s">
        <v>71</v>
      </c>
      <c r="F172" s="24" t="s">
        <v>12</v>
      </c>
      <c r="G172" s="24" t="s">
        <v>12</v>
      </c>
      <c r="H172" s="24" t="s">
        <v>11</v>
      </c>
      <c r="I172" s="24" t="s">
        <v>12</v>
      </c>
      <c r="J172" t="s">
        <v>690</v>
      </c>
    </row>
    <row r="173" spans="1:10" x14ac:dyDescent="0.3">
      <c r="A173" s="24" t="s">
        <v>646</v>
      </c>
      <c r="B173" s="24" t="s">
        <v>1085</v>
      </c>
      <c r="C173" s="24" t="s">
        <v>627</v>
      </c>
      <c r="D173" s="24" t="s">
        <v>1415</v>
      </c>
      <c r="E173" s="24" t="s">
        <v>71</v>
      </c>
      <c r="F173" s="24" t="s">
        <v>12</v>
      </c>
      <c r="G173" s="24" t="s">
        <v>12</v>
      </c>
      <c r="H173" s="24" t="s">
        <v>11</v>
      </c>
      <c r="I173" s="24" t="s">
        <v>12</v>
      </c>
      <c r="J173" t="s">
        <v>690</v>
      </c>
    </row>
    <row r="174" spans="1:10" x14ac:dyDescent="0.3">
      <c r="A174" s="24" t="s">
        <v>648</v>
      </c>
      <c r="B174" s="24" t="s">
        <v>1086</v>
      </c>
      <c r="C174" s="24" t="s">
        <v>627</v>
      </c>
      <c r="D174" s="29" t="s">
        <v>1415</v>
      </c>
      <c r="E174" s="24" t="s">
        <v>71</v>
      </c>
      <c r="F174" s="24" t="s">
        <v>12</v>
      </c>
      <c r="G174" s="24" t="s">
        <v>12</v>
      </c>
      <c r="H174" s="24" t="s">
        <v>11</v>
      </c>
      <c r="I174" s="24" t="s">
        <v>12</v>
      </c>
      <c r="J174" t="s">
        <v>690</v>
      </c>
    </row>
    <row r="175" spans="1:10" x14ac:dyDescent="0.3">
      <c r="A175" s="24" t="s">
        <v>645</v>
      </c>
      <c r="B175" s="24" t="s">
        <v>1083</v>
      </c>
      <c r="C175" s="24" t="s">
        <v>627</v>
      </c>
      <c r="D175" s="24" t="s">
        <v>1415</v>
      </c>
      <c r="E175" s="24" t="s">
        <v>71</v>
      </c>
      <c r="F175" s="24" t="s">
        <v>12</v>
      </c>
      <c r="G175" s="24" t="s">
        <v>12</v>
      </c>
      <c r="H175" s="24" t="s">
        <v>11</v>
      </c>
      <c r="I175" s="24" t="s">
        <v>12</v>
      </c>
      <c r="J175" t="s">
        <v>690</v>
      </c>
    </row>
    <row r="176" spans="1:10" x14ac:dyDescent="0.3">
      <c r="A176" s="24" t="s">
        <v>522</v>
      </c>
      <c r="B176" s="24" t="s">
        <v>1017</v>
      </c>
      <c r="C176" s="24" t="s">
        <v>521</v>
      </c>
      <c r="D176" s="29" t="s">
        <v>1413</v>
      </c>
      <c r="E176" s="24" t="s">
        <v>55</v>
      </c>
      <c r="F176" s="24" t="s">
        <v>12</v>
      </c>
      <c r="G176" s="24" t="s">
        <v>12</v>
      </c>
      <c r="H176" s="24" t="s">
        <v>11</v>
      </c>
      <c r="I176" s="24" t="s">
        <v>12</v>
      </c>
      <c r="J176" t="s">
        <v>690</v>
      </c>
    </row>
    <row r="177" spans="1:10" x14ac:dyDescent="0.3">
      <c r="A177" s="24" t="s">
        <v>500</v>
      </c>
      <c r="B177" s="24" t="s">
        <v>1012</v>
      </c>
      <c r="C177" s="24" t="s">
        <v>501</v>
      </c>
      <c r="D177" s="29" t="s">
        <v>1410</v>
      </c>
      <c r="E177" s="24" t="s">
        <v>71</v>
      </c>
      <c r="F177" s="24" t="s">
        <v>12</v>
      </c>
      <c r="G177" s="24" t="s">
        <v>12</v>
      </c>
      <c r="H177" s="24" t="s">
        <v>11</v>
      </c>
      <c r="I177" s="24" t="s">
        <v>12</v>
      </c>
      <c r="J177" t="s">
        <v>690</v>
      </c>
    </row>
    <row r="178" spans="1:10" x14ac:dyDescent="0.3">
      <c r="A178" s="24" t="s">
        <v>500</v>
      </c>
      <c r="B178" s="24" t="s">
        <v>1012</v>
      </c>
      <c r="C178" s="24" t="s">
        <v>501</v>
      </c>
      <c r="D178" s="29" t="s">
        <v>1410</v>
      </c>
      <c r="E178" s="24" t="s">
        <v>51</v>
      </c>
      <c r="F178" s="24" t="s">
        <v>11</v>
      </c>
      <c r="G178" s="24" t="s">
        <v>12</v>
      </c>
      <c r="H178" s="24" t="s">
        <v>12</v>
      </c>
      <c r="I178" s="24" t="s">
        <v>12</v>
      </c>
      <c r="J178" t="s">
        <v>690</v>
      </c>
    </row>
    <row r="179" spans="1:10" x14ac:dyDescent="0.3">
      <c r="A179" s="24" t="s">
        <v>398</v>
      </c>
      <c r="B179" s="24" t="s">
        <v>960</v>
      </c>
      <c r="C179" s="24" t="s">
        <v>382</v>
      </c>
      <c r="D179" s="29" t="s">
        <v>1412</v>
      </c>
      <c r="E179" s="24" t="s">
        <v>71</v>
      </c>
      <c r="F179" s="24" t="s">
        <v>12</v>
      </c>
      <c r="G179" s="24" t="s">
        <v>12</v>
      </c>
      <c r="H179" s="24" t="s">
        <v>11</v>
      </c>
      <c r="I179" s="24" t="s">
        <v>12</v>
      </c>
      <c r="J179" t="s">
        <v>690</v>
      </c>
    </row>
    <row r="180" spans="1:10" x14ac:dyDescent="0.3">
      <c r="A180" s="24" t="s">
        <v>358</v>
      </c>
      <c r="B180" s="24" t="s">
        <v>933</v>
      </c>
      <c r="C180" s="24" t="s">
        <v>354</v>
      </c>
      <c r="D180" s="29" t="s">
        <v>1415</v>
      </c>
      <c r="E180" s="24" t="s">
        <v>72</v>
      </c>
      <c r="F180" s="24" t="s">
        <v>12</v>
      </c>
      <c r="G180" s="24" t="s">
        <v>12</v>
      </c>
      <c r="H180" s="24" t="s">
        <v>11</v>
      </c>
      <c r="I180" s="24" t="s">
        <v>12</v>
      </c>
      <c r="J180" t="s">
        <v>690</v>
      </c>
    </row>
    <row r="181" spans="1:10" x14ac:dyDescent="0.3">
      <c r="A181" s="24" t="s">
        <v>623</v>
      </c>
      <c r="B181" s="24" t="s">
        <v>1080</v>
      </c>
      <c r="C181" s="24" t="s">
        <v>622</v>
      </c>
      <c r="D181" s="24" t="s">
        <v>1414</v>
      </c>
      <c r="E181" s="24" t="s">
        <v>79</v>
      </c>
      <c r="F181" s="24" t="s">
        <v>11</v>
      </c>
      <c r="G181" s="24" t="s">
        <v>11</v>
      </c>
      <c r="H181" s="24" t="s">
        <v>12</v>
      </c>
      <c r="I181" s="24" t="s">
        <v>12</v>
      </c>
      <c r="J181" t="s">
        <v>690</v>
      </c>
    </row>
    <row r="182" spans="1:10" x14ac:dyDescent="0.3">
      <c r="A182" s="24" t="s">
        <v>650</v>
      </c>
      <c r="B182" s="24" t="s">
        <v>1073</v>
      </c>
      <c r="C182" s="24" t="s">
        <v>1247</v>
      </c>
      <c r="D182" s="29" t="s">
        <v>1415</v>
      </c>
      <c r="E182" s="24" t="s">
        <v>55</v>
      </c>
      <c r="F182" s="24" t="s">
        <v>11</v>
      </c>
      <c r="G182" s="24" t="s">
        <v>11</v>
      </c>
      <c r="H182" s="24" t="s">
        <v>12</v>
      </c>
      <c r="I182" s="24" t="s">
        <v>12</v>
      </c>
      <c r="J182" t="s">
        <v>690</v>
      </c>
    </row>
    <row r="183" spans="1:10" x14ac:dyDescent="0.3">
      <c r="A183" s="24" t="s">
        <v>1132</v>
      </c>
      <c r="B183" s="24" t="s">
        <v>1133</v>
      </c>
      <c r="C183" s="24" t="s">
        <v>1134</v>
      </c>
      <c r="D183" s="29" t="s">
        <v>1410</v>
      </c>
      <c r="E183" s="24" t="s">
        <v>55</v>
      </c>
      <c r="F183" s="24" t="s">
        <v>11</v>
      </c>
      <c r="G183" s="24" t="s">
        <v>11</v>
      </c>
      <c r="H183" s="24" t="s">
        <v>12</v>
      </c>
      <c r="I183" s="24" t="s">
        <v>12</v>
      </c>
      <c r="J183" t="s">
        <v>690</v>
      </c>
    </row>
    <row r="184" spans="1:10" x14ac:dyDescent="0.3">
      <c r="A184" s="24" t="s">
        <v>294</v>
      </c>
      <c r="B184" s="24" t="s">
        <v>885</v>
      </c>
      <c r="C184" s="24" t="s">
        <v>1135</v>
      </c>
      <c r="D184" s="24" t="s">
        <v>1410</v>
      </c>
      <c r="E184" s="24" t="s">
        <v>71</v>
      </c>
      <c r="F184" s="24" t="s">
        <v>12</v>
      </c>
      <c r="G184" s="24" t="s">
        <v>12</v>
      </c>
      <c r="H184" s="24" t="s">
        <v>11</v>
      </c>
      <c r="I184" s="24" t="s">
        <v>12</v>
      </c>
      <c r="J184" t="s">
        <v>690</v>
      </c>
    </row>
    <row r="185" spans="1:10" x14ac:dyDescent="0.3">
      <c r="A185" s="24" t="s">
        <v>419</v>
      </c>
      <c r="B185" s="24" t="s">
        <v>991</v>
      </c>
      <c r="C185" s="24" t="s">
        <v>420</v>
      </c>
      <c r="D185" s="24" t="s">
        <v>1410</v>
      </c>
      <c r="E185" s="24" t="s">
        <v>178</v>
      </c>
      <c r="F185" s="24" t="s">
        <v>12</v>
      </c>
      <c r="G185" s="24" t="s">
        <v>12</v>
      </c>
      <c r="H185" s="24" t="s">
        <v>11</v>
      </c>
      <c r="I185" s="24" t="s">
        <v>12</v>
      </c>
      <c r="J185" t="s">
        <v>690</v>
      </c>
    </row>
    <row r="186" spans="1:10" x14ac:dyDescent="0.3">
      <c r="A186" s="24" t="s">
        <v>189</v>
      </c>
      <c r="B186" s="24" t="s">
        <v>854</v>
      </c>
      <c r="C186" s="24" t="s">
        <v>190</v>
      </c>
      <c r="D186" s="24" t="s">
        <v>1410</v>
      </c>
      <c r="E186" s="24" t="s">
        <v>71</v>
      </c>
      <c r="F186" s="24" t="s">
        <v>12</v>
      </c>
      <c r="G186" s="24" t="s">
        <v>12</v>
      </c>
      <c r="H186" s="24" t="s">
        <v>11</v>
      </c>
      <c r="I186" s="24" t="s">
        <v>12</v>
      </c>
      <c r="J186" t="s">
        <v>690</v>
      </c>
    </row>
    <row r="187" spans="1:10" x14ac:dyDescent="0.3">
      <c r="A187" s="24" t="s">
        <v>616</v>
      </c>
      <c r="B187" s="24" t="s">
        <v>1077</v>
      </c>
      <c r="C187" s="24" t="s">
        <v>617</v>
      </c>
      <c r="D187" s="24" t="s">
        <v>1410</v>
      </c>
      <c r="E187" s="24" t="s">
        <v>71</v>
      </c>
      <c r="F187" s="24" t="s">
        <v>12</v>
      </c>
      <c r="G187" s="24" t="s">
        <v>12</v>
      </c>
      <c r="H187" s="24" t="s">
        <v>11</v>
      </c>
      <c r="I187" s="24" t="s">
        <v>12</v>
      </c>
      <c r="J187" t="s">
        <v>690</v>
      </c>
    </row>
    <row r="188" spans="1:10" x14ac:dyDescent="0.3">
      <c r="A188" s="24" t="s">
        <v>618</v>
      </c>
      <c r="B188" s="24" t="s">
        <v>1078</v>
      </c>
      <c r="C188" s="24" t="s">
        <v>617</v>
      </c>
      <c r="D188" s="24" t="s">
        <v>1410</v>
      </c>
      <c r="E188" s="24" t="s">
        <v>71</v>
      </c>
      <c r="F188" s="24" t="s">
        <v>12</v>
      </c>
      <c r="G188" s="24" t="s">
        <v>12</v>
      </c>
      <c r="H188" s="24" t="s">
        <v>11</v>
      </c>
      <c r="I188" s="24" t="s">
        <v>12</v>
      </c>
      <c r="J188" t="s">
        <v>690</v>
      </c>
    </row>
    <row r="189" spans="1:10" x14ac:dyDescent="0.3">
      <c r="A189" s="24" t="s">
        <v>619</v>
      </c>
      <c r="B189" s="24" t="s">
        <v>1079</v>
      </c>
      <c r="C189" s="24" t="s">
        <v>617</v>
      </c>
      <c r="D189" s="24" t="s">
        <v>1410</v>
      </c>
      <c r="E189" s="24" t="s">
        <v>71</v>
      </c>
      <c r="F189" s="24" t="s">
        <v>12</v>
      </c>
      <c r="G189" s="24" t="s">
        <v>12</v>
      </c>
      <c r="H189" s="24" t="s">
        <v>11</v>
      </c>
      <c r="I189" s="24" t="s">
        <v>12</v>
      </c>
      <c r="J189" t="s">
        <v>690</v>
      </c>
    </row>
    <row r="190" spans="1:10" x14ac:dyDescent="0.3">
      <c r="A190" s="24" t="s">
        <v>424</v>
      </c>
      <c r="B190" s="24" t="s">
        <v>1248</v>
      </c>
      <c r="C190" s="24" t="s">
        <v>890</v>
      </c>
      <c r="D190" s="24" t="s">
        <v>1410</v>
      </c>
      <c r="E190" s="24" t="s">
        <v>71</v>
      </c>
      <c r="F190" s="24" t="s">
        <v>12</v>
      </c>
      <c r="G190" s="24" t="s">
        <v>12</v>
      </c>
      <c r="H190" s="24" t="s">
        <v>11</v>
      </c>
      <c r="I190" s="24" t="s">
        <v>12</v>
      </c>
      <c r="J190" t="s">
        <v>690</v>
      </c>
    </row>
    <row r="191" spans="1:10" x14ac:dyDescent="0.3">
      <c r="A191" s="24" t="s">
        <v>596</v>
      </c>
      <c r="B191" s="24" t="s">
        <v>1070</v>
      </c>
      <c r="C191" s="24" t="s">
        <v>595</v>
      </c>
      <c r="D191" s="29" t="s">
        <v>1410</v>
      </c>
      <c r="E191" s="24" t="s">
        <v>71</v>
      </c>
      <c r="F191" s="24" t="s">
        <v>12</v>
      </c>
      <c r="G191" s="24" t="s">
        <v>12</v>
      </c>
      <c r="H191" s="24" t="s">
        <v>11</v>
      </c>
      <c r="I191" s="24" t="s">
        <v>12</v>
      </c>
      <c r="J191" t="s">
        <v>690</v>
      </c>
    </row>
    <row r="192" spans="1:10" x14ac:dyDescent="0.3">
      <c r="A192" s="24" t="s">
        <v>1577</v>
      </c>
      <c r="B192" s="24" t="s">
        <v>1578</v>
      </c>
      <c r="C192" s="24" t="s">
        <v>1579</v>
      </c>
      <c r="D192" s="29" t="s">
        <v>1412</v>
      </c>
      <c r="E192" s="24" t="s">
        <v>54</v>
      </c>
      <c r="F192" s="24" t="s">
        <v>12</v>
      </c>
      <c r="G192" s="24" t="s">
        <v>12</v>
      </c>
      <c r="H192" s="24" t="s">
        <v>11</v>
      </c>
      <c r="I192" s="24" t="s">
        <v>12</v>
      </c>
      <c r="J192" t="s">
        <v>690</v>
      </c>
    </row>
    <row r="193" spans="1:10" x14ac:dyDescent="0.3">
      <c r="A193" s="24" t="s">
        <v>549</v>
      </c>
      <c r="B193" s="24" t="s">
        <v>1027</v>
      </c>
      <c r="C193" s="24" t="s">
        <v>550</v>
      </c>
      <c r="D193" s="29" t="s">
        <v>1410</v>
      </c>
      <c r="E193" s="24" t="s">
        <v>71</v>
      </c>
      <c r="F193" s="24" t="s">
        <v>12</v>
      </c>
      <c r="G193" s="24" t="s">
        <v>12</v>
      </c>
      <c r="H193" s="24" t="s">
        <v>11</v>
      </c>
      <c r="I193" s="24" t="s">
        <v>12</v>
      </c>
      <c r="J193" t="s">
        <v>690</v>
      </c>
    </row>
    <row r="194" spans="1:10" x14ac:dyDescent="0.3">
      <c r="A194" s="24" t="s">
        <v>378</v>
      </c>
      <c r="B194" s="24" t="s">
        <v>954</v>
      </c>
      <c r="C194" s="24" t="s">
        <v>379</v>
      </c>
      <c r="D194" s="29" t="s">
        <v>1410</v>
      </c>
      <c r="E194" s="24" t="s">
        <v>71</v>
      </c>
      <c r="F194" s="24" t="s">
        <v>11</v>
      </c>
      <c r="G194" s="24" t="s">
        <v>12</v>
      </c>
      <c r="H194" s="24" t="s">
        <v>11</v>
      </c>
      <c r="I194" s="24" t="s">
        <v>12</v>
      </c>
      <c r="J194" t="s">
        <v>690</v>
      </c>
    </row>
    <row r="195" spans="1:10" x14ac:dyDescent="0.3">
      <c r="A195" s="24" t="s">
        <v>670</v>
      </c>
      <c r="B195" s="24" t="s">
        <v>1096</v>
      </c>
      <c r="C195" s="24" t="s">
        <v>668</v>
      </c>
      <c r="D195" s="29" t="s">
        <v>1412</v>
      </c>
      <c r="E195" s="24" t="s">
        <v>79</v>
      </c>
      <c r="F195" s="24" t="s">
        <v>11</v>
      </c>
      <c r="G195" s="24" t="s">
        <v>11</v>
      </c>
      <c r="H195" s="24" t="s">
        <v>12</v>
      </c>
      <c r="I195" s="24" t="s">
        <v>12</v>
      </c>
      <c r="J195" t="s">
        <v>690</v>
      </c>
    </row>
    <row r="196" spans="1:10" x14ac:dyDescent="0.3">
      <c r="A196" s="24" t="s">
        <v>410</v>
      </c>
      <c r="B196" s="24" t="s">
        <v>990</v>
      </c>
      <c r="C196" s="24" t="s">
        <v>411</v>
      </c>
      <c r="D196" s="29" t="s">
        <v>1414</v>
      </c>
      <c r="E196" s="24" t="s">
        <v>51</v>
      </c>
      <c r="F196" s="24" t="s">
        <v>11</v>
      </c>
      <c r="G196" s="24" t="s">
        <v>12</v>
      </c>
      <c r="H196" s="24" t="s">
        <v>12</v>
      </c>
      <c r="I196" s="24" t="s">
        <v>12</v>
      </c>
      <c r="J196" t="s">
        <v>690</v>
      </c>
    </row>
    <row r="197" spans="1:10" x14ac:dyDescent="0.3">
      <c r="A197" s="24" t="s">
        <v>338</v>
      </c>
      <c r="B197" s="24" t="s">
        <v>916</v>
      </c>
      <c r="C197" s="24" t="s">
        <v>339</v>
      </c>
      <c r="D197" s="29" t="s">
        <v>1414</v>
      </c>
      <c r="E197" s="24" t="s">
        <v>55</v>
      </c>
      <c r="F197" s="24" t="s">
        <v>11</v>
      </c>
      <c r="G197" s="24" t="s">
        <v>11</v>
      </c>
      <c r="H197" s="24" t="s">
        <v>12</v>
      </c>
      <c r="I197" s="24" t="s">
        <v>12</v>
      </c>
      <c r="J197" t="s">
        <v>690</v>
      </c>
    </row>
    <row r="198" spans="1:10" x14ac:dyDescent="0.3">
      <c r="A198" s="24" t="s">
        <v>403</v>
      </c>
      <c r="B198" s="24" t="s">
        <v>965</v>
      </c>
      <c r="C198" s="24" t="s">
        <v>382</v>
      </c>
      <c r="D198" s="29" t="s">
        <v>1412</v>
      </c>
      <c r="E198" s="24" t="s">
        <v>71</v>
      </c>
      <c r="F198" s="24" t="s">
        <v>12</v>
      </c>
      <c r="G198" s="24" t="s">
        <v>12</v>
      </c>
      <c r="H198" s="24" t="s">
        <v>11</v>
      </c>
      <c r="I198" s="24" t="s">
        <v>12</v>
      </c>
      <c r="J198" t="s">
        <v>690</v>
      </c>
    </row>
    <row r="199" spans="1:10" x14ac:dyDescent="0.3">
      <c r="A199" s="24" t="s">
        <v>536</v>
      </c>
      <c r="B199" s="24" t="s">
        <v>1020</v>
      </c>
      <c r="C199" s="24" t="s">
        <v>537</v>
      </c>
      <c r="D199" s="29" t="s">
        <v>1410</v>
      </c>
      <c r="E199" s="24" t="s">
        <v>55</v>
      </c>
      <c r="F199" s="24" t="s">
        <v>11</v>
      </c>
      <c r="G199" s="24" t="s">
        <v>11</v>
      </c>
      <c r="H199" s="24" t="s">
        <v>12</v>
      </c>
      <c r="I199" s="24" t="s">
        <v>12</v>
      </c>
      <c r="J199" t="s">
        <v>690</v>
      </c>
    </row>
    <row r="200" spans="1:10" x14ac:dyDescent="0.3">
      <c r="A200" s="24" t="s">
        <v>116</v>
      </c>
      <c r="B200" s="24" t="s">
        <v>795</v>
      </c>
      <c r="C200" s="24" t="s">
        <v>112</v>
      </c>
      <c r="D200" s="29" t="s">
        <v>1410</v>
      </c>
      <c r="E200" s="24" t="s">
        <v>71</v>
      </c>
      <c r="F200" s="24" t="s">
        <v>11</v>
      </c>
      <c r="G200" s="24" t="s">
        <v>12</v>
      </c>
      <c r="H200" s="24" t="s">
        <v>12</v>
      </c>
      <c r="I200" s="24" t="s">
        <v>12</v>
      </c>
      <c r="J200" t="s">
        <v>690</v>
      </c>
    </row>
    <row r="201" spans="1:10" x14ac:dyDescent="0.3">
      <c r="A201" s="24" t="s">
        <v>489</v>
      </c>
      <c r="B201" s="24" t="s">
        <v>1006</v>
      </c>
      <c r="C201" s="24" t="s">
        <v>485</v>
      </c>
      <c r="D201" s="29" t="s">
        <v>1410</v>
      </c>
      <c r="E201" s="24" t="s">
        <v>79</v>
      </c>
      <c r="F201" s="24" t="s">
        <v>11</v>
      </c>
      <c r="G201" s="24" t="s">
        <v>11</v>
      </c>
      <c r="H201" s="24" t="s">
        <v>12</v>
      </c>
      <c r="I201" s="24" t="s">
        <v>12</v>
      </c>
      <c r="J201" t="s">
        <v>690</v>
      </c>
    </row>
    <row r="202" spans="1:10" x14ac:dyDescent="0.3">
      <c r="A202" s="24" t="s">
        <v>321</v>
      </c>
      <c r="B202" s="24" t="s">
        <v>902</v>
      </c>
      <c r="C202" s="24" t="s">
        <v>900</v>
      </c>
      <c r="D202" s="29" t="s">
        <v>1412</v>
      </c>
      <c r="E202" s="24" t="s">
        <v>71</v>
      </c>
      <c r="F202" s="24" t="s">
        <v>12</v>
      </c>
      <c r="G202" s="24" t="s">
        <v>12</v>
      </c>
      <c r="H202" s="24" t="s">
        <v>11</v>
      </c>
      <c r="I202" s="24" t="s">
        <v>12</v>
      </c>
      <c r="J202" t="s">
        <v>690</v>
      </c>
    </row>
    <row r="203" spans="1:10" x14ac:dyDescent="0.3">
      <c r="A203" s="24" t="s">
        <v>322</v>
      </c>
      <c r="B203" s="24" t="s">
        <v>911</v>
      </c>
      <c r="C203" s="24" t="s">
        <v>900</v>
      </c>
      <c r="D203" s="29" t="s">
        <v>1412</v>
      </c>
      <c r="E203" s="24" t="s">
        <v>71</v>
      </c>
      <c r="F203" s="24" t="s">
        <v>12</v>
      </c>
      <c r="G203" s="24" t="s">
        <v>12</v>
      </c>
      <c r="H203" s="24" t="s">
        <v>11</v>
      </c>
      <c r="I203" s="24" t="s">
        <v>12</v>
      </c>
      <c r="J203" t="s">
        <v>690</v>
      </c>
    </row>
    <row r="204" spans="1:10" x14ac:dyDescent="0.3">
      <c r="A204" s="24" t="s">
        <v>408</v>
      </c>
      <c r="B204" s="24" t="s">
        <v>989</v>
      </c>
      <c r="C204" s="24" t="s">
        <v>409</v>
      </c>
      <c r="D204" s="29" t="s">
        <v>1412</v>
      </c>
      <c r="E204" s="24" t="s">
        <v>71</v>
      </c>
      <c r="F204" s="24" t="s">
        <v>11</v>
      </c>
      <c r="G204" s="24" t="s">
        <v>11</v>
      </c>
      <c r="H204" s="24" t="s">
        <v>11</v>
      </c>
      <c r="I204" s="24" t="s">
        <v>12</v>
      </c>
      <c r="J204" t="s">
        <v>690</v>
      </c>
    </row>
    <row r="205" spans="1:10" x14ac:dyDescent="0.3">
      <c r="A205" s="24" t="s">
        <v>465</v>
      </c>
      <c r="B205" s="24" t="s">
        <v>895</v>
      </c>
      <c r="C205" s="24" t="s">
        <v>890</v>
      </c>
      <c r="D205" s="29" t="s">
        <v>1410</v>
      </c>
      <c r="E205" s="24" t="s">
        <v>71</v>
      </c>
      <c r="F205" s="24" t="s">
        <v>11</v>
      </c>
      <c r="G205" s="24" t="s">
        <v>12</v>
      </c>
      <c r="H205" s="24" t="s">
        <v>12</v>
      </c>
      <c r="I205" s="24" t="s">
        <v>12</v>
      </c>
      <c r="J205" t="s">
        <v>690</v>
      </c>
    </row>
    <row r="206" spans="1:10" x14ac:dyDescent="0.3">
      <c r="A206" s="24" t="s">
        <v>529</v>
      </c>
      <c r="B206" s="24" t="s">
        <v>1018</v>
      </c>
      <c r="C206" s="24" t="s">
        <v>524</v>
      </c>
      <c r="D206" s="29" t="s">
        <v>1414</v>
      </c>
      <c r="E206" s="24" t="s">
        <v>55</v>
      </c>
      <c r="F206" s="24" t="s">
        <v>11</v>
      </c>
      <c r="G206" s="24" t="s">
        <v>11</v>
      </c>
      <c r="H206" s="24" t="s">
        <v>12</v>
      </c>
      <c r="I206" s="24" t="s">
        <v>12</v>
      </c>
      <c r="J206" t="s">
        <v>690</v>
      </c>
    </row>
    <row r="207" spans="1:10" x14ac:dyDescent="0.3">
      <c r="A207" s="24" t="s">
        <v>331</v>
      </c>
      <c r="B207" s="24" t="s">
        <v>912</v>
      </c>
      <c r="C207" s="24" t="s">
        <v>332</v>
      </c>
      <c r="D207" s="24" t="s">
        <v>1414</v>
      </c>
      <c r="E207" s="24" t="s">
        <v>71</v>
      </c>
      <c r="F207" s="24" t="s">
        <v>12</v>
      </c>
      <c r="G207" s="24" t="s">
        <v>12</v>
      </c>
      <c r="H207" s="24" t="s">
        <v>11</v>
      </c>
      <c r="I207" s="24" t="s">
        <v>12</v>
      </c>
      <c r="J207" t="s">
        <v>690</v>
      </c>
    </row>
    <row r="208" spans="1:10" x14ac:dyDescent="0.3">
      <c r="A208" s="24" t="s">
        <v>315</v>
      </c>
      <c r="B208" s="24" t="s">
        <v>1075</v>
      </c>
      <c r="C208" s="24" t="s">
        <v>1247</v>
      </c>
      <c r="D208" s="24" t="s">
        <v>1410</v>
      </c>
      <c r="E208" s="24" t="s">
        <v>55</v>
      </c>
      <c r="F208" s="24" t="s">
        <v>11</v>
      </c>
      <c r="G208" s="24" t="s">
        <v>11</v>
      </c>
      <c r="H208" s="24" t="s">
        <v>12</v>
      </c>
      <c r="I208" s="24" t="s">
        <v>12</v>
      </c>
      <c r="J208" t="s">
        <v>690</v>
      </c>
    </row>
    <row r="209" spans="1:10" x14ac:dyDescent="0.3">
      <c r="A209" s="24" t="s">
        <v>1136</v>
      </c>
      <c r="B209" s="24" t="s">
        <v>1137</v>
      </c>
      <c r="C209" s="24" t="s">
        <v>1138</v>
      </c>
      <c r="D209" s="24" t="s">
        <v>1416</v>
      </c>
      <c r="E209" s="24" t="s">
        <v>51</v>
      </c>
      <c r="F209" s="24" t="s">
        <v>11</v>
      </c>
      <c r="G209" s="24" t="s">
        <v>11</v>
      </c>
      <c r="H209" s="24" t="s">
        <v>12</v>
      </c>
      <c r="I209" s="24" t="s">
        <v>12</v>
      </c>
      <c r="J209" t="s">
        <v>690</v>
      </c>
    </row>
    <row r="210" spans="1:10" x14ac:dyDescent="0.3">
      <c r="A210" s="24" t="s">
        <v>483</v>
      </c>
      <c r="B210" s="24" t="s">
        <v>1004</v>
      </c>
      <c r="C210" s="24" t="s">
        <v>480</v>
      </c>
      <c r="D210" s="24" t="s">
        <v>1410</v>
      </c>
      <c r="E210" s="24" t="s">
        <v>55</v>
      </c>
      <c r="F210" s="24" t="s">
        <v>11</v>
      </c>
      <c r="G210" s="24" t="s">
        <v>11</v>
      </c>
      <c r="H210" s="24" t="s">
        <v>12</v>
      </c>
      <c r="I210" s="24" t="s">
        <v>12</v>
      </c>
      <c r="J210" t="s">
        <v>690</v>
      </c>
    </row>
    <row r="211" spans="1:10" x14ac:dyDescent="0.3">
      <c r="A211" s="24" t="s">
        <v>415</v>
      </c>
      <c r="B211" s="24" t="s">
        <v>1139</v>
      </c>
      <c r="C211" s="24" t="s">
        <v>414</v>
      </c>
      <c r="D211" s="24" t="s">
        <v>1412</v>
      </c>
      <c r="E211" s="24" t="s">
        <v>79</v>
      </c>
      <c r="F211" s="24" t="s">
        <v>12</v>
      </c>
      <c r="G211" s="24" t="s">
        <v>12</v>
      </c>
      <c r="H211" s="24" t="s">
        <v>11</v>
      </c>
      <c r="I211" s="24" t="s">
        <v>12</v>
      </c>
      <c r="J211" t="s">
        <v>690</v>
      </c>
    </row>
    <row r="212" spans="1:10" x14ac:dyDescent="0.3">
      <c r="A212" s="24" t="s">
        <v>669</v>
      </c>
      <c r="B212" s="24" t="s">
        <v>1095</v>
      </c>
      <c r="C212" s="24" t="s">
        <v>668</v>
      </c>
      <c r="D212" s="24" t="s">
        <v>1410</v>
      </c>
      <c r="E212" s="24" t="s">
        <v>79</v>
      </c>
      <c r="F212" s="24" t="s">
        <v>11</v>
      </c>
      <c r="G212" s="24" t="s">
        <v>11</v>
      </c>
      <c r="H212" s="24" t="s">
        <v>12</v>
      </c>
      <c r="I212" s="24" t="s">
        <v>12</v>
      </c>
      <c r="J212" t="s">
        <v>690</v>
      </c>
    </row>
    <row r="213" spans="1:10" x14ac:dyDescent="0.3">
      <c r="A213" s="24" t="s">
        <v>113</v>
      </c>
      <c r="B213" s="24" t="s">
        <v>794</v>
      </c>
      <c r="C213" s="24" t="s">
        <v>112</v>
      </c>
      <c r="D213" s="29" t="s">
        <v>1410</v>
      </c>
      <c r="E213" s="24" t="s">
        <v>71</v>
      </c>
      <c r="F213" s="24" t="s">
        <v>12</v>
      </c>
      <c r="G213" s="24" t="s">
        <v>12</v>
      </c>
      <c r="H213" s="24" t="s">
        <v>11</v>
      </c>
      <c r="I213" s="24" t="s">
        <v>12</v>
      </c>
      <c r="J213" t="s">
        <v>690</v>
      </c>
    </row>
    <row r="214" spans="1:10" x14ac:dyDescent="0.3">
      <c r="A214" s="24" t="s">
        <v>117</v>
      </c>
      <c r="B214" s="24" t="s">
        <v>797</v>
      </c>
      <c r="C214" s="24" t="s">
        <v>112</v>
      </c>
      <c r="D214" s="24" t="s">
        <v>1410</v>
      </c>
      <c r="E214" s="24" t="s">
        <v>71</v>
      </c>
      <c r="F214" s="24" t="s">
        <v>12</v>
      </c>
      <c r="G214" s="24" t="s">
        <v>12</v>
      </c>
      <c r="H214" s="24" t="s">
        <v>11</v>
      </c>
      <c r="I214" s="24" t="s">
        <v>12</v>
      </c>
      <c r="J214" t="s">
        <v>690</v>
      </c>
    </row>
    <row r="215" spans="1:10" x14ac:dyDescent="0.3">
      <c r="A215" s="24" t="s">
        <v>115</v>
      </c>
      <c r="B215" s="24" t="s">
        <v>793</v>
      </c>
      <c r="C215" s="24" t="s">
        <v>112</v>
      </c>
      <c r="D215" s="29" t="s">
        <v>1410</v>
      </c>
      <c r="E215" s="24" t="s">
        <v>71</v>
      </c>
      <c r="F215" s="24" t="s">
        <v>12</v>
      </c>
      <c r="G215" s="24" t="s">
        <v>12</v>
      </c>
      <c r="H215" s="24" t="s">
        <v>11</v>
      </c>
      <c r="I215" s="24" t="s">
        <v>12</v>
      </c>
      <c r="J215" t="s">
        <v>690</v>
      </c>
    </row>
    <row r="216" spans="1:10" x14ac:dyDescent="0.3">
      <c r="A216" s="24" t="s">
        <v>49</v>
      </c>
      <c r="B216" s="24" t="s">
        <v>1074</v>
      </c>
      <c r="C216" s="24" t="s">
        <v>1247</v>
      </c>
      <c r="D216" s="24" t="s">
        <v>1410</v>
      </c>
      <c r="E216" s="24" t="s">
        <v>55</v>
      </c>
      <c r="F216" s="24" t="s">
        <v>11</v>
      </c>
      <c r="G216" s="24" t="s">
        <v>11</v>
      </c>
      <c r="H216" s="24" t="s">
        <v>12</v>
      </c>
      <c r="I216" s="24" t="s">
        <v>12</v>
      </c>
      <c r="J216" t="s">
        <v>690</v>
      </c>
    </row>
    <row r="217" spans="1:10" x14ac:dyDescent="0.3">
      <c r="A217" s="24" t="s">
        <v>104</v>
      </c>
      <c r="B217" s="24" t="s">
        <v>791</v>
      </c>
      <c r="C217" s="24" t="s">
        <v>105</v>
      </c>
      <c r="D217" s="29" t="s">
        <v>1414</v>
      </c>
      <c r="E217" s="24" t="s">
        <v>51</v>
      </c>
      <c r="F217" s="24" t="s">
        <v>11</v>
      </c>
      <c r="G217" s="24" t="s">
        <v>11</v>
      </c>
      <c r="H217" s="24" t="s">
        <v>12</v>
      </c>
      <c r="I217" s="24" t="s">
        <v>12</v>
      </c>
      <c r="J217" t="s">
        <v>690</v>
      </c>
    </row>
    <row r="218" spans="1:10" x14ac:dyDescent="0.3">
      <c r="A218" s="24" t="s">
        <v>642</v>
      </c>
      <c r="B218" s="24" t="s">
        <v>1082</v>
      </c>
      <c r="C218" s="24" t="s">
        <v>627</v>
      </c>
      <c r="D218" s="29" t="s">
        <v>1410</v>
      </c>
      <c r="E218" s="24" t="s">
        <v>55</v>
      </c>
      <c r="F218" s="24" t="s">
        <v>11</v>
      </c>
      <c r="G218" s="24" t="s">
        <v>12</v>
      </c>
      <c r="H218" s="24" t="s">
        <v>12</v>
      </c>
      <c r="I218" s="24" t="s">
        <v>12</v>
      </c>
      <c r="J218" t="s">
        <v>690</v>
      </c>
    </row>
    <row r="219" spans="1:10" x14ac:dyDescent="0.3">
      <c r="A219" s="24" t="s">
        <v>597</v>
      </c>
      <c r="B219" s="24" t="s">
        <v>1071</v>
      </c>
      <c r="C219" s="24" t="s">
        <v>595</v>
      </c>
      <c r="D219" s="24" t="s">
        <v>1410</v>
      </c>
      <c r="E219" s="24" t="s">
        <v>71</v>
      </c>
      <c r="F219" s="24" t="s">
        <v>12</v>
      </c>
      <c r="G219" s="24" t="s">
        <v>12</v>
      </c>
      <c r="H219" s="24" t="s">
        <v>11</v>
      </c>
      <c r="I219" s="24" t="s">
        <v>12</v>
      </c>
      <c r="J219" t="s">
        <v>690</v>
      </c>
    </row>
    <row r="220" spans="1:10" x14ac:dyDescent="0.3">
      <c r="A220" s="24" t="s">
        <v>605</v>
      </c>
      <c r="B220" s="24" t="s">
        <v>1076</v>
      </c>
      <c r="C220" s="24" t="s">
        <v>606</v>
      </c>
      <c r="D220" s="24" t="s">
        <v>1413</v>
      </c>
      <c r="E220" s="24" t="s">
        <v>71</v>
      </c>
      <c r="F220" s="24" t="s">
        <v>11</v>
      </c>
      <c r="G220" s="24" t="s">
        <v>12</v>
      </c>
      <c r="H220" s="24" t="s">
        <v>11</v>
      </c>
      <c r="I220" s="24" t="s">
        <v>12</v>
      </c>
      <c r="J220" t="s">
        <v>690</v>
      </c>
    </row>
    <row r="221" spans="1:10" x14ac:dyDescent="0.3">
      <c r="A221" s="24" t="s">
        <v>369</v>
      </c>
      <c r="B221" s="24" t="s">
        <v>944</v>
      </c>
      <c r="C221" s="24" t="s">
        <v>354</v>
      </c>
      <c r="D221" s="24" t="s">
        <v>1415</v>
      </c>
      <c r="E221" s="24" t="s">
        <v>71</v>
      </c>
      <c r="F221" s="24" t="s">
        <v>12</v>
      </c>
      <c r="G221" s="24" t="s">
        <v>12</v>
      </c>
      <c r="H221" s="24" t="s">
        <v>11</v>
      </c>
      <c r="I221" s="24" t="s">
        <v>12</v>
      </c>
      <c r="J221" t="s">
        <v>690</v>
      </c>
    </row>
    <row r="222" spans="1:10" x14ac:dyDescent="0.3">
      <c r="A222" s="24" t="s">
        <v>582</v>
      </c>
      <c r="B222" s="24" t="s">
        <v>983</v>
      </c>
      <c r="C222" s="24" t="s">
        <v>750</v>
      </c>
      <c r="D222" s="24" t="s">
        <v>1414</v>
      </c>
      <c r="E222" s="24" t="s">
        <v>71</v>
      </c>
      <c r="F222" s="24" t="s">
        <v>12</v>
      </c>
      <c r="G222" s="24" t="s">
        <v>12</v>
      </c>
      <c r="H222" s="24" t="s">
        <v>11</v>
      </c>
      <c r="I222" s="24" t="s">
        <v>12</v>
      </c>
      <c r="J222" t="s">
        <v>690</v>
      </c>
    </row>
    <row r="223" spans="1:10" x14ac:dyDescent="0.3">
      <c r="A223" s="24" t="s">
        <v>575</v>
      </c>
      <c r="B223" s="24" t="s">
        <v>1040</v>
      </c>
      <c r="C223" s="24" t="s">
        <v>576</v>
      </c>
      <c r="D223" s="24" t="s">
        <v>1416</v>
      </c>
      <c r="E223" s="24" t="s">
        <v>71</v>
      </c>
      <c r="F223" s="24" t="s">
        <v>12</v>
      </c>
      <c r="G223" s="24" t="s">
        <v>12</v>
      </c>
      <c r="H223" s="24" t="s">
        <v>11</v>
      </c>
      <c r="I223" s="24" t="s">
        <v>12</v>
      </c>
      <c r="J223" t="s">
        <v>690</v>
      </c>
    </row>
    <row r="224" spans="1:10" x14ac:dyDescent="0.3">
      <c r="A224" s="24" t="s">
        <v>577</v>
      </c>
      <c r="B224" s="24" t="s">
        <v>1041</v>
      </c>
      <c r="C224" s="24" t="s">
        <v>576</v>
      </c>
      <c r="D224" s="29" t="s">
        <v>1416</v>
      </c>
      <c r="E224" s="24" t="s">
        <v>71</v>
      </c>
      <c r="F224" s="24" t="s">
        <v>12</v>
      </c>
      <c r="G224" s="24" t="s">
        <v>12</v>
      </c>
      <c r="H224" s="24" t="s">
        <v>11</v>
      </c>
      <c r="I224" s="24" t="s">
        <v>12</v>
      </c>
      <c r="J224" t="s">
        <v>690</v>
      </c>
    </row>
    <row r="225" spans="1:10" x14ac:dyDescent="0.3">
      <c r="A225" s="24" t="s">
        <v>351</v>
      </c>
      <c r="B225" s="24" t="s">
        <v>931</v>
      </c>
      <c r="C225" s="24" t="s">
        <v>350</v>
      </c>
      <c r="D225" s="24" t="s">
        <v>1412</v>
      </c>
      <c r="E225" s="24" t="s">
        <v>79</v>
      </c>
      <c r="F225" s="24" t="s">
        <v>11</v>
      </c>
      <c r="G225" s="24" t="s">
        <v>11</v>
      </c>
      <c r="H225" s="24" t="s">
        <v>12</v>
      </c>
      <c r="I225" s="24" t="s">
        <v>12</v>
      </c>
      <c r="J225" t="s">
        <v>690</v>
      </c>
    </row>
    <row r="226" spans="1:10" x14ac:dyDescent="0.3">
      <c r="A226" s="24" t="s">
        <v>586</v>
      </c>
      <c r="B226" s="24" t="s">
        <v>1046</v>
      </c>
      <c r="C226" s="24" t="s">
        <v>587</v>
      </c>
      <c r="D226" s="24" t="s">
        <v>1414</v>
      </c>
      <c r="E226" s="24" t="s">
        <v>79</v>
      </c>
      <c r="F226" s="24" t="s">
        <v>12</v>
      </c>
      <c r="G226" s="24" t="s">
        <v>12</v>
      </c>
      <c r="H226" s="24" t="s">
        <v>11</v>
      </c>
      <c r="I226" s="24" t="s">
        <v>12</v>
      </c>
      <c r="J226" t="s">
        <v>690</v>
      </c>
    </row>
    <row r="227" spans="1:10" x14ac:dyDescent="0.3">
      <c r="A227" s="24" t="s">
        <v>118</v>
      </c>
      <c r="B227" s="24" t="s">
        <v>798</v>
      </c>
      <c r="C227" s="24" t="s">
        <v>119</v>
      </c>
      <c r="D227" s="29" t="s">
        <v>1410</v>
      </c>
      <c r="E227" s="24" t="s">
        <v>71</v>
      </c>
      <c r="F227" s="24" t="s">
        <v>12</v>
      </c>
      <c r="G227" s="24" t="s">
        <v>12</v>
      </c>
      <c r="H227" s="24" t="s">
        <v>11</v>
      </c>
      <c r="I227" s="24" t="s">
        <v>12</v>
      </c>
      <c r="J227" t="s">
        <v>690</v>
      </c>
    </row>
    <row r="228" spans="1:10" x14ac:dyDescent="0.3">
      <c r="A228" s="24" t="s">
        <v>120</v>
      </c>
      <c r="B228" s="24" t="s">
        <v>799</v>
      </c>
      <c r="C228" s="24" t="s">
        <v>119</v>
      </c>
      <c r="D228" s="24" t="s">
        <v>1410</v>
      </c>
      <c r="E228" s="24" t="s">
        <v>71</v>
      </c>
      <c r="F228" s="24" t="s">
        <v>12</v>
      </c>
      <c r="G228" s="24" t="s">
        <v>12</v>
      </c>
      <c r="H228" s="24" t="s">
        <v>11</v>
      </c>
      <c r="I228" s="24" t="s">
        <v>12</v>
      </c>
      <c r="J228" t="s">
        <v>690</v>
      </c>
    </row>
    <row r="229" spans="1:10" x14ac:dyDescent="0.3">
      <c r="A229" s="24" t="s">
        <v>103</v>
      </c>
      <c r="B229" s="24" t="s">
        <v>889</v>
      </c>
      <c r="C229" s="24" t="s">
        <v>890</v>
      </c>
      <c r="D229" s="29" t="s">
        <v>1410</v>
      </c>
      <c r="E229" s="24" t="s">
        <v>71</v>
      </c>
      <c r="F229" s="24" t="s">
        <v>12</v>
      </c>
      <c r="G229" s="24" t="s">
        <v>12</v>
      </c>
      <c r="H229" s="24" t="s">
        <v>11</v>
      </c>
      <c r="I229" s="24" t="s">
        <v>12</v>
      </c>
      <c r="J229" t="s">
        <v>690</v>
      </c>
    </row>
    <row r="230" spans="1:10" x14ac:dyDescent="0.3">
      <c r="A230" s="24" t="s">
        <v>122</v>
      </c>
      <c r="B230" s="24" t="s">
        <v>801</v>
      </c>
      <c r="C230" s="24" t="s">
        <v>119</v>
      </c>
      <c r="D230" s="29" t="s">
        <v>1410</v>
      </c>
      <c r="E230" s="24" t="s">
        <v>71</v>
      </c>
      <c r="F230" s="24" t="s">
        <v>12</v>
      </c>
      <c r="G230" s="24" t="s">
        <v>12</v>
      </c>
      <c r="H230" s="24" t="s">
        <v>11</v>
      </c>
      <c r="I230" s="24" t="s">
        <v>12</v>
      </c>
      <c r="J230" t="s">
        <v>690</v>
      </c>
    </row>
    <row r="231" spans="1:10" x14ac:dyDescent="0.3">
      <c r="A231" s="24" t="s">
        <v>123</v>
      </c>
      <c r="B231" s="24" t="s">
        <v>802</v>
      </c>
      <c r="C231" s="24" t="s">
        <v>119</v>
      </c>
      <c r="D231" s="24" t="s">
        <v>1410</v>
      </c>
      <c r="E231" s="24" t="s">
        <v>71</v>
      </c>
      <c r="F231" s="24" t="s">
        <v>12</v>
      </c>
      <c r="G231" s="24" t="s">
        <v>12</v>
      </c>
      <c r="H231" s="24" t="s">
        <v>11</v>
      </c>
      <c r="I231" s="24" t="s">
        <v>12</v>
      </c>
      <c r="J231" t="s">
        <v>690</v>
      </c>
    </row>
    <row r="232" spans="1:10" x14ac:dyDescent="0.3">
      <c r="A232" s="24" t="s">
        <v>124</v>
      </c>
      <c r="B232" s="24" t="s">
        <v>803</v>
      </c>
      <c r="C232" s="24" t="s">
        <v>119</v>
      </c>
      <c r="D232" s="24" t="s">
        <v>1410</v>
      </c>
      <c r="E232" s="24" t="s">
        <v>71</v>
      </c>
      <c r="F232" s="24" t="s">
        <v>12</v>
      </c>
      <c r="G232" s="24" t="s">
        <v>12</v>
      </c>
      <c r="H232" s="24" t="s">
        <v>11</v>
      </c>
      <c r="I232" s="24" t="s">
        <v>12</v>
      </c>
      <c r="J232" t="s">
        <v>690</v>
      </c>
    </row>
    <row r="233" spans="1:10" x14ac:dyDescent="0.3">
      <c r="A233" s="24" t="s">
        <v>125</v>
      </c>
      <c r="B233" s="24" t="s">
        <v>804</v>
      </c>
      <c r="C233" s="24" t="s">
        <v>119</v>
      </c>
      <c r="D233" s="24" t="s">
        <v>1410</v>
      </c>
      <c r="E233" s="24" t="s">
        <v>71</v>
      </c>
      <c r="F233" s="24" t="s">
        <v>12</v>
      </c>
      <c r="G233" s="24" t="s">
        <v>12</v>
      </c>
      <c r="H233" s="24" t="s">
        <v>11</v>
      </c>
      <c r="I233" s="24" t="s">
        <v>12</v>
      </c>
      <c r="J233" t="s">
        <v>690</v>
      </c>
    </row>
    <row r="234" spans="1:10" x14ac:dyDescent="0.3">
      <c r="A234" s="24" t="s">
        <v>127</v>
      </c>
      <c r="B234" s="24" t="s">
        <v>806</v>
      </c>
      <c r="C234" s="24" t="s">
        <v>119</v>
      </c>
      <c r="D234" s="24" t="s">
        <v>1410</v>
      </c>
      <c r="E234" s="24" t="s">
        <v>71</v>
      </c>
      <c r="F234" s="24" t="s">
        <v>12</v>
      </c>
      <c r="G234" s="24" t="s">
        <v>12</v>
      </c>
      <c r="H234" s="24" t="s">
        <v>11</v>
      </c>
      <c r="I234" s="24" t="s">
        <v>12</v>
      </c>
      <c r="J234" t="s">
        <v>690</v>
      </c>
    </row>
    <row r="235" spans="1:10" x14ac:dyDescent="0.3">
      <c r="A235" s="24" t="s">
        <v>234</v>
      </c>
      <c r="B235" s="24" t="s">
        <v>878</v>
      </c>
      <c r="C235" s="24" t="s">
        <v>235</v>
      </c>
      <c r="D235" s="29" t="s">
        <v>1410</v>
      </c>
      <c r="E235" s="24" t="s">
        <v>71</v>
      </c>
      <c r="F235" s="24" t="s">
        <v>12</v>
      </c>
      <c r="G235" s="24" t="s">
        <v>12</v>
      </c>
      <c r="H235" s="24" t="s">
        <v>11</v>
      </c>
      <c r="I235" s="24" t="s">
        <v>12</v>
      </c>
      <c r="J235" t="s">
        <v>690</v>
      </c>
    </row>
    <row r="236" spans="1:10" x14ac:dyDescent="0.3">
      <c r="A236" s="24" t="s">
        <v>128</v>
      </c>
      <c r="B236" s="24" t="s">
        <v>807</v>
      </c>
      <c r="C236" s="24" t="s">
        <v>119</v>
      </c>
      <c r="D236" s="24" t="s">
        <v>1410</v>
      </c>
      <c r="E236" s="24" t="s">
        <v>71</v>
      </c>
      <c r="F236" s="24" t="s">
        <v>12</v>
      </c>
      <c r="G236" s="24" t="s">
        <v>12</v>
      </c>
      <c r="H236" s="24" t="s">
        <v>11</v>
      </c>
      <c r="I236" s="24" t="s">
        <v>12</v>
      </c>
      <c r="J236" t="s">
        <v>690</v>
      </c>
    </row>
    <row r="237" spans="1:10" x14ac:dyDescent="0.3">
      <c r="A237" s="24" t="s">
        <v>129</v>
      </c>
      <c r="B237" s="24" t="s">
        <v>808</v>
      </c>
      <c r="C237" s="24" t="s">
        <v>119</v>
      </c>
      <c r="D237" s="24" t="s">
        <v>1410</v>
      </c>
      <c r="E237" s="24" t="s">
        <v>71</v>
      </c>
      <c r="F237" s="24" t="s">
        <v>12</v>
      </c>
      <c r="G237" s="24" t="s">
        <v>12</v>
      </c>
      <c r="H237" s="24" t="s">
        <v>11</v>
      </c>
      <c r="I237" s="24" t="s">
        <v>12</v>
      </c>
      <c r="J237" t="s">
        <v>690</v>
      </c>
    </row>
    <row r="238" spans="1:10" x14ac:dyDescent="0.3">
      <c r="A238" s="24" t="s">
        <v>191</v>
      </c>
      <c r="B238" s="24" t="s">
        <v>855</v>
      </c>
      <c r="C238" s="24" t="s">
        <v>190</v>
      </c>
      <c r="D238" s="29" t="s">
        <v>1410</v>
      </c>
      <c r="E238" s="24" t="s">
        <v>71</v>
      </c>
      <c r="F238" s="24" t="s">
        <v>12</v>
      </c>
      <c r="G238" s="24" t="s">
        <v>12</v>
      </c>
      <c r="H238" s="24" t="s">
        <v>11</v>
      </c>
      <c r="I238" s="24" t="s">
        <v>12</v>
      </c>
      <c r="J238" t="s">
        <v>690</v>
      </c>
    </row>
    <row r="239" spans="1:10" x14ac:dyDescent="0.3">
      <c r="A239" s="24" t="s">
        <v>130</v>
      </c>
      <c r="B239" s="24" t="s">
        <v>809</v>
      </c>
      <c r="C239" s="24" t="s">
        <v>119</v>
      </c>
      <c r="D239" s="29" t="s">
        <v>1410</v>
      </c>
      <c r="E239" s="24" t="s">
        <v>71</v>
      </c>
      <c r="F239" s="24" t="s">
        <v>12</v>
      </c>
      <c r="G239" s="24" t="s">
        <v>12</v>
      </c>
      <c r="H239" s="24" t="s">
        <v>11</v>
      </c>
      <c r="I239" s="24" t="s">
        <v>12</v>
      </c>
      <c r="J239" t="s">
        <v>690</v>
      </c>
    </row>
    <row r="240" spans="1:10" x14ac:dyDescent="0.3">
      <c r="A240" s="24" t="s">
        <v>192</v>
      </c>
      <c r="B240" s="24" t="s">
        <v>856</v>
      </c>
      <c r="C240" s="24" t="s">
        <v>190</v>
      </c>
      <c r="D240" s="29" t="s">
        <v>1410</v>
      </c>
      <c r="E240" s="24" t="s">
        <v>71</v>
      </c>
      <c r="F240" s="24" t="s">
        <v>12</v>
      </c>
      <c r="G240" s="24" t="s">
        <v>12</v>
      </c>
      <c r="H240" s="24" t="s">
        <v>11</v>
      </c>
      <c r="I240" s="24" t="s">
        <v>12</v>
      </c>
      <c r="J240" t="s">
        <v>690</v>
      </c>
    </row>
    <row r="241" spans="1:10" x14ac:dyDescent="0.3">
      <c r="A241" s="24" t="s">
        <v>131</v>
      </c>
      <c r="B241" s="24" t="s">
        <v>810</v>
      </c>
      <c r="C241" s="24" t="s">
        <v>119</v>
      </c>
      <c r="D241" s="29" t="s">
        <v>1410</v>
      </c>
      <c r="E241" s="24" t="s">
        <v>71</v>
      </c>
      <c r="F241" s="24" t="s">
        <v>11</v>
      </c>
      <c r="G241" s="24" t="s">
        <v>11</v>
      </c>
      <c r="H241" s="24" t="s">
        <v>12</v>
      </c>
      <c r="I241" s="24" t="s">
        <v>12</v>
      </c>
      <c r="J241" t="s">
        <v>690</v>
      </c>
    </row>
    <row r="242" spans="1:10" x14ac:dyDescent="0.3">
      <c r="A242" s="24" t="s">
        <v>141</v>
      </c>
      <c r="B242" s="24" t="s">
        <v>818</v>
      </c>
      <c r="C242" s="24" t="s">
        <v>813</v>
      </c>
      <c r="D242" s="29" t="s">
        <v>1410</v>
      </c>
      <c r="E242" s="24" t="s">
        <v>71</v>
      </c>
      <c r="F242" s="24" t="s">
        <v>12</v>
      </c>
      <c r="G242" s="24" t="s">
        <v>12</v>
      </c>
      <c r="H242" s="24" t="s">
        <v>11</v>
      </c>
      <c r="I242" s="24" t="s">
        <v>12</v>
      </c>
      <c r="J242" t="s">
        <v>690</v>
      </c>
    </row>
    <row r="243" spans="1:10" x14ac:dyDescent="0.3">
      <c r="A243" s="24" t="s">
        <v>1249</v>
      </c>
      <c r="B243" s="24" t="s">
        <v>1250</v>
      </c>
      <c r="C243" s="24" t="s">
        <v>354</v>
      </c>
      <c r="D243" s="24" t="s">
        <v>1415</v>
      </c>
      <c r="E243" s="24" t="s">
        <v>71</v>
      </c>
      <c r="F243" s="24" t="s">
        <v>12</v>
      </c>
      <c r="G243" s="24" t="s">
        <v>12</v>
      </c>
      <c r="H243" s="24" t="s">
        <v>11</v>
      </c>
      <c r="I243" s="24" t="s">
        <v>12</v>
      </c>
      <c r="J243" t="s">
        <v>690</v>
      </c>
    </row>
    <row r="244" spans="1:10" x14ac:dyDescent="0.3">
      <c r="A244" s="24" t="s">
        <v>1580</v>
      </c>
      <c r="B244" s="24" t="s">
        <v>1581</v>
      </c>
      <c r="C244" s="24" t="s">
        <v>890</v>
      </c>
      <c r="D244" s="24" t="s">
        <v>1415</v>
      </c>
      <c r="E244" s="24" t="s">
        <v>71</v>
      </c>
      <c r="F244" s="24" t="s">
        <v>11</v>
      </c>
      <c r="G244" s="24" t="s">
        <v>11</v>
      </c>
      <c r="H244" s="24" t="s">
        <v>11</v>
      </c>
      <c r="I244" s="24" t="s">
        <v>12</v>
      </c>
      <c r="J244" t="s">
        <v>690</v>
      </c>
    </row>
    <row r="245" spans="1:10" x14ac:dyDescent="0.3">
      <c r="A245" s="24" t="s">
        <v>1251</v>
      </c>
      <c r="B245" s="24" t="s">
        <v>1252</v>
      </c>
      <c r="C245" s="24" t="s">
        <v>354</v>
      </c>
      <c r="D245" s="24" t="s">
        <v>1415</v>
      </c>
      <c r="E245" s="24" t="s">
        <v>71</v>
      </c>
      <c r="F245" s="24" t="s">
        <v>12</v>
      </c>
      <c r="G245" s="24" t="s">
        <v>12</v>
      </c>
      <c r="H245" s="24" t="s">
        <v>11</v>
      </c>
      <c r="I245" s="24" t="s">
        <v>12</v>
      </c>
      <c r="J245" t="s">
        <v>690</v>
      </c>
    </row>
    <row r="246" spans="1:10" x14ac:dyDescent="0.3">
      <c r="A246" s="24" t="s">
        <v>1253</v>
      </c>
      <c r="B246" s="24" t="s">
        <v>1254</v>
      </c>
      <c r="C246" s="24" t="s">
        <v>354</v>
      </c>
      <c r="D246" s="24" t="s">
        <v>1415</v>
      </c>
      <c r="E246" s="24" t="s">
        <v>71</v>
      </c>
      <c r="F246" s="24" t="s">
        <v>12</v>
      </c>
      <c r="G246" s="24" t="s">
        <v>12</v>
      </c>
      <c r="H246" s="24" t="s">
        <v>11</v>
      </c>
      <c r="I246" s="24" t="s">
        <v>12</v>
      </c>
      <c r="J246" t="s">
        <v>690</v>
      </c>
    </row>
    <row r="247" spans="1:10" x14ac:dyDescent="0.3">
      <c r="A247" s="24" t="s">
        <v>1255</v>
      </c>
      <c r="B247" s="24" t="s">
        <v>1256</v>
      </c>
      <c r="C247" s="24" t="s">
        <v>354</v>
      </c>
      <c r="D247" s="24" t="s">
        <v>1415</v>
      </c>
      <c r="E247" s="24" t="s">
        <v>71</v>
      </c>
      <c r="F247" s="24" t="s">
        <v>12</v>
      </c>
      <c r="G247" s="24" t="s">
        <v>12</v>
      </c>
      <c r="H247" s="24" t="s">
        <v>11</v>
      </c>
      <c r="I247" s="24" t="s">
        <v>12</v>
      </c>
      <c r="J247" t="s">
        <v>690</v>
      </c>
    </row>
    <row r="248" spans="1:10" x14ac:dyDescent="0.3">
      <c r="A248" s="24" t="s">
        <v>672</v>
      </c>
      <c r="B248" s="24" t="s">
        <v>1098</v>
      </c>
      <c r="C248" s="24" t="s">
        <v>668</v>
      </c>
      <c r="D248" s="29" t="s">
        <v>1414</v>
      </c>
      <c r="E248" s="24" t="s">
        <v>79</v>
      </c>
      <c r="F248" s="24" t="s">
        <v>12</v>
      </c>
      <c r="G248" s="24" t="s">
        <v>12</v>
      </c>
      <c r="H248" s="24" t="s">
        <v>11</v>
      </c>
      <c r="I248" s="24" t="s">
        <v>12</v>
      </c>
      <c r="J248" t="s">
        <v>690</v>
      </c>
    </row>
    <row r="249" spans="1:10" x14ac:dyDescent="0.3">
      <c r="A249" s="24" t="s">
        <v>526</v>
      </c>
      <c r="B249" s="24" t="s">
        <v>966</v>
      </c>
      <c r="C249" s="24" t="s">
        <v>742</v>
      </c>
      <c r="D249" s="24" t="s">
        <v>1414</v>
      </c>
      <c r="E249" s="24" t="s">
        <v>71</v>
      </c>
      <c r="F249" s="24" t="s">
        <v>12</v>
      </c>
      <c r="G249" s="24" t="s">
        <v>12</v>
      </c>
      <c r="H249" s="24" t="s">
        <v>11</v>
      </c>
      <c r="I249" s="24" t="s">
        <v>12</v>
      </c>
      <c r="J249" t="s">
        <v>690</v>
      </c>
    </row>
    <row r="250" spans="1:10" x14ac:dyDescent="0.3">
      <c r="A250" s="24" t="s">
        <v>148</v>
      </c>
      <c r="B250" s="24" t="s">
        <v>826</v>
      </c>
      <c r="C250" s="24" t="s">
        <v>149</v>
      </c>
      <c r="D250" s="24" t="s">
        <v>1410</v>
      </c>
      <c r="E250" s="24" t="s">
        <v>71</v>
      </c>
      <c r="F250" s="24" t="s">
        <v>11</v>
      </c>
      <c r="G250" s="24" t="s">
        <v>11</v>
      </c>
      <c r="H250" s="24" t="s">
        <v>11</v>
      </c>
      <c r="I250" s="24" t="s">
        <v>12</v>
      </c>
      <c r="J250" t="s">
        <v>690</v>
      </c>
    </row>
    <row r="251" spans="1:10" x14ac:dyDescent="0.3">
      <c r="A251" s="24" t="s">
        <v>530</v>
      </c>
      <c r="B251" s="24" t="s">
        <v>967</v>
      </c>
      <c r="C251" s="24" t="s">
        <v>743</v>
      </c>
      <c r="D251" s="29" t="s">
        <v>1414</v>
      </c>
      <c r="E251" s="24" t="s">
        <v>71</v>
      </c>
      <c r="F251" s="24" t="s">
        <v>12</v>
      </c>
      <c r="G251" s="24" t="s">
        <v>12</v>
      </c>
      <c r="H251" s="24" t="s">
        <v>11</v>
      </c>
      <c r="I251" s="24" t="s">
        <v>12</v>
      </c>
      <c r="J251" t="s">
        <v>690</v>
      </c>
    </row>
    <row r="252" spans="1:10" x14ac:dyDescent="0.3">
      <c r="A252" s="24" t="s">
        <v>144</v>
      </c>
      <c r="B252" s="24" t="s">
        <v>812</v>
      </c>
      <c r="C252" s="24" t="s">
        <v>813</v>
      </c>
      <c r="D252" s="24" t="s">
        <v>1410</v>
      </c>
      <c r="E252" s="24" t="s">
        <v>71</v>
      </c>
      <c r="F252" s="24" t="s">
        <v>12</v>
      </c>
      <c r="G252" s="24" t="s">
        <v>12</v>
      </c>
      <c r="H252" s="24" t="s">
        <v>11</v>
      </c>
      <c r="I252" s="24" t="s">
        <v>12</v>
      </c>
      <c r="J252" t="s">
        <v>690</v>
      </c>
    </row>
    <row r="253" spans="1:10" x14ac:dyDescent="0.3">
      <c r="A253" s="24" t="s">
        <v>340</v>
      </c>
      <c r="B253" s="24" t="s">
        <v>922</v>
      </c>
      <c r="C253" s="24" t="s">
        <v>341</v>
      </c>
      <c r="D253" s="24" t="s">
        <v>1415</v>
      </c>
      <c r="E253" s="24" t="s">
        <v>71</v>
      </c>
      <c r="F253" s="24" t="s">
        <v>12</v>
      </c>
      <c r="G253" s="24" t="s">
        <v>12</v>
      </c>
      <c r="H253" s="24" t="s">
        <v>11</v>
      </c>
      <c r="I253" s="24" t="s">
        <v>12</v>
      </c>
      <c r="J253" t="s">
        <v>690</v>
      </c>
    </row>
    <row r="254" spans="1:10" x14ac:dyDescent="0.3">
      <c r="A254" s="24" t="s">
        <v>209</v>
      </c>
      <c r="B254" s="24" t="s">
        <v>861</v>
      </c>
      <c r="C254" s="24" t="s">
        <v>210</v>
      </c>
      <c r="D254" s="29" t="s">
        <v>1410</v>
      </c>
      <c r="E254" s="24" t="s">
        <v>51</v>
      </c>
      <c r="F254" s="24" t="s">
        <v>12</v>
      </c>
      <c r="G254" s="24" t="s">
        <v>12</v>
      </c>
      <c r="H254" s="24" t="s">
        <v>11</v>
      </c>
      <c r="I254" s="24" t="s">
        <v>12</v>
      </c>
      <c r="J254" t="s">
        <v>690</v>
      </c>
    </row>
    <row r="255" spans="1:10" x14ac:dyDescent="0.3">
      <c r="A255" s="24" t="s">
        <v>209</v>
      </c>
      <c r="B255" s="24" t="s">
        <v>861</v>
      </c>
      <c r="C255" s="24" t="s">
        <v>210</v>
      </c>
      <c r="D255" s="29" t="s">
        <v>1410</v>
      </c>
      <c r="E255" s="24" t="s">
        <v>52</v>
      </c>
      <c r="F255" s="24" t="s">
        <v>12</v>
      </c>
      <c r="G255" s="24" t="s">
        <v>12</v>
      </c>
      <c r="H255" s="24" t="s">
        <v>11</v>
      </c>
      <c r="I255" s="24" t="s">
        <v>12</v>
      </c>
      <c r="J255" t="s">
        <v>690</v>
      </c>
    </row>
    <row r="256" spans="1:10" x14ac:dyDescent="0.3">
      <c r="A256" s="24" t="s">
        <v>1257</v>
      </c>
      <c r="B256" s="24" t="s">
        <v>1258</v>
      </c>
      <c r="C256" s="24" t="s">
        <v>354</v>
      </c>
      <c r="D256" s="29" t="s">
        <v>1415</v>
      </c>
      <c r="E256" s="24" t="s">
        <v>71</v>
      </c>
      <c r="F256" s="24" t="s">
        <v>12</v>
      </c>
      <c r="G256" s="24" t="s">
        <v>12</v>
      </c>
      <c r="H256" s="24" t="s">
        <v>11</v>
      </c>
      <c r="I256" s="24" t="s">
        <v>12</v>
      </c>
      <c r="J256" t="s">
        <v>690</v>
      </c>
    </row>
    <row r="257" spans="1:10" x14ac:dyDescent="0.3">
      <c r="A257" s="24" t="s">
        <v>1140</v>
      </c>
      <c r="B257" s="24" t="s">
        <v>1141</v>
      </c>
      <c r="C257" s="24" t="s">
        <v>1142</v>
      </c>
      <c r="D257" s="29" t="s">
        <v>1412</v>
      </c>
      <c r="E257" s="24" t="s">
        <v>71</v>
      </c>
      <c r="F257" s="24" t="s">
        <v>12</v>
      </c>
      <c r="G257" s="24" t="s">
        <v>12</v>
      </c>
      <c r="H257" s="24" t="s">
        <v>11</v>
      </c>
      <c r="I257" s="24" t="s">
        <v>12</v>
      </c>
      <c r="J257" t="s">
        <v>690</v>
      </c>
    </row>
    <row r="258" spans="1:10" x14ac:dyDescent="0.3">
      <c r="A258" s="24" t="s">
        <v>661</v>
      </c>
      <c r="B258" s="24" t="s">
        <v>1091</v>
      </c>
      <c r="C258" s="24" t="s">
        <v>662</v>
      </c>
      <c r="D258" s="24" t="s">
        <v>1416</v>
      </c>
      <c r="E258" s="24" t="s">
        <v>185</v>
      </c>
      <c r="F258" s="24" t="s">
        <v>12</v>
      </c>
      <c r="G258" s="24" t="s">
        <v>12</v>
      </c>
      <c r="H258" s="24" t="s">
        <v>11</v>
      </c>
      <c r="I258" s="24" t="s">
        <v>12</v>
      </c>
      <c r="J258" t="s">
        <v>690</v>
      </c>
    </row>
    <row r="259" spans="1:10" x14ac:dyDescent="0.3">
      <c r="A259" s="24" t="s">
        <v>573</v>
      </c>
      <c r="B259" s="24" t="s">
        <v>1038</v>
      </c>
      <c r="C259" s="24" t="s">
        <v>750</v>
      </c>
      <c r="D259" s="24" t="s">
        <v>1414</v>
      </c>
      <c r="E259" s="24" t="s">
        <v>71</v>
      </c>
      <c r="F259" s="24" t="s">
        <v>12</v>
      </c>
      <c r="G259" s="24" t="s">
        <v>12</v>
      </c>
      <c r="H259" s="24" t="s">
        <v>11</v>
      </c>
      <c r="I259" s="24" t="s">
        <v>12</v>
      </c>
      <c r="J259" t="s">
        <v>690</v>
      </c>
    </row>
    <row r="260" spans="1:10" x14ac:dyDescent="0.3">
      <c r="A260" s="24" t="s">
        <v>229</v>
      </c>
      <c r="B260" s="24" t="s">
        <v>874</v>
      </c>
      <c r="C260" s="24" t="s">
        <v>227</v>
      </c>
      <c r="D260" s="29" t="s">
        <v>1416</v>
      </c>
      <c r="E260" s="24" t="s">
        <v>185</v>
      </c>
      <c r="F260" s="24" t="s">
        <v>12</v>
      </c>
      <c r="G260" s="24" t="s">
        <v>12</v>
      </c>
      <c r="H260" s="24" t="s">
        <v>11</v>
      </c>
      <c r="I260" s="24" t="s">
        <v>12</v>
      </c>
      <c r="J260" t="s">
        <v>690</v>
      </c>
    </row>
    <row r="261" spans="1:10" x14ac:dyDescent="0.3">
      <c r="A261" s="24" t="s">
        <v>160</v>
      </c>
      <c r="B261" s="24" t="s">
        <v>824</v>
      </c>
      <c r="C261" s="24" t="s">
        <v>149</v>
      </c>
      <c r="D261" s="29" t="s">
        <v>1410</v>
      </c>
      <c r="E261" s="24" t="s">
        <v>71</v>
      </c>
      <c r="F261" s="24" t="s">
        <v>12</v>
      </c>
      <c r="G261" s="24" t="s">
        <v>12</v>
      </c>
      <c r="H261" s="24" t="s">
        <v>11</v>
      </c>
      <c r="I261" s="24" t="s">
        <v>12</v>
      </c>
      <c r="J261" t="s">
        <v>690</v>
      </c>
    </row>
    <row r="262" spans="1:10" x14ac:dyDescent="0.3">
      <c r="A262" s="24" t="s">
        <v>1259</v>
      </c>
      <c r="B262" s="24" t="s">
        <v>1260</v>
      </c>
      <c r="C262" s="24" t="s">
        <v>354</v>
      </c>
      <c r="D262" s="29" t="s">
        <v>1415</v>
      </c>
      <c r="E262" s="24" t="s">
        <v>55</v>
      </c>
      <c r="F262" s="24" t="s">
        <v>12</v>
      </c>
      <c r="G262" s="24" t="s">
        <v>12</v>
      </c>
      <c r="H262" s="24" t="s">
        <v>11</v>
      </c>
      <c r="I262" s="24" t="s">
        <v>12</v>
      </c>
      <c r="J262" t="s">
        <v>690</v>
      </c>
    </row>
    <row r="263" spans="1:10" x14ac:dyDescent="0.3">
      <c r="A263" s="24" t="s">
        <v>319</v>
      </c>
      <c r="B263" s="24" t="s">
        <v>901</v>
      </c>
      <c r="C263" s="24" t="s">
        <v>900</v>
      </c>
      <c r="D263" s="24" t="s">
        <v>1416</v>
      </c>
      <c r="E263" s="24" t="s">
        <v>71</v>
      </c>
      <c r="F263" s="24" t="s">
        <v>12</v>
      </c>
      <c r="G263" s="24" t="s">
        <v>12</v>
      </c>
      <c r="H263" s="24" t="s">
        <v>11</v>
      </c>
      <c r="I263" s="24" t="s">
        <v>12</v>
      </c>
      <c r="J263" t="s">
        <v>690</v>
      </c>
    </row>
    <row r="264" spans="1:10" x14ac:dyDescent="0.3">
      <c r="A264" s="24" t="s">
        <v>157</v>
      </c>
      <c r="B264" s="24" t="s">
        <v>825</v>
      </c>
      <c r="C264" s="24" t="s">
        <v>149</v>
      </c>
      <c r="D264" s="24" t="s">
        <v>1410</v>
      </c>
      <c r="E264" s="24" t="s">
        <v>71</v>
      </c>
      <c r="F264" s="24" t="s">
        <v>12</v>
      </c>
      <c r="G264" s="24" t="s">
        <v>12</v>
      </c>
      <c r="H264" s="24" t="s">
        <v>11</v>
      </c>
      <c r="I264" s="24" t="s">
        <v>12</v>
      </c>
      <c r="J264" t="s">
        <v>690</v>
      </c>
    </row>
    <row r="265" spans="1:10" x14ac:dyDescent="0.3">
      <c r="A265" s="24" t="s">
        <v>1143</v>
      </c>
      <c r="B265" s="24" t="s">
        <v>1144</v>
      </c>
      <c r="C265" s="24" t="s">
        <v>485</v>
      </c>
      <c r="D265" s="24" t="s">
        <v>1412</v>
      </c>
      <c r="E265" s="24" t="s">
        <v>79</v>
      </c>
      <c r="F265" s="24" t="s">
        <v>11</v>
      </c>
      <c r="G265" s="24" t="s">
        <v>11</v>
      </c>
      <c r="H265" s="24" t="s">
        <v>12</v>
      </c>
      <c r="I265" s="24" t="s">
        <v>12</v>
      </c>
      <c r="J265" t="s">
        <v>690</v>
      </c>
    </row>
    <row r="266" spans="1:10" x14ac:dyDescent="0.3">
      <c r="A266" s="24" t="s">
        <v>132</v>
      </c>
      <c r="B266" s="24" t="s">
        <v>811</v>
      </c>
      <c r="C266" s="24" t="s">
        <v>133</v>
      </c>
      <c r="D266" s="29" t="s">
        <v>1410</v>
      </c>
      <c r="E266" s="24" t="s">
        <v>55</v>
      </c>
      <c r="F266" s="24" t="s">
        <v>11</v>
      </c>
      <c r="G266" s="24" t="s">
        <v>11</v>
      </c>
      <c r="H266" s="24" t="s">
        <v>12</v>
      </c>
      <c r="I266" s="24" t="s">
        <v>12</v>
      </c>
      <c r="J266" t="s">
        <v>690</v>
      </c>
    </row>
    <row r="267" spans="1:10" x14ac:dyDescent="0.3">
      <c r="A267" s="24" t="s">
        <v>314</v>
      </c>
      <c r="B267" s="24" t="s">
        <v>1072</v>
      </c>
      <c r="C267" s="24" t="s">
        <v>1247</v>
      </c>
      <c r="D267" s="24" t="s">
        <v>1410</v>
      </c>
      <c r="E267" s="24" t="s">
        <v>55</v>
      </c>
      <c r="F267" s="24" t="s">
        <v>11</v>
      </c>
      <c r="G267" s="24" t="s">
        <v>11</v>
      </c>
      <c r="H267" s="24" t="s">
        <v>12</v>
      </c>
      <c r="I267" s="24" t="s">
        <v>12</v>
      </c>
      <c r="J267" t="s">
        <v>690</v>
      </c>
    </row>
    <row r="268" spans="1:10" x14ac:dyDescent="0.3">
      <c r="A268" s="24" t="s">
        <v>385</v>
      </c>
      <c r="B268" s="24" t="s">
        <v>958</v>
      </c>
      <c r="C268" s="24" t="s">
        <v>382</v>
      </c>
      <c r="D268" s="24" t="s">
        <v>1412</v>
      </c>
      <c r="E268" s="24" t="s">
        <v>71</v>
      </c>
      <c r="F268" s="24" t="s">
        <v>12</v>
      </c>
      <c r="G268" s="24" t="s">
        <v>12</v>
      </c>
      <c r="H268" s="24" t="s">
        <v>11</v>
      </c>
      <c r="I268" s="24" t="s">
        <v>12</v>
      </c>
      <c r="J268" t="s">
        <v>690</v>
      </c>
    </row>
    <row r="269" spans="1:10" x14ac:dyDescent="0.3">
      <c r="A269" s="24" t="s">
        <v>1145</v>
      </c>
      <c r="B269" s="24" t="s">
        <v>1146</v>
      </c>
      <c r="C269" s="24" t="s">
        <v>1147</v>
      </c>
      <c r="D269" s="29" t="s">
        <v>1413</v>
      </c>
      <c r="E269" s="24" t="s">
        <v>55</v>
      </c>
      <c r="F269" s="24" t="s">
        <v>11</v>
      </c>
      <c r="G269" s="24" t="s">
        <v>11</v>
      </c>
      <c r="H269" s="24" t="s">
        <v>11</v>
      </c>
      <c r="I269" s="24" t="s">
        <v>12</v>
      </c>
      <c r="J269" t="s">
        <v>690</v>
      </c>
    </row>
    <row r="270" spans="1:10" x14ac:dyDescent="0.3">
      <c r="A270" s="24" t="s">
        <v>212</v>
      </c>
      <c r="B270" s="24" t="s">
        <v>862</v>
      </c>
      <c r="C270" s="24" t="s">
        <v>211</v>
      </c>
      <c r="D270" s="29" t="s">
        <v>1416</v>
      </c>
      <c r="E270" s="24" t="s">
        <v>71</v>
      </c>
      <c r="F270" s="24" t="s">
        <v>12</v>
      </c>
      <c r="G270" s="24" t="s">
        <v>12</v>
      </c>
      <c r="H270" s="24" t="s">
        <v>11</v>
      </c>
      <c r="I270" s="24" t="s">
        <v>12</v>
      </c>
      <c r="J270" t="s">
        <v>690</v>
      </c>
    </row>
    <row r="271" spans="1:10" x14ac:dyDescent="0.3">
      <c r="A271" s="24" t="s">
        <v>343</v>
      </c>
      <c r="B271" s="24" t="s">
        <v>924</v>
      </c>
      <c r="C271" s="24" t="s">
        <v>341</v>
      </c>
      <c r="D271" s="24" t="s">
        <v>1412</v>
      </c>
      <c r="E271" s="24" t="s">
        <v>71</v>
      </c>
      <c r="F271" s="24" t="s">
        <v>12</v>
      </c>
      <c r="G271" s="24" t="s">
        <v>12</v>
      </c>
      <c r="H271" s="24" t="s">
        <v>11</v>
      </c>
      <c r="I271" s="24" t="s">
        <v>12</v>
      </c>
      <c r="J271" t="s">
        <v>690</v>
      </c>
    </row>
    <row r="272" spans="1:10" x14ac:dyDescent="0.3">
      <c r="A272" s="24" t="s">
        <v>317</v>
      </c>
      <c r="B272" s="24" t="s">
        <v>898</v>
      </c>
      <c r="C272" s="24" t="s">
        <v>318</v>
      </c>
      <c r="D272" s="29" t="s">
        <v>1410</v>
      </c>
      <c r="E272" s="24" t="s">
        <v>72</v>
      </c>
      <c r="F272" s="24" t="s">
        <v>11</v>
      </c>
      <c r="G272" s="24" t="s">
        <v>12</v>
      </c>
      <c r="H272" s="24" t="s">
        <v>12</v>
      </c>
      <c r="I272" s="24" t="s">
        <v>12</v>
      </c>
      <c r="J272" t="s">
        <v>690</v>
      </c>
    </row>
    <row r="273" spans="1:10" x14ac:dyDescent="0.3">
      <c r="A273" s="24" t="s">
        <v>1022</v>
      </c>
      <c r="B273" s="24" t="s">
        <v>1023</v>
      </c>
      <c r="C273" s="24" t="s">
        <v>544</v>
      </c>
      <c r="D273" s="24" t="s">
        <v>1413</v>
      </c>
      <c r="E273" s="24" t="s">
        <v>79</v>
      </c>
      <c r="F273" s="24" t="s">
        <v>11</v>
      </c>
      <c r="G273" s="24" t="s">
        <v>11</v>
      </c>
      <c r="H273" s="24" t="s">
        <v>12</v>
      </c>
      <c r="I273" s="24" t="s">
        <v>12</v>
      </c>
      <c r="J273" t="s">
        <v>690</v>
      </c>
    </row>
    <row r="274" spans="1:10" x14ac:dyDescent="0.3">
      <c r="A274" s="24" t="s">
        <v>533</v>
      </c>
      <c r="B274" s="24" t="s">
        <v>969</v>
      </c>
      <c r="C274" s="24" t="s">
        <v>745</v>
      </c>
      <c r="D274" s="29" t="s">
        <v>1414</v>
      </c>
      <c r="E274" s="24" t="s">
        <v>71</v>
      </c>
      <c r="F274" s="24" t="s">
        <v>12</v>
      </c>
      <c r="G274" s="24" t="s">
        <v>12</v>
      </c>
      <c r="H274" s="24" t="s">
        <v>11</v>
      </c>
      <c r="I274" s="24" t="s">
        <v>12</v>
      </c>
      <c r="J274" t="s">
        <v>690</v>
      </c>
    </row>
    <row r="275" spans="1:10" x14ac:dyDescent="0.3">
      <c r="A275" s="24" t="s">
        <v>238</v>
      </c>
      <c r="B275" s="24" t="s">
        <v>881</v>
      </c>
      <c r="C275" s="24" t="s">
        <v>235</v>
      </c>
      <c r="D275" s="29" t="s">
        <v>1410</v>
      </c>
      <c r="E275" s="24" t="s">
        <v>71</v>
      </c>
      <c r="F275" s="24" t="s">
        <v>12</v>
      </c>
      <c r="G275" s="24" t="s">
        <v>12</v>
      </c>
      <c r="H275" s="24" t="s">
        <v>11</v>
      </c>
      <c r="I275" s="24" t="s">
        <v>12</v>
      </c>
      <c r="J275" t="s">
        <v>690</v>
      </c>
    </row>
    <row r="276" spans="1:10" x14ac:dyDescent="0.3">
      <c r="A276" s="24" t="s">
        <v>236</v>
      </c>
      <c r="B276" s="24" t="s">
        <v>879</v>
      </c>
      <c r="C276" s="24" t="s">
        <v>235</v>
      </c>
      <c r="D276" s="24" t="s">
        <v>1410</v>
      </c>
      <c r="E276" s="24" t="s">
        <v>71</v>
      </c>
      <c r="F276" s="24" t="s">
        <v>12</v>
      </c>
      <c r="G276" s="24" t="s">
        <v>12</v>
      </c>
      <c r="H276" s="24" t="s">
        <v>11</v>
      </c>
      <c r="I276" s="24" t="s">
        <v>12</v>
      </c>
      <c r="J276" t="s">
        <v>690</v>
      </c>
    </row>
    <row r="277" spans="1:10" x14ac:dyDescent="0.3">
      <c r="A277" s="24" t="s">
        <v>239</v>
      </c>
      <c r="B277" s="24" t="s">
        <v>882</v>
      </c>
      <c r="C277" s="24" t="s">
        <v>235</v>
      </c>
      <c r="D277" s="24" t="s">
        <v>1410</v>
      </c>
      <c r="E277" s="24" t="s">
        <v>71</v>
      </c>
      <c r="F277" s="24" t="s">
        <v>12</v>
      </c>
      <c r="G277" s="24" t="s">
        <v>12</v>
      </c>
      <c r="H277" s="24" t="s">
        <v>11</v>
      </c>
      <c r="I277" s="24" t="s">
        <v>12</v>
      </c>
      <c r="J277" t="s">
        <v>690</v>
      </c>
    </row>
    <row r="278" spans="1:10" x14ac:dyDescent="0.3">
      <c r="A278" s="24" t="s">
        <v>177</v>
      </c>
      <c r="B278" s="24" t="s">
        <v>844</v>
      </c>
      <c r="C278" s="24" t="s">
        <v>173</v>
      </c>
      <c r="D278" s="24" t="s">
        <v>1410</v>
      </c>
      <c r="E278" s="24" t="s">
        <v>51</v>
      </c>
      <c r="F278" s="24" t="s">
        <v>11</v>
      </c>
      <c r="G278" s="24" t="s">
        <v>12</v>
      </c>
      <c r="H278" s="24" t="s">
        <v>12</v>
      </c>
      <c r="I278" s="24" t="s">
        <v>12</v>
      </c>
      <c r="J278" t="s">
        <v>690</v>
      </c>
    </row>
    <row r="279" spans="1:10" x14ac:dyDescent="0.3">
      <c r="A279" s="24" t="s">
        <v>111</v>
      </c>
      <c r="B279" s="24" t="s">
        <v>792</v>
      </c>
      <c r="C279" s="24" t="s">
        <v>112</v>
      </c>
      <c r="D279" s="24" t="s">
        <v>1410</v>
      </c>
      <c r="E279" s="24" t="s">
        <v>71</v>
      </c>
      <c r="F279" s="24" t="s">
        <v>12</v>
      </c>
      <c r="G279" s="24" t="s">
        <v>12</v>
      </c>
      <c r="H279" s="24" t="s">
        <v>11</v>
      </c>
      <c r="I279" s="24" t="s">
        <v>12</v>
      </c>
      <c r="J279" t="s">
        <v>690</v>
      </c>
    </row>
    <row r="280" spans="1:10" x14ac:dyDescent="0.3">
      <c r="A280" s="24" t="s">
        <v>1261</v>
      </c>
      <c r="B280" s="24" t="s">
        <v>1262</v>
      </c>
      <c r="C280" s="24" t="s">
        <v>354</v>
      </c>
      <c r="D280" s="24" t="s">
        <v>1415</v>
      </c>
      <c r="E280" s="24" t="s">
        <v>71</v>
      </c>
      <c r="F280" s="24" t="s">
        <v>12</v>
      </c>
      <c r="G280" s="24" t="s">
        <v>12</v>
      </c>
      <c r="H280" s="24" t="s">
        <v>11</v>
      </c>
      <c r="I280" s="24" t="s">
        <v>12</v>
      </c>
      <c r="J280" t="s">
        <v>690</v>
      </c>
    </row>
    <row r="281" spans="1:10" x14ac:dyDescent="0.3">
      <c r="A281" s="24" t="s">
        <v>295</v>
      </c>
      <c r="B281" s="24" t="s">
        <v>887</v>
      </c>
      <c r="C281" s="24" t="s">
        <v>296</v>
      </c>
      <c r="D281" s="24" t="s">
        <v>1416</v>
      </c>
      <c r="E281" s="24" t="s">
        <v>185</v>
      </c>
      <c r="F281" s="24" t="s">
        <v>12</v>
      </c>
      <c r="G281" s="24" t="s">
        <v>12</v>
      </c>
      <c r="H281" s="24" t="s">
        <v>11</v>
      </c>
      <c r="I281" s="24" t="s">
        <v>12</v>
      </c>
      <c r="J281" t="s">
        <v>690</v>
      </c>
    </row>
    <row r="282" spans="1:10" x14ac:dyDescent="0.3">
      <c r="A282" s="24" t="s">
        <v>295</v>
      </c>
      <c r="B282" s="24" t="s">
        <v>887</v>
      </c>
      <c r="C282" s="24" t="s">
        <v>296</v>
      </c>
      <c r="D282" s="24" t="s">
        <v>1416</v>
      </c>
      <c r="E282" s="24" t="s">
        <v>51</v>
      </c>
      <c r="F282" s="24" t="s">
        <v>12</v>
      </c>
      <c r="G282" s="24" t="s">
        <v>12</v>
      </c>
      <c r="H282" s="24" t="s">
        <v>11</v>
      </c>
      <c r="I282" s="24" t="s">
        <v>12</v>
      </c>
      <c r="J282" t="s">
        <v>690</v>
      </c>
    </row>
    <row r="283" spans="1:10" x14ac:dyDescent="0.3">
      <c r="A283" s="24" t="s">
        <v>320</v>
      </c>
      <c r="B283" s="24" t="s">
        <v>903</v>
      </c>
      <c r="C283" s="24" t="s">
        <v>900</v>
      </c>
      <c r="D283" s="24" t="s">
        <v>1416</v>
      </c>
      <c r="E283" s="24" t="s">
        <v>71</v>
      </c>
      <c r="F283" s="24" t="s">
        <v>12</v>
      </c>
      <c r="G283" s="24" t="s">
        <v>12</v>
      </c>
      <c r="H283" s="24" t="s">
        <v>11</v>
      </c>
      <c r="I283" s="24" t="s">
        <v>12</v>
      </c>
      <c r="J283" t="s">
        <v>690</v>
      </c>
    </row>
    <row r="284" spans="1:10" x14ac:dyDescent="0.3">
      <c r="A284" s="24" t="s">
        <v>140</v>
      </c>
      <c r="B284" s="24" t="s">
        <v>816</v>
      </c>
      <c r="C284" s="24" t="s">
        <v>813</v>
      </c>
      <c r="D284" s="24" t="s">
        <v>1412</v>
      </c>
      <c r="E284" s="24" t="s">
        <v>71</v>
      </c>
      <c r="F284" s="24" t="s">
        <v>12</v>
      </c>
      <c r="G284" s="24" t="s">
        <v>12</v>
      </c>
      <c r="H284" s="24" t="s">
        <v>11</v>
      </c>
      <c r="I284" s="24" t="s">
        <v>12</v>
      </c>
      <c r="J284" t="s">
        <v>690</v>
      </c>
    </row>
    <row r="285" spans="1:10" x14ac:dyDescent="0.3">
      <c r="A285" s="24" t="s">
        <v>504</v>
      </c>
      <c r="B285" s="24" t="s">
        <v>1013</v>
      </c>
      <c r="C285" s="24" t="s">
        <v>505</v>
      </c>
      <c r="D285" s="24" t="s">
        <v>1410</v>
      </c>
      <c r="E285" s="24" t="s">
        <v>506</v>
      </c>
      <c r="F285" s="24" t="s">
        <v>11</v>
      </c>
      <c r="G285" s="24" t="s">
        <v>12</v>
      </c>
      <c r="H285" s="24" t="s">
        <v>12</v>
      </c>
      <c r="I285" s="24" t="s">
        <v>12</v>
      </c>
      <c r="J285" t="s">
        <v>690</v>
      </c>
    </row>
    <row r="286" spans="1:10" x14ac:dyDescent="0.3">
      <c r="A286" s="24" t="s">
        <v>1582</v>
      </c>
      <c r="B286" s="24" t="s">
        <v>1583</v>
      </c>
      <c r="C286" s="24" t="s">
        <v>119</v>
      </c>
      <c r="D286" s="29" t="s">
        <v>1410</v>
      </c>
      <c r="E286" s="24" t="s">
        <v>71</v>
      </c>
      <c r="F286" s="24" t="s">
        <v>12</v>
      </c>
      <c r="G286" s="24" t="s">
        <v>12</v>
      </c>
      <c r="H286" s="24" t="s">
        <v>11</v>
      </c>
      <c r="I286" s="24" t="s">
        <v>12</v>
      </c>
      <c r="J286" t="s">
        <v>690</v>
      </c>
    </row>
    <row r="287" spans="1:10" x14ac:dyDescent="0.3">
      <c r="A287" s="24" t="s">
        <v>237</v>
      </c>
      <c r="B287" s="24" t="s">
        <v>880</v>
      </c>
      <c r="C287" s="24" t="s">
        <v>235</v>
      </c>
      <c r="D287" s="24" t="s">
        <v>1412</v>
      </c>
      <c r="E287" s="24" t="s">
        <v>71</v>
      </c>
      <c r="F287" s="24" t="s">
        <v>11</v>
      </c>
      <c r="G287" s="24" t="s">
        <v>12</v>
      </c>
      <c r="H287" s="24" t="s">
        <v>11</v>
      </c>
      <c r="I287" s="24" t="s">
        <v>12</v>
      </c>
      <c r="J287" t="s">
        <v>690</v>
      </c>
    </row>
    <row r="288" spans="1:10" x14ac:dyDescent="0.3">
      <c r="A288" s="24" t="s">
        <v>181</v>
      </c>
      <c r="B288" s="24" t="s">
        <v>846</v>
      </c>
      <c r="C288" s="24" t="s">
        <v>182</v>
      </c>
      <c r="D288" s="29" t="s">
        <v>1412</v>
      </c>
      <c r="E288" s="24" t="s">
        <v>55</v>
      </c>
      <c r="F288" s="24" t="s">
        <v>11</v>
      </c>
      <c r="G288" s="24" t="s">
        <v>11</v>
      </c>
      <c r="H288" s="24" t="s">
        <v>11</v>
      </c>
      <c r="I288" s="24" t="s">
        <v>12</v>
      </c>
      <c r="J288" t="s">
        <v>690</v>
      </c>
    </row>
    <row r="289" spans="1:10" x14ac:dyDescent="0.3">
      <c r="A289" s="24" t="s">
        <v>143</v>
      </c>
      <c r="B289" s="24" t="s">
        <v>817</v>
      </c>
      <c r="C289" s="24" t="s">
        <v>813</v>
      </c>
      <c r="D289" s="29" t="s">
        <v>1410</v>
      </c>
      <c r="E289" s="24" t="s">
        <v>71</v>
      </c>
      <c r="F289" s="24" t="s">
        <v>11</v>
      </c>
      <c r="G289" s="24" t="s">
        <v>11</v>
      </c>
      <c r="H289" s="24" t="s">
        <v>11</v>
      </c>
      <c r="I289" s="24" t="s">
        <v>12</v>
      </c>
      <c r="J289" t="s">
        <v>690</v>
      </c>
    </row>
    <row r="290" spans="1:10" x14ac:dyDescent="0.3">
      <c r="A290" s="24" t="s">
        <v>566</v>
      </c>
      <c r="B290" s="24" t="s">
        <v>1035</v>
      </c>
      <c r="C290" s="24" t="s">
        <v>567</v>
      </c>
      <c r="D290" s="29" t="s">
        <v>1412</v>
      </c>
      <c r="E290" s="24" t="s">
        <v>71</v>
      </c>
      <c r="F290" s="24" t="s">
        <v>12</v>
      </c>
      <c r="G290" s="24" t="s">
        <v>12</v>
      </c>
      <c r="H290" s="24" t="s">
        <v>11</v>
      </c>
      <c r="I290" s="24" t="s">
        <v>12</v>
      </c>
      <c r="J290" t="s">
        <v>690</v>
      </c>
    </row>
    <row r="291" spans="1:10" x14ac:dyDescent="0.3">
      <c r="A291" s="24" t="s">
        <v>525</v>
      </c>
      <c r="B291" s="24" t="s">
        <v>971</v>
      </c>
      <c r="C291" s="24" t="s">
        <v>747</v>
      </c>
      <c r="D291" s="29" t="s">
        <v>1414</v>
      </c>
      <c r="E291" s="24" t="s">
        <v>71</v>
      </c>
      <c r="F291" s="24" t="s">
        <v>12</v>
      </c>
      <c r="G291" s="24" t="s">
        <v>12</v>
      </c>
      <c r="H291" s="24" t="s">
        <v>11</v>
      </c>
      <c r="I291" s="24" t="s">
        <v>12</v>
      </c>
      <c r="J291" t="s">
        <v>690</v>
      </c>
    </row>
    <row r="292" spans="1:10" x14ac:dyDescent="0.3">
      <c r="A292" s="24" t="s">
        <v>333</v>
      </c>
      <c r="B292" s="24" t="s">
        <v>913</v>
      </c>
      <c r="C292" s="24" t="s">
        <v>334</v>
      </c>
      <c r="D292" s="29" t="s">
        <v>1410</v>
      </c>
      <c r="E292" s="24" t="s">
        <v>51</v>
      </c>
      <c r="F292" s="24" t="s">
        <v>11</v>
      </c>
      <c r="G292" s="24" t="s">
        <v>12</v>
      </c>
      <c r="H292" s="24" t="s">
        <v>12</v>
      </c>
      <c r="I292" s="24" t="s">
        <v>12</v>
      </c>
      <c r="J292" t="s">
        <v>690</v>
      </c>
    </row>
    <row r="293" spans="1:10" x14ac:dyDescent="0.3">
      <c r="A293" s="24" t="s">
        <v>150</v>
      </c>
      <c r="B293" s="24" t="s">
        <v>827</v>
      </c>
      <c r="C293" s="24" t="s">
        <v>149</v>
      </c>
      <c r="D293" s="24" t="s">
        <v>1410</v>
      </c>
      <c r="E293" s="24" t="s">
        <v>71</v>
      </c>
      <c r="F293" s="24" t="s">
        <v>11</v>
      </c>
      <c r="G293" s="24" t="s">
        <v>11</v>
      </c>
      <c r="H293" s="24" t="s">
        <v>12</v>
      </c>
      <c r="I293" s="24" t="s">
        <v>12</v>
      </c>
      <c r="J293" t="s">
        <v>690</v>
      </c>
    </row>
    <row r="294" spans="1:10" x14ac:dyDescent="0.3">
      <c r="A294" s="24" t="s">
        <v>151</v>
      </c>
      <c r="B294" s="24" t="s">
        <v>828</v>
      </c>
      <c r="C294" s="24" t="s">
        <v>149</v>
      </c>
      <c r="D294" s="29" t="s">
        <v>1410</v>
      </c>
      <c r="E294" s="24" t="s">
        <v>71</v>
      </c>
      <c r="F294" s="24" t="s">
        <v>11</v>
      </c>
      <c r="G294" s="24" t="s">
        <v>11</v>
      </c>
      <c r="H294" s="24" t="s">
        <v>12</v>
      </c>
      <c r="I294" s="24" t="s">
        <v>12</v>
      </c>
      <c r="J294" t="s">
        <v>690</v>
      </c>
    </row>
    <row r="295" spans="1:10" x14ac:dyDescent="0.3">
      <c r="A295" s="24" t="s">
        <v>152</v>
      </c>
      <c r="B295" s="24" t="s">
        <v>829</v>
      </c>
      <c r="C295" s="24" t="s">
        <v>149</v>
      </c>
      <c r="D295" s="24" t="s">
        <v>1410</v>
      </c>
      <c r="E295" s="24" t="s">
        <v>71</v>
      </c>
      <c r="F295" s="24" t="s">
        <v>11</v>
      </c>
      <c r="G295" s="24" t="s">
        <v>11</v>
      </c>
      <c r="H295" s="24" t="s">
        <v>12</v>
      </c>
      <c r="I295" s="24" t="s">
        <v>12</v>
      </c>
      <c r="J295" t="s">
        <v>690</v>
      </c>
    </row>
    <row r="296" spans="1:10" x14ac:dyDescent="0.3">
      <c r="A296" s="24" t="s">
        <v>344</v>
      </c>
      <c r="B296" s="24" t="s">
        <v>925</v>
      </c>
      <c r="C296" s="24" t="s">
        <v>341</v>
      </c>
      <c r="D296" s="29" t="s">
        <v>1415</v>
      </c>
      <c r="E296" s="24" t="s">
        <v>71</v>
      </c>
      <c r="F296" s="24" t="s">
        <v>12</v>
      </c>
      <c r="G296" s="24" t="s">
        <v>12</v>
      </c>
      <c r="H296" s="24" t="s">
        <v>11</v>
      </c>
      <c r="I296" s="24" t="s">
        <v>12</v>
      </c>
      <c r="J296" t="s">
        <v>690</v>
      </c>
    </row>
    <row r="297" spans="1:10" x14ac:dyDescent="0.3">
      <c r="A297" s="24" t="s">
        <v>421</v>
      </c>
      <c r="B297" s="24" t="s">
        <v>992</v>
      </c>
      <c r="C297" s="24" t="s">
        <v>422</v>
      </c>
      <c r="D297" s="29" t="s">
        <v>1414</v>
      </c>
      <c r="E297" s="24" t="s">
        <v>55</v>
      </c>
      <c r="F297" s="24" t="s">
        <v>11</v>
      </c>
      <c r="G297" s="24" t="s">
        <v>11</v>
      </c>
      <c r="H297" s="24" t="s">
        <v>12</v>
      </c>
      <c r="I297" s="24" t="s">
        <v>12</v>
      </c>
      <c r="J297" t="s">
        <v>690</v>
      </c>
    </row>
    <row r="298" spans="1:10" x14ac:dyDescent="0.3">
      <c r="A298" s="24" t="s">
        <v>163</v>
      </c>
      <c r="B298" s="24" t="s">
        <v>831</v>
      </c>
      <c r="C298" s="24" t="s">
        <v>149</v>
      </c>
      <c r="D298" s="24" t="s">
        <v>1410</v>
      </c>
      <c r="E298" s="24" t="s">
        <v>71</v>
      </c>
      <c r="F298" s="24" t="s">
        <v>12</v>
      </c>
      <c r="G298" s="24" t="s">
        <v>12</v>
      </c>
      <c r="H298" s="24" t="s">
        <v>11</v>
      </c>
      <c r="I298" s="24" t="s">
        <v>12</v>
      </c>
      <c r="J298" t="s">
        <v>690</v>
      </c>
    </row>
    <row r="299" spans="1:10" x14ac:dyDescent="0.3">
      <c r="A299" s="24" t="s">
        <v>580</v>
      </c>
      <c r="B299" s="24" t="s">
        <v>1044</v>
      </c>
      <c r="C299" s="24" t="s">
        <v>1584</v>
      </c>
      <c r="D299" s="24" t="s">
        <v>1410</v>
      </c>
      <c r="E299" s="24" t="s">
        <v>51</v>
      </c>
      <c r="F299" s="24" t="s">
        <v>11</v>
      </c>
      <c r="G299" s="24" t="s">
        <v>11</v>
      </c>
      <c r="H299" s="24" t="s">
        <v>11</v>
      </c>
      <c r="I299" s="24" t="s">
        <v>12</v>
      </c>
      <c r="J299" t="s">
        <v>690</v>
      </c>
    </row>
    <row r="300" spans="1:10" x14ac:dyDescent="0.3">
      <c r="A300" s="24" t="s">
        <v>581</v>
      </c>
      <c r="B300" s="24" t="s">
        <v>1043</v>
      </c>
      <c r="C300" s="24" t="s">
        <v>1584</v>
      </c>
      <c r="D300" s="29" t="s">
        <v>1410</v>
      </c>
      <c r="E300" s="24" t="s">
        <v>51</v>
      </c>
      <c r="F300" s="24" t="s">
        <v>11</v>
      </c>
      <c r="G300" s="24" t="s">
        <v>11</v>
      </c>
      <c r="H300" s="24" t="s">
        <v>11</v>
      </c>
      <c r="I300" s="24" t="s">
        <v>12</v>
      </c>
      <c r="J300" t="s">
        <v>690</v>
      </c>
    </row>
    <row r="301" spans="1:10" x14ac:dyDescent="0.3">
      <c r="A301" s="24" t="s">
        <v>528</v>
      </c>
      <c r="B301" s="24" t="s">
        <v>972</v>
      </c>
      <c r="C301" s="24" t="s">
        <v>748</v>
      </c>
      <c r="D301" s="29" t="s">
        <v>1414</v>
      </c>
      <c r="E301" s="24" t="s">
        <v>71</v>
      </c>
      <c r="F301" s="24" t="s">
        <v>12</v>
      </c>
      <c r="G301" s="24" t="s">
        <v>12</v>
      </c>
      <c r="H301" s="24" t="s">
        <v>11</v>
      </c>
      <c r="I301" s="24" t="s">
        <v>12</v>
      </c>
      <c r="J301" t="s">
        <v>690</v>
      </c>
    </row>
    <row r="302" spans="1:10" x14ac:dyDescent="0.3">
      <c r="A302" s="24" t="s">
        <v>546</v>
      </c>
      <c r="B302" s="24" t="s">
        <v>1026</v>
      </c>
      <c r="C302" s="24" t="s">
        <v>547</v>
      </c>
      <c r="D302" s="24" t="s">
        <v>1413</v>
      </c>
      <c r="E302" s="24" t="s">
        <v>79</v>
      </c>
      <c r="F302" s="24" t="s">
        <v>12</v>
      </c>
      <c r="G302" s="24" t="s">
        <v>12</v>
      </c>
      <c r="H302" s="24" t="s">
        <v>11</v>
      </c>
      <c r="I302" s="24" t="s">
        <v>12</v>
      </c>
      <c r="J302" t="s">
        <v>690</v>
      </c>
    </row>
    <row r="303" spans="1:10" x14ac:dyDescent="0.3">
      <c r="A303" s="24" t="s">
        <v>1148</v>
      </c>
      <c r="B303" s="24" t="s">
        <v>1149</v>
      </c>
      <c r="C303" s="24" t="s">
        <v>1150</v>
      </c>
      <c r="D303" s="24" t="s">
        <v>1412</v>
      </c>
      <c r="E303" s="24" t="s">
        <v>71</v>
      </c>
      <c r="F303" s="24" t="s">
        <v>12</v>
      </c>
      <c r="G303" s="24" t="s">
        <v>12</v>
      </c>
      <c r="H303" s="24" t="s">
        <v>11</v>
      </c>
      <c r="I303" s="24" t="s">
        <v>12</v>
      </c>
      <c r="J303" t="s">
        <v>690</v>
      </c>
    </row>
    <row r="304" spans="1:10" x14ac:dyDescent="0.3">
      <c r="A304" s="24" t="s">
        <v>147</v>
      </c>
      <c r="B304" s="24" t="s">
        <v>819</v>
      </c>
      <c r="C304" s="24" t="s">
        <v>813</v>
      </c>
      <c r="D304" s="24" t="s">
        <v>1410</v>
      </c>
      <c r="E304" s="24" t="s">
        <v>71</v>
      </c>
      <c r="F304" s="24" t="s">
        <v>12</v>
      </c>
      <c r="G304" s="24" t="s">
        <v>12</v>
      </c>
      <c r="H304" s="24" t="s">
        <v>11</v>
      </c>
      <c r="I304" s="24" t="s">
        <v>12</v>
      </c>
      <c r="J304" t="s">
        <v>690</v>
      </c>
    </row>
    <row r="305" spans="1:10" x14ac:dyDescent="0.3">
      <c r="A305" s="24" t="s">
        <v>213</v>
      </c>
      <c r="B305" s="24" t="s">
        <v>864</v>
      </c>
      <c r="C305" s="24" t="s">
        <v>662</v>
      </c>
      <c r="D305" s="29" t="s">
        <v>1416</v>
      </c>
      <c r="E305" s="24" t="s">
        <v>185</v>
      </c>
      <c r="F305" s="24" t="s">
        <v>12</v>
      </c>
      <c r="G305" s="24" t="s">
        <v>12</v>
      </c>
      <c r="H305" s="24" t="s">
        <v>11</v>
      </c>
      <c r="I305" s="24" t="s">
        <v>12</v>
      </c>
      <c r="J305" t="s">
        <v>690</v>
      </c>
    </row>
    <row r="306" spans="1:10" x14ac:dyDescent="0.3">
      <c r="A306" s="24" t="s">
        <v>310</v>
      </c>
      <c r="B306" s="24" t="s">
        <v>888</v>
      </c>
      <c r="C306" s="24" t="s">
        <v>311</v>
      </c>
      <c r="D306" s="24" t="s">
        <v>1416</v>
      </c>
      <c r="E306" s="24" t="s">
        <v>71</v>
      </c>
      <c r="F306" s="24" t="s">
        <v>12</v>
      </c>
      <c r="G306" s="24" t="s">
        <v>12</v>
      </c>
      <c r="H306" s="24" t="s">
        <v>11</v>
      </c>
      <c r="I306" s="24" t="s">
        <v>12</v>
      </c>
      <c r="J306" t="s">
        <v>690</v>
      </c>
    </row>
    <row r="307" spans="1:10" x14ac:dyDescent="0.3">
      <c r="A307" s="24" t="s">
        <v>542</v>
      </c>
      <c r="B307" s="24" t="s">
        <v>1021</v>
      </c>
      <c r="C307" s="24" t="s">
        <v>540</v>
      </c>
      <c r="D307" s="24" t="s">
        <v>1410</v>
      </c>
      <c r="E307" s="24" t="s">
        <v>178</v>
      </c>
      <c r="F307" s="24" t="s">
        <v>11</v>
      </c>
      <c r="G307" s="24" t="s">
        <v>11</v>
      </c>
      <c r="H307" s="24" t="s">
        <v>11</v>
      </c>
      <c r="I307" s="24" t="s">
        <v>12</v>
      </c>
      <c r="J307" t="s">
        <v>690</v>
      </c>
    </row>
    <row r="308" spans="1:10" x14ac:dyDescent="0.3">
      <c r="A308" s="24" t="s">
        <v>542</v>
      </c>
      <c r="B308" s="24" t="s">
        <v>1021</v>
      </c>
      <c r="C308" s="24" t="s">
        <v>540</v>
      </c>
      <c r="D308" s="24" t="s">
        <v>1410</v>
      </c>
      <c r="E308" s="24" t="s">
        <v>51</v>
      </c>
      <c r="F308" s="24" t="s">
        <v>11</v>
      </c>
      <c r="G308" s="24" t="s">
        <v>11</v>
      </c>
      <c r="H308" s="24" t="s">
        <v>12</v>
      </c>
      <c r="I308" s="24" t="s">
        <v>12</v>
      </c>
      <c r="J308" t="s">
        <v>690</v>
      </c>
    </row>
    <row r="309" spans="1:10" x14ac:dyDescent="0.3">
      <c r="A309" s="24" t="s">
        <v>345</v>
      </c>
      <c r="B309" s="24" t="s">
        <v>923</v>
      </c>
      <c r="C309" s="24" t="s">
        <v>341</v>
      </c>
      <c r="D309" s="24" t="s">
        <v>1412</v>
      </c>
      <c r="E309" s="24" t="s">
        <v>71</v>
      </c>
      <c r="F309" s="24" t="s">
        <v>12</v>
      </c>
      <c r="G309" s="24" t="s">
        <v>12</v>
      </c>
      <c r="H309" s="24" t="s">
        <v>11</v>
      </c>
      <c r="I309" s="24" t="s">
        <v>12</v>
      </c>
      <c r="J309" t="s">
        <v>690</v>
      </c>
    </row>
    <row r="310" spans="1:10" x14ac:dyDescent="0.3">
      <c r="A310" s="24" t="s">
        <v>336</v>
      </c>
      <c r="B310" s="24" t="s">
        <v>915</v>
      </c>
      <c r="C310" s="24" t="s">
        <v>337</v>
      </c>
      <c r="D310" s="24" t="s">
        <v>1410</v>
      </c>
      <c r="E310" s="24" t="s">
        <v>71</v>
      </c>
      <c r="F310" s="24" t="s">
        <v>11</v>
      </c>
      <c r="G310" s="24" t="s">
        <v>12</v>
      </c>
      <c r="H310" s="24" t="s">
        <v>11</v>
      </c>
      <c r="I310" s="24" t="s">
        <v>12</v>
      </c>
      <c r="J310" t="s">
        <v>690</v>
      </c>
    </row>
    <row r="311" spans="1:10" x14ac:dyDescent="0.3">
      <c r="A311" s="24" t="s">
        <v>1263</v>
      </c>
      <c r="B311" s="24" t="s">
        <v>1264</v>
      </c>
      <c r="C311" s="24" t="s">
        <v>354</v>
      </c>
      <c r="D311" s="24" t="s">
        <v>1415</v>
      </c>
      <c r="E311" s="24" t="s">
        <v>71</v>
      </c>
      <c r="F311" s="24" t="s">
        <v>12</v>
      </c>
      <c r="G311" s="24" t="s">
        <v>12</v>
      </c>
      <c r="H311" s="24" t="s">
        <v>11</v>
      </c>
      <c r="I311" s="24" t="s">
        <v>12</v>
      </c>
      <c r="J311" t="s">
        <v>690</v>
      </c>
    </row>
    <row r="312" spans="1:10" x14ac:dyDescent="0.3">
      <c r="A312" s="24" t="s">
        <v>312</v>
      </c>
      <c r="B312" s="24" t="s">
        <v>896</v>
      </c>
      <c r="C312" s="24" t="s">
        <v>313</v>
      </c>
      <c r="D312" s="24" t="s">
        <v>1410</v>
      </c>
      <c r="E312" s="24" t="s">
        <v>55</v>
      </c>
      <c r="F312" s="24" t="s">
        <v>11</v>
      </c>
      <c r="G312" s="24" t="s">
        <v>11</v>
      </c>
      <c r="H312" s="24" t="s">
        <v>12</v>
      </c>
      <c r="I312" s="24" t="s">
        <v>12</v>
      </c>
      <c r="J312" t="s">
        <v>690</v>
      </c>
    </row>
    <row r="313" spans="1:10" x14ac:dyDescent="0.3">
      <c r="A313" s="24" t="s">
        <v>176</v>
      </c>
      <c r="B313" s="24" t="s">
        <v>843</v>
      </c>
      <c r="C313" s="24" t="s">
        <v>173</v>
      </c>
      <c r="D313" s="29" t="s">
        <v>1410</v>
      </c>
      <c r="E313" s="24" t="s">
        <v>51</v>
      </c>
      <c r="F313" s="24" t="s">
        <v>11</v>
      </c>
      <c r="G313" s="24" t="s">
        <v>12</v>
      </c>
      <c r="H313" s="24" t="s">
        <v>12</v>
      </c>
      <c r="I313" s="24" t="s">
        <v>12</v>
      </c>
      <c r="J313" t="s">
        <v>690</v>
      </c>
    </row>
    <row r="314" spans="1:10" x14ac:dyDescent="0.3">
      <c r="A314" s="24" t="s">
        <v>342</v>
      </c>
      <c r="B314" s="24" t="s">
        <v>926</v>
      </c>
      <c r="C314" s="24" t="s">
        <v>341</v>
      </c>
      <c r="D314" s="24" t="s">
        <v>1414</v>
      </c>
      <c r="E314" s="24" t="s">
        <v>71</v>
      </c>
      <c r="F314" s="24" t="s">
        <v>12</v>
      </c>
      <c r="G314" s="24" t="s">
        <v>12</v>
      </c>
      <c r="H314" s="24" t="s">
        <v>11</v>
      </c>
      <c r="I314" s="24" t="s">
        <v>12</v>
      </c>
      <c r="J314" t="s">
        <v>690</v>
      </c>
    </row>
    <row r="315" spans="1:10" x14ac:dyDescent="0.3">
      <c r="A315" s="24" t="s">
        <v>180</v>
      </c>
      <c r="B315" s="24" t="s">
        <v>845</v>
      </c>
      <c r="C315" s="24" t="s">
        <v>179</v>
      </c>
      <c r="D315" s="24" t="s">
        <v>1415</v>
      </c>
      <c r="E315" s="24" t="s">
        <v>51</v>
      </c>
      <c r="F315" s="24" t="s">
        <v>12</v>
      </c>
      <c r="G315" s="24" t="s">
        <v>12</v>
      </c>
      <c r="H315" s="24" t="s">
        <v>11</v>
      </c>
      <c r="I315" s="24" t="s">
        <v>12</v>
      </c>
      <c r="J315" t="s">
        <v>690</v>
      </c>
    </row>
    <row r="316" spans="1:10" x14ac:dyDescent="0.3">
      <c r="A316" s="24" t="s">
        <v>445</v>
      </c>
      <c r="B316" s="24" t="s">
        <v>995</v>
      </c>
      <c r="C316" s="24" t="s">
        <v>446</v>
      </c>
      <c r="D316" s="24" t="s">
        <v>1410</v>
      </c>
      <c r="E316" s="24" t="s">
        <v>228</v>
      </c>
      <c r="F316" s="24" t="s">
        <v>12</v>
      </c>
      <c r="G316" s="24" t="s">
        <v>12</v>
      </c>
      <c r="H316" s="24" t="s">
        <v>11</v>
      </c>
      <c r="I316" s="24" t="s">
        <v>12</v>
      </c>
      <c r="J316" t="s">
        <v>690</v>
      </c>
    </row>
    <row r="317" spans="1:10" x14ac:dyDescent="0.3">
      <c r="A317" s="24" t="s">
        <v>224</v>
      </c>
      <c r="B317" s="24" t="s">
        <v>872</v>
      </c>
      <c r="C317" s="24" t="s">
        <v>223</v>
      </c>
      <c r="D317" s="24" t="s">
        <v>1412</v>
      </c>
      <c r="E317" s="24" t="s">
        <v>55</v>
      </c>
      <c r="F317" s="24" t="s">
        <v>11</v>
      </c>
      <c r="G317" s="24" t="s">
        <v>11</v>
      </c>
      <c r="H317" s="24" t="s">
        <v>12</v>
      </c>
      <c r="I317" s="24" t="s">
        <v>12</v>
      </c>
      <c r="J317" t="s">
        <v>690</v>
      </c>
    </row>
    <row r="318" spans="1:10" x14ac:dyDescent="0.3">
      <c r="A318" s="24" t="s">
        <v>593</v>
      </c>
      <c r="B318" s="24" t="s">
        <v>1069</v>
      </c>
      <c r="C318" s="24" t="s">
        <v>594</v>
      </c>
      <c r="D318" s="29" t="s">
        <v>1410</v>
      </c>
      <c r="E318" s="24" t="s">
        <v>55</v>
      </c>
      <c r="F318" s="24" t="s">
        <v>11</v>
      </c>
      <c r="G318" s="24" t="s">
        <v>11</v>
      </c>
      <c r="H318" s="24" t="s">
        <v>12</v>
      </c>
      <c r="I318" s="24" t="s">
        <v>12</v>
      </c>
      <c r="J318" t="s">
        <v>690</v>
      </c>
    </row>
    <row r="319" spans="1:10" x14ac:dyDescent="0.3">
      <c r="A319" s="24" t="s">
        <v>169</v>
      </c>
      <c r="B319" s="24" t="s">
        <v>842</v>
      </c>
      <c r="C319" s="24" t="s">
        <v>170</v>
      </c>
      <c r="D319" s="29" t="s">
        <v>1410</v>
      </c>
      <c r="E319" s="24" t="s">
        <v>71</v>
      </c>
      <c r="F319" s="24" t="s">
        <v>11</v>
      </c>
      <c r="G319" s="24" t="s">
        <v>11</v>
      </c>
      <c r="H319" s="24" t="s">
        <v>11</v>
      </c>
      <c r="I319" s="24" t="s">
        <v>12</v>
      </c>
      <c r="J319" t="s">
        <v>690</v>
      </c>
    </row>
    <row r="320" spans="1:10" x14ac:dyDescent="0.3">
      <c r="A320" s="24" t="s">
        <v>97</v>
      </c>
      <c r="B320" s="24" t="s">
        <v>788</v>
      </c>
      <c r="C320" s="24" t="s">
        <v>96</v>
      </c>
      <c r="D320" s="29" t="s">
        <v>1410</v>
      </c>
      <c r="E320" s="24" t="s">
        <v>51</v>
      </c>
      <c r="F320" s="24" t="s">
        <v>11</v>
      </c>
      <c r="G320" s="24" t="s">
        <v>11</v>
      </c>
      <c r="H320" s="24" t="s">
        <v>12</v>
      </c>
      <c r="I320" s="24" t="s">
        <v>12</v>
      </c>
      <c r="J320" t="s">
        <v>690</v>
      </c>
    </row>
    <row r="321" spans="1:10" x14ac:dyDescent="0.3">
      <c r="A321" s="24" t="s">
        <v>95</v>
      </c>
      <c r="B321" s="24" t="s">
        <v>789</v>
      </c>
      <c r="C321" s="24" t="s">
        <v>96</v>
      </c>
      <c r="D321" s="29" t="s">
        <v>1410</v>
      </c>
      <c r="E321" s="24" t="s">
        <v>51</v>
      </c>
      <c r="F321" s="24" t="s">
        <v>11</v>
      </c>
      <c r="G321" s="24" t="s">
        <v>12</v>
      </c>
      <c r="H321" s="24" t="s">
        <v>12</v>
      </c>
      <c r="I321" s="24" t="s">
        <v>12</v>
      </c>
      <c r="J321" t="s">
        <v>690</v>
      </c>
    </row>
    <row r="322" spans="1:10" x14ac:dyDescent="0.3">
      <c r="A322" s="24" t="s">
        <v>193</v>
      </c>
      <c r="B322" s="24" t="s">
        <v>857</v>
      </c>
      <c r="C322" s="24" t="s">
        <v>194</v>
      </c>
      <c r="D322" s="29" t="s">
        <v>1410</v>
      </c>
      <c r="E322" s="24" t="s">
        <v>67</v>
      </c>
      <c r="F322" s="24" t="s">
        <v>11</v>
      </c>
      <c r="G322" s="24" t="s">
        <v>11</v>
      </c>
      <c r="H322" s="24" t="s">
        <v>12</v>
      </c>
      <c r="I322" s="24" t="s">
        <v>12</v>
      </c>
      <c r="J322" t="s">
        <v>690</v>
      </c>
    </row>
    <row r="323" spans="1:10" x14ac:dyDescent="0.3">
      <c r="A323" s="24" t="s">
        <v>771</v>
      </c>
      <c r="B323" s="24" t="s">
        <v>1099</v>
      </c>
      <c r="C323" s="24" t="s">
        <v>1585</v>
      </c>
      <c r="D323" s="24" t="s">
        <v>1416</v>
      </c>
      <c r="E323" s="24" t="s">
        <v>67</v>
      </c>
      <c r="F323" s="24" t="s">
        <v>11</v>
      </c>
      <c r="G323" s="24" t="s">
        <v>11</v>
      </c>
      <c r="H323" s="24" t="s">
        <v>12</v>
      </c>
      <c r="I323" s="24" t="s">
        <v>12</v>
      </c>
      <c r="J323" t="s">
        <v>690</v>
      </c>
    </row>
    <row r="324" spans="1:10" x14ac:dyDescent="0.3">
      <c r="A324" s="24" t="s">
        <v>155</v>
      </c>
      <c r="B324" s="24" t="s">
        <v>833</v>
      </c>
      <c r="C324" s="24" t="s">
        <v>149</v>
      </c>
      <c r="D324" s="24" t="s">
        <v>1410</v>
      </c>
      <c r="E324" s="24" t="s">
        <v>71</v>
      </c>
      <c r="F324" s="24" t="s">
        <v>12</v>
      </c>
      <c r="G324" s="24" t="s">
        <v>12</v>
      </c>
      <c r="H324" s="24" t="s">
        <v>11</v>
      </c>
      <c r="I324" s="24" t="s">
        <v>12</v>
      </c>
      <c r="J324" t="s">
        <v>690</v>
      </c>
    </row>
    <row r="325" spans="1:10" x14ac:dyDescent="0.3">
      <c r="A325" s="24" t="s">
        <v>93</v>
      </c>
      <c r="B325" s="24" t="s">
        <v>786</v>
      </c>
      <c r="C325" s="24" t="s">
        <v>1575</v>
      </c>
      <c r="D325" s="29" t="s">
        <v>1414</v>
      </c>
      <c r="E325" s="24" t="s">
        <v>71</v>
      </c>
      <c r="F325" s="24" t="s">
        <v>12</v>
      </c>
      <c r="G325" s="24" t="s">
        <v>12</v>
      </c>
      <c r="H325" s="24" t="s">
        <v>11</v>
      </c>
      <c r="I325" s="24" t="s">
        <v>12</v>
      </c>
      <c r="J325" t="s">
        <v>690</v>
      </c>
    </row>
    <row r="326" spans="1:10" x14ac:dyDescent="0.3">
      <c r="A326" s="24" t="s">
        <v>739</v>
      </c>
      <c r="B326" s="24" t="s">
        <v>914</v>
      </c>
      <c r="C326" s="24" t="s">
        <v>740</v>
      </c>
      <c r="D326" s="29" t="s">
        <v>1410</v>
      </c>
      <c r="E326" s="24" t="s">
        <v>51</v>
      </c>
      <c r="F326" s="24" t="s">
        <v>11</v>
      </c>
      <c r="G326" s="24" t="s">
        <v>11</v>
      </c>
      <c r="H326" s="24" t="s">
        <v>12</v>
      </c>
      <c r="I326" s="24" t="s">
        <v>12</v>
      </c>
      <c r="J326" t="s">
        <v>690</v>
      </c>
    </row>
    <row r="327" spans="1:10" x14ac:dyDescent="0.3">
      <c r="A327" s="24" t="s">
        <v>738</v>
      </c>
      <c r="B327" s="24" t="s">
        <v>884</v>
      </c>
      <c r="C327" s="24" t="s">
        <v>241</v>
      </c>
      <c r="D327" s="24" t="s">
        <v>1410</v>
      </c>
      <c r="E327" s="24" t="s">
        <v>71</v>
      </c>
      <c r="F327" s="24" t="s">
        <v>12</v>
      </c>
      <c r="G327" s="24" t="s">
        <v>12</v>
      </c>
      <c r="H327" s="24" t="s">
        <v>11</v>
      </c>
      <c r="I327" s="24" t="s">
        <v>12</v>
      </c>
      <c r="J327" t="s">
        <v>690</v>
      </c>
    </row>
    <row r="328" spans="1:10" x14ac:dyDescent="0.3">
      <c r="A328" s="24" t="s">
        <v>1151</v>
      </c>
      <c r="B328" s="24" t="s">
        <v>1152</v>
      </c>
      <c r="C328" s="24" t="s">
        <v>485</v>
      </c>
      <c r="D328" s="24" t="s">
        <v>1415</v>
      </c>
      <c r="E328" s="24" t="s">
        <v>67</v>
      </c>
      <c r="F328" s="24" t="s">
        <v>11</v>
      </c>
      <c r="G328" s="24" t="s">
        <v>11</v>
      </c>
      <c r="H328" s="24" t="s">
        <v>12</v>
      </c>
      <c r="I328" s="24" t="s">
        <v>12</v>
      </c>
      <c r="J328" t="s">
        <v>690</v>
      </c>
    </row>
    <row r="329" spans="1:10" x14ac:dyDescent="0.3">
      <c r="A329" s="24" t="s">
        <v>232</v>
      </c>
      <c r="B329" s="24" t="s">
        <v>876</v>
      </c>
      <c r="C329" s="24" t="s">
        <v>227</v>
      </c>
      <c r="D329" s="29" t="s">
        <v>1412</v>
      </c>
      <c r="E329" s="24" t="s">
        <v>185</v>
      </c>
      <c r="F329" s="24" t="s">
        <v>12</v>
      </c>
      <c r="G329" s="24" t="s">
        <v>12</v>
      </c>
      <c r="H329" s="24" t="s">
        <v>11</v>
      </c>
      <c r="I329" s="24" t="s">
        <v>12</v>
      </c>
      <c r="J329" t="s">
        <v>690</v>
      </c>
    </row>
    <row r="330" spans="1:10" x14ac:dyDescent="0.3">
      <c r="A330" s="24" t="s">
        <v>114</v>
      </c>
      <c r="B330" s="24" t="s">
        <v>796</v>
      </c>
      <c r="C330" s="24" t="s">
        <v>112</v>
      </c>
      <c r="D330" s="24" t="s">
        <v>1410</v>
      </c>
      <c r="E330" s="24" t="s">
        <v>71</v>
      </c>
      <c r="F330" s="24" t="s">
        <v>12</v>
      </c>
      <c r="G330" s="24" t="s">
        <v>12</v>
      </c>
      <c r="H330" s="24" t="s">
        <v>11</v>
      </c>
      <c r="I330" s="24" t="s">
        <v>12</v>
      </c>
      <c r="J330" t="s">
        <v>690</v>
      </c>
    </row>
    <row r="331" spans="1:10" x14ac:dyDescent="0.3">
      <c r="A331" s="24" t="s">
        <v>292</v>
      </c>
      <c r="B331" s="24" t="s">
        <v>1014</v>
      </c>
      <c r="C331" s="24" t="s">
        <v>753</v>
      </c>
      <c r="D331" s="24" t="s">
        <v>1410</v>
      </c>
      <c r="E331" s="24" t="s">
        <v>185</v>
      </c>
      <c r="F331" s="24" t="s">
        <v>12</v>
      </c>
      <c r="G331" s="24" t="s">
        <v>12</v>
      </c>
      <c r="H331" s="24" t="s">
        <v>11</v>
      </c>
      <c r="I331" s="24" t="s">
        <v>12</v>
      </c>
      <c r="J331" t="s">
        <v>690</v>
      </c>
    </row>
    <row r="332" spans="1:10" x14ac:dyDescent="0.3">
      <c r="A332" s="24" t="s">
        <v>516</v>
      </c>
      <c r="B332" s="24" t="s">
        <v>1015</v>
      </c>
      <c r="C332" s="24" t="s">
        <v>1584</v>
      </c>
      <c r="D332" s="29" t="s">
        <v>1412</v>
      </c>
      <c r="E332" s="24" t="s">
        <v>178</v>
      </c>
      <c r="F332" s="24" t="s">
        <v>12</v>
      </c>
      <c r="G332" s="24" t="s">
        <v>12</v>
      </c>
      <c r="H332" s="24" t="s">
        <v>11</v>
      </c>
      <c r="I332" s="24" t="s">
        <v>12</v>
      </c>
      <c r="J332" t="s">
        <v>690</v>
      </c>
    </row>
    <row r="333" spans="1:10" x14ac:dyDescent="0.3">
      <c r="A333" s="24" t="s">
        <v>142</v>
      </c>
      <c r="B333" s="24" t="s">
        <v>820</v>
      </c>
      <c r="C333" s="24" t="s">
        <v>813</v>
      </c>
      <c r="D333" s="29" t="s">
        <v>1414</v>
      </c>
      <c r="E333" s="24" t="s">
        <v>71</v>
      </c>
      <c r="F333" s="24" t="s">
        <v>12</v>
      </c>
      <c r="G333" s="24" t="s">
        <v>12</v>
      </c>
      <c r="H333" s="24" t="s">
        <v>11</v>
      </c>
      <c r="I333" s="24" t="s">
        <v>12</v>
      </c>
      <c r="J333" t="s">
        <v>690</v>
      </c>
    </row>
    <row r="334" spans="1:10" x14ac:dyDescent="0.3">
      <c r="A334" s="24" t="s">
        <v>1265</v>
      </c>
      <c r="B334" s="24" t="s">
        <v>1266</v>
      </c>
      <c r="C334" s="24" t="s">
        <v>354</v>
      </c>
      <c r="D334" s="29" t="s">
        <v>1415</v>
      </c>
      <c r="E334" s="24" t="s">
        <v>71</v>
      </c>
      <c r="F334" s="24" t="s">
        <v>12</v>
      </c>
      <c r="G334" s="24" t="s">
        <v>12</v>
      </c>
      <c r="H334" s="24" t="s">
        <v>11</v>
      </c>
      <c r="I334" s="24" t="s">
        <v>12</v>
      </c>
      <c r="J334" t="s">
        <v>690</v>
      </c>
    </row>
    <row r="335" spans="1:10" x14ac:dyDescent="0.3">
      <c r="A335" s="24" t="s">
        <v>316</v>
      </c>
      <c r="B335" s="24" t="s">
        <v>897</v>
      </c>
      <c r="C335" s="24" t="s">
        <v>1411</v>
      </c>
      <c r="D335" s="29" t="s">
        <v>1410</v>
      </c>
      <c r="E335" s="24" t="s">
        <v>185</v>
      </c>
      <c r="F335" s="24" t="s">
        <v>12</v>
      </c>
      <c r="G335" s="24" t="s">
        <v>12</v>
      </c>
      <c r="H335" s="24" t="s">
        <v>11</v>
      </c>
      <c r="I335" s="24" t="s">
        <v>12</v>
      </c>
      <c r="J335" t="s">
        <v>690</v>
      </c>
    </row>
    <row r="336" spans="1:10" x14ac:dyDescent="0.3">
      <c r="A336" s="24" t="s">
        <v>665</v>
      </c>
      <c r="B336" s="24" t="s">
        <v>1089</v>
      </c>
      <c r="C336" s="24" t="s">
        <v>662</v>
      </c>
      <c r="D336" s="24" t="s">
        <v>1412</v>
      </c>
      <c r="E336" s="24" t="s">
        <v>185</v>
      </c>
      <c r="F336" s="24" t="s">
        <v>12</v>
      </c>
      <c r="G336" s="24" t="s">
        <v>12</v>
      </c>
      <c r="H336" s="24" t="s">
        <v>11</v>
      </c>
      <c r="I336" s="24" t="s">
        <v>12</v>
      </c>
      <c r="J336" t="s">
        <v>690</v>
      </c>
    </row>
    <row r="337" spans="1:10" x14ac:dyDescent="0.3">
      <c r="A337" s="24" t="s">
        <v>667</v>
      </c>
      <c r="B337" s="24" t="s">
        <v>1093</v>
      </c>
      <c r="C337" s="24" t="s">
        <v>662</v>
      </c>
      <c r="D337" s="24" t="s">
        <v>1412</v>
      </c>
      <c r="E337" s="24" t="s">
        <v>185</v>
      </c>
      <c r="F337" s="24" t="s">
        <v>12</v>
      </c>
      <c r="G337" s="24" t="s">
        <v>12</v>
      </c>
      <c r="H337" s="24" t="s">
        <v>11</v>
      </c>
      <c r="I337" s="24" t="s">
        <v>12</v>
      </c>
      <c r="J337" t="s">
        <v>690</v>
      </c>
    </row>
    <row r="338" spans="1:10" x14ac:dyDescent="0.3">
      <c r="A338" s="24" t="s">
        <v>346</v>
      </c>
      <c r="B338" s="24" t="s">
        <v>927</v>
      </c>
      <c r="C338" s="24" t="s">
        <v>341</v>
      </c>
      <c r="D338" s="29" t="s">
        <v>1415</v>
      </c>
      <c r="E338" s="24" t="s">
        <v>71</v>
      </c>
      <c r="F338" s="24" t="s">
        <v>12</v>
      </c>
      <c r="G338" s="24" t="s">
        <v>12</v>
      </c>
      <c r="H338" s="24" t="s">
        <v>11</v>
      </c>
      <c r="I338" s="24" t="s">
        <v>12</v>
      </c>
      <c r="J338" t="s">
        <v>690</v>
      </c>
    </row>
    <row r="339" spans="1:10" x14ac:dyDescent="0.3">
      <c r="A339" s="24" t="s">
        <v>230</v>
      </c>
      <c r="B339" s="24" t="s">
        <v>877</v>
      </c>
      <c r="C339" s="24" t="s">
        <v>227</v>
      </c>
      <c r="D339" s="29" t="s">
        <v>1416</v>
      </c>
      <c r="E339" s="24" t="s">
        <v>185</v>
      </c>
      <c r="F339" s="24" t="s">
        <v>12</v>
      </c>
      <c r="G339" s="24" t="s">
        <v>12</v>
      </c>
      <c r="H339" s="24" t="s">
        <v>11</v>
      </c>
      <c r="I339" s="24" t="s">
        <v>12</v>
      </c>
      <c r="J339" t="s">
        <v>690</v>
      </c>
    </row>
    <row r="340" spans="1:10" x14ac:dyDescent="0.3">
      <c r="A340" s="24" t="s">
        <v>1267</v>
      </c>
      <c r="B340" s="24" t="s">
        <v>1268</v>
      </c>
      <c r="C340" s="24" t="s">
        <v>1269</v>
      </c>
      <c r="D340" s="29" t="s">
        <v>1415</v>
      </c>
      <c r="E340" s="24" t="s">
        <v>71</v>
      </c>
      <c r="F340" s="24" t="s">
        <v>12</v>
      </c>
      <c r="G340" s="24" t="s">
        <v>12</v>
      </c>
      <c r="H340" s="24" t="s">
        <v>11</v>
      </c>
      <c r="I340" s="24" t="s">
        <v>12</v>
      </c>
      <c r="J340" t="s">
        <v>690</v>
      </c>
    </row>
    <row r="341" spans="1:10" x14ac:dyDescent="0.3">
      <c r="A341" s="24" t="s">
        <v>324</v>
      </c>
      <c r="B341" s="24" t="s">
        <v>907</v>
      </c>
      <c r="C341" s="24" t="s">
        <v>900</v>
      </c>
      <c r="D341" s="29" t="s">
        <v>1416</v>
      </c>
      <c r="E341" s="24" t="s">
        <v>71</v>
      </c>
      <c r="F341" s="24" t="s">
        <v>12</v>
      </c>
      <c r="G341" s="24" t="s">
        <v>12</v>
      </c>
      <c r="H341" s="24" t="s">
        <v>11</v>
      </c>
      <c r="I341" s="24" t="s">
        <v>12</v>
      </c>
      <c r="J341" t="s">
        <v>690</v>
      </c>
    </row>
    <row r="342" spans="1:10" x14ac:dyDescent="0.3">
      <c r="A342" s="24" t="s">
        <v>347</v>
      </c>
      <c r="B342" s="24" t="s">
        <v>928</v>
      </c>
      <c r="C342" s="24" t="s">
        <v>341</v>
      </c>
      <c r="D342" s="29" t="s">
        <v>1412</v>
      </c>
      <c r="E342" s="24" t="s">
        <v>71</v>
      </c>
      <c r="F342" s="24" t="s">
        <v>12</v>
      </c>
      <c r="G342" s="24" t="s">
        <v>12</v>
      </c>
      <c r="H342" s="24" t="s">
        <v>11</v>
      </c>
      <c r="I342" s="24" t="s">
        <v>12</v>
      </c>
      <c r="J342" t="s">
        <v>690</v>
      </c>
    </row>
    <row r="343" spans="1:10" x14ac:dyDescent="0.3">
      <c r="A343" s="24" t="s">
        <v>159</v>
      </c>
      <c r="B343" s="24" t="s">
        <v>836</v>
      </c>
      <c r="C343" s="24" t="s">
        <v>149</v>
      </c>
      <c r="D343" s="29" t="s">
        <v>1410</v>
      </c>
      <c r="E343" s="24" t="s">
        <v>71</v>
      </c>
      <c r="F343" s="24" t="s">
        <v>12</v>
      </c>
      <c r="G343" s="24" t="s">
        <v>12</v>
      </c>
      <c r="H343" s="24" t="s">
        <v>11</v>
      </c>
      <c r="I343" s="24" t="s">
        <v>12</v>
      </c>
      <c r="J343" t="s">
        <v>690</v>
      </c>
    </row>
    <row r="344" spans="1:10" x14ac:dyDescent="0.3">
      <c r="A344" s="24" t="s">
        <v>531</v>
      </c>
      <c r="B344" s="24" t="s">
        <v>973</v>
      </c>
      <c r="C344" s="24" t="s">
        <v>749</v>
      </c>
      <c r="D344" s="29" t="s">
        <v>1414</v>
      </c>
      <c r="E344" s="24" t="s">
        <v>71</v>
      </c>
      <c r="F344" s="24" t="s">
        <v>11</v>
      </c>
      <c r="G344" s="24" t="s">
        <v>11</v>
      </c>
      <c r="H344" s="24" t="s">
        <v>11</v>
      </c>
      <c r="I344" s="24" t="s">
        <v>12</v>
      </c>
      <c r="J344" t="s">
        <v>690</v>
      </c>
    </row>
    <row r="345" spans="1:10" x14ac:dyDescent="0.3">
      <c r="A345" s="24" t="s">
        <v>486</v>
      </c>
      <c r="B345" s="24" t="s">
        <v>1007</v>
      </c>
      <c r="C345" s="24" t="s">
        <v>485</v>
      </c>
      <c r="D345" s="29" t="s">
        <v>1416</v>
      </c>
      <c r="E345" s="24" t="s">
        <v>185</v>
      </c>
      <c r="F345" s="24" t="s">
        <v>12</v>
      </c>
      <c r="G345" s="24" t="s">
        <v>12</v>
      </c>
      <c r="H345" s="24" t="s">
        <v>11</v>
      </c>
      <c r="I345" s="24" t="s">
        <v>12</v>
      </c>
      <c r="J345" t="s">
        <v>690</v>
      </c>
    </row>
    <row r="346" spans="1:10" x14ac:dyDescent="0.3">
      <c r="A346" s="24" t="s">
        <v>487</v>
      </c>
      <c r="B346" s="24" t="s">
        <v>1008</v>
      </c>
      <c r="C346" s="24" t="s">
        <v>485</v>
      </c>
      <c r="D346" s="29" t="s">
        <v>1416</v>
      </c>
      <c r="E346" s="24" t="s">
        <v>185</v>
      </c>
      <c r="F346" s="24" t="s">
        <v>12</v>
      </c>
      <c r="G346" s="24" t="s">
        <v>12</v>
      </c>
      <c r="H346" s="24" t="s">
        <v>11</v>
      </c>
      <c r="I346" s="24" t="s">
        <v>12</v>
      </c>
      <c r="J346" t="s">
        <v>690</v>
      </c>
    </row>
    <row r="347" spans="1:10" x14ac:dyDescent="0.3">
      <c r="A347" s="24" t="s">
        <v>325</v>
      </c>
      <c r="B347" s="24" t="s">
        <v>908</v>
      </c>
      <c r="C347" s="24" t="s">
        <v>900</v>
      </c>
      <c r="D347" s="29" t="s">
        <v>1416</v>
      </c>
      <c r="E347" s="24" t="s">
        <v>71</v>
      </c>
      <c r="F347" s="24" t="s">
        <v>11</v>
      </c>
      <c r="G347" s="24" t="s">
        <v>11</v>
      </c>
      <c r="H347" s="24" t="s">
        <v>11</v>
      </c>
      <c r="I347" s="24" t="s">
        <v>12</v>
      </c>
      <c r="J347" t="s">
        <v>690</v>
      </c>
    </row>
    <row r="348" spans="1:10" x14ac:dyDescent="0.3">
      <c r="A348" s="24" t="s">
        <v>541</v>
      </c>
      <c r="B348" s="24" t="s">
        <v>1153</v>
      </c>
      <c r="C348" s="24" t="s">
        <v>540</v>
      </c>
      <c r="D348" s="29" t="s">
        <v>1410</v>
      </c>
      <c r="E348" s="24" t="s">
        <v>178</v>
      </c>
      <c r="F348" s="24" t="s">
        <v>11</v>
      </c>
      <c r="G348" s="24" t="s">
        <v>11</v>
      </c>
      <c r="H348" s="24" t="s">
        <v>11</v>
      </c>
      <c r="I348" s="24" t="s">
        <v>12</v>
      </c>
      <c r="J348" t="s">
        <v>690</v>
      </c>
    </row>
    <row r="349" spans="1:10" x14ac:dyDescent="0.3">
      <c r="A349" s="24" t="s">
        <v>541</v>
      </c>
      <c r="B349" s="24" t="s">
        <v>1153</v>
      </c>
      <c r="C349" s="24" t="s">
        <v>540</v>
      </c>
      <c r="D349" s="29" t="s">
        <v>1410</v>
      </c>
      <c r="E349" s="24" t="s">
        <v>51</v>
      </c>
      <c r="F349" s="24" t="s">
        <v>11</v>
      </c>
      <c r="G349" s="24" t="s">
        <v>11</v>
      </c>
      <c r="H349" s="24" t="s">
        <v>12</v>
      </c>
      <c r="I349" s="24" t="s">
        <v>12</v>
      </c>
      <c r="J349" t="s">
        <v>690</v>
      </c>
    </row>
    <row r="350" spans="1:10" x14ac:dyDescent="0.3">
      <c r="A350" s="24" t="s">
        <v>551</v>
      </c>
      <c r="B350" s="24" t="s">
        <v>1033</v>
      </c>
      <c r="C350" s="24" t="s">
        <v>754</v>
      </c>
      <c r="D350" s="29" t="s">
        <v>1410</v>
      </c>
      <c r="E350" s="24" t="s">
        <v>51</v>
      </c>
      <c r="F350" s="24" t="s">
        <v>11</v>
      </c>
      <c r="G350" s="24" t="s">
        <v>12</v>
      </c>
      <c r="H350" s="24" t="s">
        <v>12</v>
      </c>
      <c r="I350" s="24" t="s">
        <v>12</v>
      </c>
      <c r="J350" t="s">
        <v>690</v>
      </c>
    </row>
    <row r="351" spans="1:10" x14ac:dyDescent="0.3">
      <c r="A351" s="24" t="s">
        <v>551</v>
      </c>
      <c r="B351" s="24" t="s">
        <v>1033</v>
      </c>
      <c r="C351" s="24" t="s">
        <v>754</v>
      </c>
      <c r="D351" s="29" t="s">
        <v>1410</v>
      </c>
      <c r="E351" s="24" t="s">
        <v>71</v>
      </c>
      <c r="F351" s="24" t="s">
        <v>12</v>
      </c>
      <c r="G351" s="24" t="s">
        <v>12</v>
      </c>
      <c r="H351" s="24" t="s">
        <v>11</v>
      </c>
      <c r="I351" s="24" t="s">
        <v>12</v>
      </c>
      <c r="J351" t="s">
        <v>690</v>
      </c>
    </row>
    <row r="352" spans="1:10" x14ac:dyDescent="0.3">
      <c r="A352" s="24" t="s">
        <v>551</v>
      </c>
      <c r="B352" s="24" t="s">
        <v>1033</v>
      </c>
      <c r="C352" s="24" t="s">
        <v>754</v>
      </c>
      <c r="D352" s="29" t="s">
        <v>1410</v>
      </c>
      <c r="E352" s="24" t="s">
        <v>52</v>
      </c>
      <c r="F352" s="24" t="s">
        <v>12</v>
      </c>
      <c r="G352" s="24" t="s">
        <v>12</v>
      </c>
      <c r="H352" s="24" t="s">
        <v>11</v>
      </c>
      <c r="I352" s="24" t="s">
        <v>12</v>
      </c>
      <c r="J352" t="s">
        <v>690</v>
      </c>
    </row>
    <row r="353" spans="1:10" x14ac:dyDescent="0.3">
      <c r="A353" s="24" t="s">
        <v>348</v>
      </c>
      <c r="B353" s="24" t="s">
        <v>929</v>
      </c>
      <c r="C353" s="24" t="s">
        <v>341</v>
      </c>
      <c r="D353" s="29" t="s">
        <v>1415</v>
      </c>
      <c r="E353" s="24" t="s">
        <v>71</v>
      </c>
      <c r="F353" s="24" t="s">
        <v>12</v>
      </c>
      <c r="G353" s="24" t="s">
        <v>12</v>
      </c>
      <c r="H353" s="24" t="s">
        <v>11</v>
      </c>
      <c r="I353" s="24" t="s">
        <v>12</v>
      </c>
      <c r="J353" t="s">
        <v>690</v>
      </c>
    </row>
    <row r="354" spans="1:10" x14ac:dyDescent="0.3">
      <c r="A354" s="24" t="s">
        <v>1270</v>
      </c>
      <c r="B354" s="24" t="s">
        <v>1271</v>
      </c>
      <c r="C354" s="24" t="s">
        <v>354</v>
      </c>
      <c r="D354" s="29" t="s">
        <v>1415</v>
      </c>
      <c r="E354" s="24" t="s">
        <v>71</v>
      </c>
      <c r="F354" s="24" t="s">
        <v>12</v>
      </c>
      <c r="G354" s="24" t="s">
        <v>12</v>
      </c>
      <c r="H354" s="24" t="s">
        <v>11</v>
      </c>
      <c r="I354" s="24" t="s">
        <v>12</v>
      </c>
      <c r="J354" t="s">
        <v>690</v>
      </c>
    </row>
    <row r="355" spans="1:10" x14ac:dyDescent="0.3">
      <c r="A355" s="24" t="s">
        <v>293</v>
      </c>
      <c r="B355" s="24" t="s">
        <v>886</v>
      </c>
      <c r="C355" s="24" t="s">
        <v>1135</v>
      </c>
      <c r="D355" s="24" t="s">
        <v>1410</v>
      </c>
      <c r="E355" s="24" t="s">
        <v>71</v>
      </c>
      <c r="F355" s="24" t="s">
        <v>12</v>
      </c>
      <c r="G355" s="24" t="s">
        <v>12</v>
      </c>
      <c r="H355" s="24" t="s">
        <v>11</v>
      </c>
      <c r="I355" s="24" t="s">
        <v>12</v>
      </c>
      <c r="J355" t="s">
        <v>690</v>
      </c>
    </row>
    <row r="356" spans="1:10" x14ac:dyDescent="0.3">
      <c r="A356" s="24" t="s">
        <v>154</v>
      </c>
      <c r="B356" s="24" t="s">
        <v>837</v>
      </c>
      <c r="C356" s="24" t="s">
        <v>149</v>
      </c>
      <c r="D356" s="29" t="s">
        <v>1410</v>
      </c>
      <c r="E356" s="24" t="s">
        <v>71</v>
      </c>
      <c r="F356" s="24" t="s">
        <v>12</v>
      </c>
      <c r="G356" s="24" t="s">
        <v>12</v>
      </c>
      <c r="H356" s="24" t="s">
        <v>11</v>
      </c>
      <c r="I356" s="24" t="s">
        <v>12</v>
      </c>
      <c r="J356" t="s">
        <v>690</v>
      </c>
    </row>
    <row r="357" spans="1:10" x14ac:dyDescent="0.3">
      <c r="A357" s="24" t="s">
        <v>574</v>
      </c>
      <c r="B357" s="24" t="s">
        <v>1039</v>
      </c>
      <c r="C357" s="24" t="s">
        <v>1584</v>
      </c>
      <c r="D357" s="29" t="s">
        <v>1414</v>
      </c>
      <c r="E357" s="24" t="s">
        <v>178</v>
      </c>
      <c r="F357" s="24" t="s">
        <v>12</v>
      </c>
      <c r="G357" s="24" t="s">
        <v>12</v>
      </c>
      <c r="H357" s="24" t="s">
        <v>11</v>
      </c>
      <c r="I357" s="24" t="s">
        <v>12</v>
      </c>
      <c r="J357" t="s">
        <v>690</v>
      </c>
    </row>
    <row r="358" spans="1:10" x14ac:dyDescent="0.3">
      <c r="A358" s="24" t="s">
        <v>349</v>
      </c>
      <c r="B358" s="24" t="s">
        <v>930</v>
      </c>
      <c r="C358" s="24" t="s">
        <v>341</v>
      </c>
      <c r="D358" s="29" t="s">
        <v>1415</v>
      </c>
      <c r="E358" s="24" t="s">
        <v>71</v>
      </c>
      <c r="F358" s="24" t="s">
        <v>12</v>
      </c>
      <c r="G358" s="24" t="s">
        <v>12</v>
      </c>
      <c r="H358" s="24" t="s">
        <v>11</v>
      </c>
      <c r="I358" s="24" t="s">
        <v>12</v>
      </c>
      <c r="J358" t="s">
        <v>690</v>
      </c>
    </row>
    <row r="359" spans="1:10" x14ac:dyDescent="0.3">
      <c r="A359" s="24" t="s">
        <v>164</v>
      </c>
      <c r="B359" s="24" t="s">
        <v>838</v>
      </c>
      <c r="C359" s="24" t="s">
        <v>149</v>
      </c>
      <c r="D359" s="29" t="s">
        <v>1410</v>
      </c>
      <c r="E359" s="24" t="s">
        <v>71</v>
      </c>
      <c r="F359" s="24" t="s">
        <v>12</v>
      </c>
      <c r="G359" s="24" t="s">
        <v>12</v>
      </c>
      <c r="H359" s="24" t="s">
        <v>11</v>
      </c>
      <c r="I359" s="24" t="s">
        <v>12</v>
      </c>
      <c r="J359" t="s">
        <v>690</v>
      </c>
    </row>
    <row r="360" spans="1:10" x14ac:dyDescent="0.3">
      <c r="A360" s="24" t="s">
        <v>231</v>
      </c>
      <c r="B360" s="24" t="s">
        <v>875</v>
      </c>
      <c r="C360" s="24" t="s">
        <v>227</v>
      </c>
      <c r="D360" s="29" t="s">
        <v>1416</v>
      </c>
      <c r="E360" s="24" t="s">
        <v>185</v>
      </c>
      <c r="F360" s="24" t="s">
        <v>12</v>
      </c>
      <c r="G360" s="24" t="s">
        <v>12</v>
      </c>
      <c r="H360" s="24" t="s">
        <v>11</v>
      </c>
      <c r="I360" s="24" t="s">
        <v>12</v>
      </c>
      <c r="J360" t="s">
        <v>690</v>
      </c>
    </row>
    <row r="361" spans="1:10" x14ac:dyDescent="0.3">
      <c r="A361" s="24" t="s">
        <v>663</v>
      </c>
      <c r="B361" s="24" t="s">
        <v>1094</v>
      </c>
      <c r="C361" s="24" t="s">
        <v>662</v>
      </c>
      <c r="D361" s="29" t="s">
        <v>1412</v>
      </c>
      <c r="E361" s="24" t="s">
        <v>185</v>
      </c>
      <c r="F361" s="24" t="s">
        <v>12</v>
      </c>
      <c r="G361" s="24" t="s">
        <v>12</v>
      </c>
      <c r="H361" s="24" t="s">
        <v>11</v>
      </c>
      <c r="I361" s="24" t="s">
        <v>12</v>
      </c>
      <c r="J361" t="s">
        <v>690</v>
      </c>
    </row>
    <row r="362" spans="1:10" x14ac:dyDescent="0.3">
      <c r="A362" s="24" t="s">
        <v>166</v>
      </c>
      <c r="B362" s="24" t="s">
        <v>839</v>
      </c>
      <c r="C362" s="24" t="s">
        <v>149</v>
      </c>
      <c r="D362" s="29" t="s">
        <v>1410</v>
      </c>
      <c r="E362" s="24" t="s">
        <v>71</v>
      </c>
      <c r="F362" s="24" t="s">
        <v>12</v>
      </c>
      <c r="G362" s="24" t="s">
        <v>12</v>
      </c>
      <c r="H362" s="24" t="s">
        <v>11</v>
      </c>
      <c r="I362" s="24" t="s">
        <v>12</v>
      </c>
      <c r="J362" t="s">
        <v>690</v>
      </c>
    </row>
    <row r="363" spans="1:10" x14ac:dyDescent="0.3">
      <c r="A363" s="24" t="s">
        <v>167</v>
      </c>
      <c r="B363" s="24" t="s">
        <v>840</v>
      </c>
      <c r="C363" s="24" t="s">
        <v>149</v>
      </c>
      <c r="D363" s="29" t="s">
        <v>1410</v>
      </c>
      <c r="E363" s="24" t="s">
        <v>71</v>
      </c>
      <c r="F363" s="24" t="s">
        <v>12</v>
      </c>
      <c r="G363" s="24" t="s">
        <v>12</v>
      </c>
      <c r="H363" s="24" t="s">
        <v>11</v>
      </c>
      <c r="I363" s="24" t="s">
        <v>12</v>
      </c>
      <c r="J363" t="s">
        <v>690</v>
      </c>
    </row>
    <row r="364" spans="1:10" x14ac:dyDescent="0.3">
      <c r="A364" s="24" t="s">
        <v>168</v>
      </c>
      <c r="B364" s="24" t="s">
        <v>841</v>
      </c>
      <c r="C364" s="24" t="s">
        <v>149</v>
      </c>
      <c r="D364" s="29" t="s">
        <v>1410</v>
      </c>
      <c r="E364" s="24" t="s">
        <v>71</v>
      </c>
      <c r="F364" s="24" t="s">
        <v>12</v>
      </c>
      <c r="G364" s="24" t="s">
        <v>12</v>
      </c>
      <c r="H364" s="24" t="s">
        <v>11</v>
      </c>
      <c r="I364" s="24" t="s">
        <v>12</v>
      </c>
      <c r="J364" t="s">
        <v>690</v>
      </c>
    </row>
    <row r="365" spans="1:10" x14ac:dyDescent="0.3">
      <c r="A365" s="24" t="s">
        <v>1031</v>
      </c>
      <c r="B365" s="24" t="s">
        <v>1032</v>
      </c>
      <c r="C365" s="24" t="s">
        <v>1030</v>
      </c>
      <c r="D365" s="29" t="s">
        <v>1410</v>
      </c>
      <c r="E365" s="24" t="s">
        <v>51</v>
      </c>
      <c r="F365" s="24" t="s">
        <v>11</v>
      </c>
      <c r="G365" s="24" t="s">
        <v>11</v>
      </c>
      <c r="H365" s="24" t="s">
        <v>12</v>
      </c>
      <c r="I365" s="24" t="s">
        <v>12</v>
      </c>
      <c r="J365" t="s">
        <v>690</v>
      </c>
    </row>
    <row r="366" spans="1:10" x14ac:dyDescent="0.3">
      <c r="A366" s="24" t="s">
        <v>1154</v>
      </c>
      <c r="B366" s="24" t="s">
        <v>1155</v>
      </c>
      <c r="C366" s="24" t="s">
        <v>1156</v>
      </c>
      <c r="D366" s="29" t="s">
        <v>1416</v>
      </c>
      <c r="E366" s="24" t="s">
        <v>67</v>
      </c>
      <c r="F366" s="24" t="s">
        <v>11</v>
      </c>
      <c r="G366" s="24" t="s">
        <v>11</v>
      </c>
      <c r="H366" s="24" t="s">
        <v>12</v>
      </c>
      <c r="I366" s="24" t="s">
        <v>12</v>
      </c>
      <c r="J366" t="s">
        <v>690</v>
      </c>
    </row>
    <row r="367" spans="1:10" x14ac:dyDescent="0.3">
      <c r="A367" s="24" t="s">
        <v>1157</v>
      </c>
      <c r="B367" s="24" t="s">
        <v>1158</v>
      </c>
      <c r="C367" s="24" t="s">
        <v>225</v>
      </c>
      <c r="D367" s="29" t="s">
        <v>1414</v>
      </c>
      <c r="E367" s="24" t="s">
        <v>71</v>
      </c>
      <c r="F367" s="24" t="s">
        <v>12</v>
      </c>
      <c r="G367" s="24" t="s">
        <v>12</v>
      </c>
      <c r="H367" s="24" t="s">
        <v>11</v>
      </c>
      <c r="I367" s="24" t="s">
        <v>12</v>
      </c>
      <c r="J367" t="s">
        <v>690</v>
      </c>
    </row>
    <row r="368" spans="1:10" x14ac:dyDescent="0.3">
      <c r="A368" s="24" t="s">
        <v>1159</v>
      </c>
      <c r="B368" s="24" t="s">
        <v>1160</v>
      </c>
      <c r="C368" s="24" t="s">
        <v>112</v>
      </c>
      <c r="D368" s="29" t="s">
        <v>1410</v>
      </c>
      <c r="E368" s="24" t="s">
        <v>71</v>
      </c>
      <c r="F368" s="24" t="s">
        <v>11</v>
      </c>
      <c r="G368" s="24" t="s">
        <v>12</v>
      </c>
      <c r="H368" s="24" t="s">
        <v>12</v>
      </c>
      <c r="I368" s="24" t="s">
        <v>12</v>
      </c>
      <c r="J368" t="s">
        <v>690</v>
      </c>
    </row>
    <row r="369" spans="1:10" x14ac:dyDescent="0.3">
      <c r="A369" s="24" t="s">
        <v>1161</v>
      </c>
      <c r="B369" s="24" t="s">
        <v>1162</v>
      </c>
      <c r="C369" s="24" t="s">
        <v>112</v>
      </c>
      <c r="D369" s="24" t="s">
        <v>1410</v>
      </c>
      <c r="E369" s="24" t="s">
        <v>71</v>
      </c>
      <c r="F369" s="24" t="s">
        <v>11</v>
      </c>
      <c r="G369" s="24" t="s">
        <v>11</v>
      </c>
      <c r="H369" s="24" t="s">
        <v>12</v>
      </c>
      <c r="I369" s="24" t="s">
        <v>12</v>
      </c>
      <c r="J369" t="s">
        <v>690</v>
      </c>
    </row>
    <row r="370" spans="1:10" x14ac:dyDescent="0.3">
      <c r="A370" s="24" t="s">
        <v>1163</v>
      </c>
      <c r="B370" s="24" t="s">
        <v>1164</v>
      </c>
      <c r="C370" s="24" t="s">
        <v>17</v>
      </c>
      <c r="D370" s="29" t="s">
        <v>1410</v>
      </c>
      <c r="E370" s="24" t="s">
        <v>67</v>
      </c>
      <c r="F370" s="24" t="s">
        <v>11</v>
      </c>
      <c r="G370" s="24" t="s">
        <v>11</v>
      </c>
      <c r="H370" s="24" t="s">
        <v>12</v>
      </c>
      <c r="I370" s="24" t="s">
        <v>12</v>
      </c>
      <c r="J370" t="s">
        <v>690</v>
      </c>
    </row>
    <row r="371" spans="1:10" x14ac:dyDescent="0.3">
      <c r="A371" s="24" t="s">
        <v>1586</v>
      </c>
      <c r="B371" s="24" t="s">
        <v>1587</v>
      </c>
      <c r="C371" s="24" t="s">
        <v>119</v>
      </c>
      <c r="D371" s="29" t="s">
        <v>1410</v>
      </c>
      <c r="E371" s="24" t="s">
        <v>71</v>
      </c>
      <c r="F371" s="24" t="s">
        <v>12</v>
      </c>
      <c r="G371" s="24" t="s">
        <v>12</v>
      </c>
      <c r="H371" s="24" t="s">
        <v>11</v>
      </c>
      <c r="I371" s="24" t="s">
        <v>12</v>
      </c>
      <c r="J371" t="s">
        <v>690</v>
      </c>
    </row>
    <row r="372" spans="1:10" x14ac:dyDescent="0.3">
      <c r="A372" s="24" t="s">
        <v>1588</v>
      </c>
      <c r="B372" s="24" t="s">
        <v>1589</v>
      </c>
      <c r="C372" s="24" t="s">
        <v>211</v>
      </c>
      <c r="D372" s="29" t="s">
        <v>1416</v>
      </c>
      <c r="E372" s="24" t="s">
        <v>71</v>
      </c>
      <c r="F372" s="24" t="s">
        <v>12</v>
      </c>
      <c r="G372" s="24" t="s">
        <v>12</v>
      </c>
      <c r="H372" s="24" t="s">
        <v>11</v>
      </c>
      <c r="I372" s="24" t="s">
        <v>12</v>
      </c>
      <c r="J372" t="s">
        <v>690</v>
      </c>
    </row>
    <row r="373" spans="1:10" x14ac:dyDescent="0.3">
      <c r="A373" s="24" t="s">
        <v>1590</v>
      </c>
      <c r="B373" s="24" t="s">
        <v>1591</v>
      </c>
      <c r="C373" s="24" t="s">
        <v>211</v>
      </c>
      <c r="D373" s="29" t="s">
        <v>1416</v>
      </c>
      <c r="E373" s="24" t="s">
        <v>71</v>
      </c>
      <c r="F373" s="24" t="s">
        <v>12</v>
      </c>
      <c r="G373" s="24" t="s">
        <v>12</v>
      </c>
      <c r="H373" s="24" t="s">
        <v>11</v>
      </c>
      <c r="I373" s="24" t="s">
        <v>12</v>
      </c>
      <c r="J373" t="s">
        <v>690</v>
      </c>
    </row>
    <row r="374" spans="1:10" x14ac:dyDescent="0.3">
      <c r="A374" s="24" t="s">
        <v>1592</v>
      </c>
      <c r="B374" s="24" t="s">
        <v>1593</v>
      </c>
      <c r="C374" s="24" t="s">
        <v>1594</v>
      </c>
      <c r="D374" s="29" t="s">
        <v>1416</v>
      </c>
      <c r="E374" s="24" t="s">
        <v>68</v>
      </c>
      <c r="F374" s="24" t="s">
        <v>11</v>
      </c>
      <c r="G374" s="24" t="s">
        <v>11</v>
      </c>
      <c r="H374" s="24" t="s">
        <v>12</v>
      </c>
      <c r="I374" s="24" t="s">
        <v>12</v>
      </c>
      <c r="J374" t="s">
        <v>690</v>
      </c>
    </row>
    <row r="375" spans="1:10" x14ac:dyDescent="0.3">
      <c r="A375" s="24" t="s">
        <v>1165</v>
      </c>
      <c r="B375" s="24" t="s">
        <v>1166</v>
      </c>
      <c r="C375" s="24" t="s">
        <v>17</v>
      </c>
      <c r="D375" s="29" t="s">
        <v>1410</v>
      </c>
      <c r="E375" s="24" t="s">
        <v>67</v>
      </c>
      <c r="F375" s="24" t="s">
        <v>11</v>
      </c>
      <c r="G375" s="24" t="s">
        <v>11</v>
      </c>
      <c r="H375" s="24" t="s">
        <v>12</v>
      </c>
      <c r="I375" s="24" t="s">
        <v>12</v>
      </c>
      <c r="J375" t="s">
        <v>690</v>
      </c>
    </row>
    <row r="376" spans="1:10" x14ac:dyDescent="0.3">
      <c r="A376" s="24" t="s">
        <v>1167</v>
      </c>
      <c r="B376" s="24" t="s">
        <v>1168</v>
      </c>
      <c r="C376" s="24" t="s">
        <v>17</v>
      </c>
      <c r="D376" s="29" t="s">
        <v>1410</v>
      </c>
      <c r="E376" s="24" t="s">
        <v>67</v>
      </c>
      <c r="F376" s="24" t="s">
        <v>11</v>
      </c>
      <c r="G376" s="24" t="s">
        <v>11</v>
      </c>
      <c r="H376" s="24" t="s">
        <v>12</v>
      </c>
      <c r="I376" s="24" t="s">
        <v>12</v>
      </c>
      <c r="J376" t="s">
        <v>690</v>
      </c>
    </row>
    <row r="377" spans="1:10" x14ac:dyDescent="0.3">
      <c r="A377" s="24" t="s">
        <v>1169</v>
      </c>
      <c r="B377" s="24" t="s">
        <v>1170</v>
      </c>
      <c r="C377" s="24" t="s">
        <v>17</v>
      </c>
      <c r="D377" s="29" t="s">
        <v>1410</v>
      </c>
      <c r="E377" s="24" t="s">
        <v>67</v>
      </c>
      <c r="F377" s="24" t="s">
        <v>11</v>
      </c>
      <c r="G377" s="24" t="s">
        <v>11</v>
      </c>
      <c r="H377" s="24" t="s">
        <v>12</v>
      </c>
      <c r="I377" s="24" t="s">
        <v>12</v>
      </c>
      <c r="J377" t="s">
        <v>690</v>
      </c>
    </row>
    <row r="378" spans="1:10" x14ac:dyDescent="0.3">
      <c r="A378" s="24" t="s">
        <v>1171</v>
      </c>
      <c r="B378" s="24" t="s">
        <v>1172</v>
      </c>
      <c r="C378" s="24" t="s">
        <v>17</v>
      </c>
      <c r="D378" s="29" t="s">
        <v>1410</v>
      </c>
      <c r="E378" s="24" t="s">
        <v>67</v>
      </c>
      <c r="F378" s="24" t="s">
        <v>11</v>
      </c>
      <c r="G378" s="24" t="s">
        <v>11</v>
      </c>
      <c r="H378" s="24" t="s">
        <v>12</v>
      </c>
      <c r="I378" s="24" t="s">
        <v>12</v>
      </c>
      <c r="J378" t="s">
        <v>690</v>
      </c>
    </row>
    <row r="379" spans="1:10" x14ac:dyDescent="0.3">
      <c r="A379" s="24" t="s">
        <v>1173</v>
      </c>
      <c r="B379" s="24" t="s">
        <v>1174</v>
      </c>
      <c r="C379" s="24" t="s">
        <v>17</v>
      </c>
      <c r="D379" s="29" t="s">
        <v>1410</v>
      </c>
      <c r="E379" s="24" t="s">
        <v>67</v>
      </c>
      <c r="F379" s="24" t="s">
        <v>11</v>
      </c>
      <c r="G379" s="24" t="s">
        <v>11</v>
      </c>
      <c r="H379" s="24" t="s">
        <v>12</v>
      </c>
      <c r="I379" s="24" t="s">
        <v>12</v>
      </c>
      <c r="J379" t="s">
        <v>690</v>
      </c>
    </row>
    <row r="380" spans="1:10" x14ac:dyDescent="0.3">
      <c r="A380" s="24" t="s">
        <v>1175</v>
      </c>
      <c r="B380" s="24" t="s">
        <v>1176</v>
      </c>
      <c r="C380" s="24" t="s">
        <v>17</v>
      </c>
      <c r="D380" s="29" t="s">
        <v>1410</v>
      </c>
      <c r="E380" s="24" t="s">
        <v>67</v>
      </c>
      <c r="F380" s="24" t="s">
        <v>11</v>
      </c>
      <c r="G380" s="24" t="s">
        <v>11</v>
      </c>
      <c r="H380" s="24" t="s">
        <v>12</v>
      </c>
      <c r="I380" s="24" t="s">
        <v>12</v>
      </c>
      <c r="J380" t="s">
        <v>690</v>
      </c>
    </row>
    <row r="381" spans="1:10" x14ac:dyDescent="0.3">
      <c r="A381" s="24" t="s">
        <v>1595</v>
      </c>
      <c r="B381" s="24" t="s">
        <v>1596</v>
      </c>
      <c r="C381" s="24" t="s">
        <v>1135</v>
      </c>
      <c r="D381" s="24" t="s">
        <v>1410</v>
      </c>
      <c r="E381" s="24" t="s">
        <v>67</v>
      </c>
      <c r="F381" s="24" t="s">
        <v>11</v>
      </c>
      <c r="G381" s="24" t="s">
        <v>11</v>
      </c>
      <c r="H381" s="24" t="s">
        <v>12</v>
      </c>
      <c r="I381" s="24" t="s">
        <v>12</v>
      </c>
      <c r="J381" t="s">
        <v>690</v>
      </c>
    </row>
    <row r="382" spans="1:10" x14ac:dyDescent="0.3">
      <c r="A382" s="24" t="s">
        <v>1597</v>
      </c>
      <c r="B382" s="24" t="s">
        <v>1598</v>
      </c>
      <c r="C382" s="24" t="s">
        <v>485</v>
      </c>
      <c r="D382" s="24" t="s">
        <v>1416</v>
      </c>
      <c r="E382" s="24" t="s">
        <v>67</v>
      </c>
      <c r="F382" s="24" t="s">
        <v>11</v>
      </c>
      <c r="G382" s="24" t="s">
        <v>11</v>
      </c>
      <c r="H382" s="24" t="s">
        <v>12</v>
      </c>
      <c r="I382" s="24" t="s">
        <v>12</v>
      </c>
      <c r="J382" t="s">
        <v>690</v>
      </c>
    </row>
    <row r="383" spans="1:10" x14ac:dyDescent="0.3">
      <c r="A383" s="24" t="s">
        <v>1599</v>
      </c>
      <c r="B383" s="24" t="s">
        <v>1600</v>
      </c>
      <c r="C383" s="24" t="s">
        <v>485</v>
      </c>
      <c r="D383" s="29" t="s">
        <v>1416</v>
      </c>
      <c r="E383" s="24" t="s">
        <v>67</v>
      </c>
      <c r="F383" s="24" t="s">
        <v>11</v>
      </c>
      <c r="G383" s="24" t="s">
        <v>11</v>
      </c>
      <c r="H383" s="24" t="s">
        <v>12</v>
      </c>
      <c r="I383" s="24" t="s">
        <v>12</v>
      </c>
      <c r="J383" t="s">
        <v>690</v>
      </c>
    </row>
    <row r="384" spans="1:10" x14ac:dyDescent="0.3">
      <c r="A384" s="24" t="s">
        <v>1601</v>
      </c>
      <c r="B384" s="24" t="s">
        <v>1602</v>
      </c>
      <c r="C384" s="24" t="s">
        <v>485</v>
      </c>
      <c r="D384" s="29" t="s">
        <v>1416</v>
      </c>
      <c r="E384" s="24" t="s">
        <v>67</v>
      </c>
      <c r="F384" s="24" t="s">
        <v>11</v>
      </c>
      <c r="G384" s="24" t="s">
        <v>11</v>
      </c>
      <c r="H384" s="24" t="s">
        <v>12</v>
      </c>
      <c r="I384" s="24" t="s">
        <v>12</v>
      </c>
      <c r="J384" t="s">
        <v>690</v>
      </c>
    </row>
    <row r="385" spans="1:10" x14ac:dyDescent="0.3">
      <c r="A385" s="24" t="s">
        <v>1177</v>
      </c>
      <c r="B385" s="24" t="s">
        <v>1178</v>
      </c>
      <c r="C385" s="24" t="s">
        <v>17</v>
      </c>
      <c r="D385" s="29" t="s">
        <v>1410</v>
      </c>
      <c r="E385" s="24" t="s">
        <v>67</v>
      </c>
      <c r="F385" s="24" t="s">
        <v>11</v>
      </c>
      <c r="G385" s="24" t="s">
        <v>11</v>
      </c>
      <c r="H385" s="24" t="s">
        <v>12</v>
      </c>
      <c r="I385" s="24" t="s">
        <v>12</v>
      </c>
      <c r="J385" t="s">
        <v>690</v>
      </c>
    </row>
    <row r="386" spans="1:10" x14ac:dyDescent="0.3">
      <c r="A386" s="24" t="s">
        <v>1179</v>
      </c>
      <c r="B386" s="24" t="s">
        <v>1180</v>
      </c>
      <c r="C386" s="24" t="s">
        <v>17</v>
      </c>
      <c r="D386" s="29" t="s">
        <v>1410</v>
      </c>
      <c r="E386" s="24" t="s">
        <v>67</v>
      </c>
      <c r="F386" s="24" t="s">
        <v>11</v>
      </c>
      <c r="G386" s="24" t="s">
        <v>11</v>
      </c>
      <c r="H386" s="24" t="s">
        <v>12</v>
      </c>
      <c r="I386" s="24" t="s">
        <v>12</v>
      </c>
      <c r="J386" t="s">
        <v>690</v>
      </c>
    </row>
    <row r="387" spans="1:10" x14ac:dyDescent="0.3">
      <c r="A387" s="24" t="s">
        <v>1603</v>
      </c>
      <c r="B387" s="24" t="s">
        <v>1604</v>
      </c>
      <c r="C387" s="24" t="s">
        <v>1135</v>
      </c>
      <c r="D387" s="29" t="s">
        <v>1410</v>
      </c>
      <c r="E387" s="24" t="s">
        <v>67</v>
      </c>
      <c r="F387" s="24" t="s">
        <v>11</v>
      </c>
      <c r="G387" s="24" t="s">
        <v>11</v>
      </c>
      <c r="H387" s="24" t="s">
        <v>12</v>
      </c>
      <c r="I387" s="24" t="s">
        <v>12</v>
      </c>
      <c r="J387" t="s">
        <v>690</v>
      </c>
    </row>
    <row r="388" spans="1:10" x14ac:dyDescent="0.3">
      <c r="A388" s="24" t="s">
        <v>1181</v>
      </c>
      <c r="B388" s="24" t="s">
        <v>1182</v>
      </c>
      <c r="C388" s="24" t="s">
        <v>17</v>
      </c>
      <c r="D388" s="29" t="s">
        <v>1410</v>
      </c>
      <c r="E388" s="24" t="s">
        <v>67</v>
      </c>
      <c r="F388" s="24" t="s">
        <v>11</v>
      </c>
      <c r="G388" s="24" t="s">
        <v>11</v>
      </c>
      <c r="H388" s="24" t="s">
        <v>11</v>
      </c>
      <c r="I388" s="24" t="s">
        <v>12</v>
      </c>
      <c r="J388" t="s">
        <v>690</v>
      </c>
    </row>
    <row r="389" spans="1:10" x14ac:dyDescent="0.3">
      <c r="A389" s="24" t="s">
        <v>1183</v>
      </c>
      <c r="B389" s="24" t="s">
        <v>1184</v>
      </c>
      <c r="C389" s="24" t="s">
        <v>17</v>
      </c>
      <c r="D389" s="24" t="s">
        <v>1410</v>
      </c>
      <c r="E389" s="24" t="s">
        <v>67</v>
      </c>
      <c r="F389" s="24" t="s">
        <v>11</v>
      </c>
      <c r="G389" s="24" t="s">
        <v>11</v>
      </c>
      <c r="H389" s="24" t="s">
        <v>11</v>
      </c>
      <c r="I389" s="24" t="s">
        <v>12</v>
      </c>
      <c r="J389" t="s">
        <v>690</v>
      </c>
    </row>
    <row r="390" spans="1:10" x14ac:dyDescent="0.3">
      <c r="A390" s="24" t="s">
        <v>1185</v>
      </c>
      <c r="B390" s="24" t="s">
        <v>1186</v>
      </c>
      <c r="C390" s="24" t="s">
        <v>17</v>
      </c>
      <c r="D390" s="24" t="s">
        <v>1410</v>
      </c>
      <c r="E390" s="24" t="s">
        <v>67</v>
      </c>
      <c r="F390" s="24" t="s">
        <v>11</v>
      </c>
      <c r="G390" s="24" t="s">
        <v>11</v>
      </c>
      <c r="H390" s="24" t="s">
        <v>11</v>
      </c>
      <c r="I390" s="24" t="s">
        <v>12</v>
      </c>
      <c r="J390" t="s">
        <v>690</v>
      </c>
    </row>
    <row r="391" spans="1:10" x14ac:dyDescent="0.3">
      <c r="A391" s="24" t="s">
        <v>1187</v>
      </c>
      <c r="B391" s="24" t="s">
        <v>1188</v>
      </c>
      <c r="C391" s="24" t="s">
        <v>17</v>
      </c>
      <c r="D391" s="24" t="s">
        <v>1410</v>
      </c>
      <c r="E391" s="24" t="s">
        <v>67</v>
      </c>
      <c r="F391" s="24" t="s">
        <v>11</v>
      </c>
      <c r="G391" s="24" t="s">
        <v>11</v>
      </c>
      <c r="H391" s="24" t="s">
        <v>11</v>
      </c>
      <c r="I391" s="24" t="s">
        <v>12</v>
      </c>
      <c r="J391" t="s">
        <v>690</v>
      </c>
    </row>
    <row r="392" spans="1:10" x14ac:dyDescent="0.3">
      <c r="A392" s="24" t="s">
        <v>1189</v>
      </c>
      <c r="B392" s="24" t="s">
        <v>1190</v>
      </c>
      <c r="C392" s="24" t="s">
        <v>17</v>
      </c>
      <c r="D392" s="24" t="s">
        <v>1410</v>
      </c>
      <c r="E392" s="24" t="s">
        <v>67</v>
      </c>
      <c r="F392" s="24" t="s">
        <v>11</v>
      </c>
      <c r="G392" s="24" t="s">
        <v>11</v>
      </c>
      <c r="H392" s="24" t="s">
        <v>11</v>
      </c>
      <c r="I392" s="24" t="s">
        <v>12</v>
      </c>
      <c r="J392" t="s">
        <v>690</v>
      </c>
    </row>
    <row r="393" spans="1:10" x14ac:dyDescent="0.3">
      <c r="A393" s="24" t="s">
        <v>1272</v>
      </c>
      <c r="B393" s="24" t="s">
        <v>1273</v>
      </c>
      <c r="C393" s="24" t="s">
        <v>485</v>
      </c>
      <c r="D393" s="24" t="s">
        <v>1410</v>
      </c>
      <c r="E393" s="24" t="s">
        <v>67</v>
      </c>
      <c r="F393" s="24" t="s">
        <v>11</v>
      </c>
      <c r="G393" s="24" t="s">
        <v>11</v>
      </c>
      <c r="H393" s="24" t="s">
        <v>12</v>
      </c>
      <c r="I393" s="24" t="s">
        <v>12</v>
      </c>
      <c r="J393" t="s">
        <v>690</v>
      </c>
    </row>
    <row r="394" spans="1:10" x14ac:dyDescent="0.3">
      <c r="A394" s="24" t="s">
        <v>1274</v>
      </c>
      <c r="B394" s="24" t="s">
        <v>1275</v>
      </c>
      <c r="C394" s="24" t="s">
        <v>485</v>
      </c>
      <c r="D394" s="24" t="s">
        <v>1416</v>
      </c>
      <c r="E394" s="24" t="s">
        <v>67</v>
      </c>
      <c r="F394" s="24" t="s">
        <v>11</v>
      </c>
      <c r="G394" s="24" t="s">
        <v>11</v>
      </c>
      <c r="H394" s="24" t="s">
        <v>12</v>
      </c>
      <c r="I394" s="24" t="s">
        <v>12</v>
      </c>
      <c r="J394" t="s">
        <v>690</v>
      </c>
    </row>
    <row r="395" spans="1:10" x14ac:dyDescent="0.3">
      <c r="A395" s="24" t="s">
        <v>1276</v>
      </c>
      <c r="B395" s="24" t="s">
        <v>1277</v>
      </c>
      <c r="C395" s="24" t="s">
        <v>17</v>
      </c>
      <c r="D395" s="24" t="s">
        <v>1410</v>
      </c>
      <c r="E395" s="24" t="s">
        <v>67</v>
      </c>
      <c r="F395" s="24" t="s">
        <v>11</v>
      </c>
      <c r="G395" s="24" t="s">
        <v>11</v>
      </c>
      <c r="H395" s="24" t="s">
        <v>12</v>
      </c>
      <c r="I395" s="24" t="s">
        <v>12</v>
      </c>
      <c r="J395" t="s">
        <v>690</v>
      </c>
    </row>
    <row r="396" spans="1:10" x14ac:dyDescent="0.3">
      <c r="A396" s="24" t="s">
        <v>1278</v>
      </c>
      <c r="B396" s="24" t="s">
        <v>1279</v>
      </c>
      <c r="C396" s="24" t="s">
        <v>17</v>
      </c>
      <c r="D396" s="24" t="s">
        <v>1410</v>
      </c>
      <c r="E396" s="24" t="s">
        <v>67</v>
      </c>
      <c r="F396" s="24" t="s">
        <v>11</v>
      </c>
      <c r="G396" s="24" t="s">
        <v>11</v>
      </c>
      <c r="H396" s="24" t="s">
        <v>12</v>
      </c>
      <c r="I396" s="24" t="s">
        <v>12</v>
      </c>
      <c r="J396" t="s">
        <v>690</v>
      </c>
    </row>
    <row r="397" spans="1:10" x14ac:dyDescent="0.3">
      <c r="A397" s="24" t="s">
        <v>1280</v>
      </c>
      <c r="B397" s="24" t="s">
        <v>1281</v>
      </c>
      <c r="C397" s="24" t="s">
        <v>17</v>
      </c>
      <c r="D397" s="24" t="s">
        <v>1410</v>
      </c>
      <c r="E397" s="24" t="s">
        <v>67</v>
      </c>
      <c r="F397" s="24" t="s">
        <v>11</v>
      </c>
      <c r="G397" s="24" t="s">
        <v>11</v>
      </c>
      <c r="H397" s="24" t="s">
        <v>12</v>
      </c>
      <c r="I397" s="24" t="s">
        <v>12</v>
      </c>
      <c r="J397" t="s">
        <v>690</v>
      </c>
    </row>
    <row r="398" spans="1:10" x14ac:dyDescent="0.3">
      <c r="A398" s="24" t="s">
        <v>1282</v>
      </c>
      <c r="B398" s="24" t="s">
        <v>1283</v>
      </c>
      <c r="C398" s="24" t="s">
        <v>17</v>
      </c>
      <c r="D398" s="29" t="s">
        <v>1410</v>
      </c>
      <c r="E398" s="24" t="s">
        <v>67</v>
      </c>
      <c r="F398" s="24" t="s">
        <v>11</v>
      </c>
      <c r="G398" s="24" t="s">
        <v>11</v>
      </c>
      <c r="H398" s="24" t="s">
        <v>12</v>
      </c>
      <c r="I398" s="24" t="s">
        <v>12</v>
      </c>
      <c r="J398" t="s">
        <v>690</v>
      </c>
    </row>
    <row r="399" spans="1:10" x14ac:dyDescent="0.3">
      <c r="A399" s="24" t="s">
        <v>1284</v>
      </c>
      <c r="B399" s="24" t="s">
        <v>1285</v>
      </c>
      <c r="C399" s="24" t="s">
        <v>17</v>
      </c>
      <c r="D399" s="24" t="s">
        <v>1410</v>
      </c>
      <c r="E399" s="24" t="s">
        <v>67</v>
      </c>
      <c r="F399" s="24" t="s">
        <v>11</v>
      </c>
      <c r="G399" s="24" t="s">
        <v>11</v>
      </c>
      <c r="H399" s="24" t="s">
        <v>12</v>
      </c>
      <c r="I399" s="24" t="s">
        <v>12</v>
      </c>
      <c r="J399" t="s">
        <v>690</v>
      </c>
    </row>
    <row r="400" spans="1:10" x14ac:dyDescent="0.3">
      <c r="A400" s="24" t="s">
        <v>1286</v>
      </c>
      <c r="B400" s="24" t="s">
        <v>1287</v>
      </c>
      <c r="C400" s="24" t="s">
        <v>17</v>
      </c>
      <c r="D400" s="24" t="s">
        <v>1410</v>
      </c>
      <c r="E400" s="24" t="s">
        <v>67</v>
      </c>
      <c r="F400" s="24" t="s">
        <v>11</v>
      </c>
      <c r="G400" s="24" t="s">
        <v>11</v>
      </c>
      <c r="H400" s="24" t="s">
        <v>12</v>
      </c>
      <c r="I400" s="24" t="s">
        <v>12</v>
      </c>
      <c r="J400" t="s">
        <v>690</v>
      </c>
    </row>
    <row r="401" spans="1:10" x14ac:dyDescent="0.3">
      <c r="A401" s="24" t="s">
        <v>1288</v>
      </c>
      <c r="B401" s="24" t="s">
        <v>1289</v>
      </c>
      <c r="C401" s="24" t="s">
        <v>17</v>
      </c>
      <c r="D401" s="24" t="s">
        <v>1410</v>
      </c>
      <c r="E401" s="24" t="s">
        <v>67</v>
      </c>
      <c r="F401" s="24" t="s">
        <v>11</v>
      </c>
      <c r="G401" s="24" t="s">
        <v>11</v>
      </c>
      <c r="H401" s="24" t="s">
        <v>12</v>
      </c>
      <c r="I401" s="24" t="s">
        <v>12</v>
      </c>
      <c r="J401" t="s">
        <v>690</v>
      </c>
    </row>
    <row r="402" spans="1:10" x14ac:dyDescent="0.3">
      <c r="A402" s="24" t="s">
        <v>1290</v>
      </c>
      <c r="B402" s="24" t="s">
        <v>1291</v>
      </c>
      <c r="C402" s="24" t="s">
        <v>17</v>
      </c>
      <c r="D402" s="24" t="s">
        <v>1410</v>
      </c>
      <c r="E402" s="24" t="s">
        <v>67</v>
      </c>
      <c r="F402" s="24" t="s">
        <v>11</v>
      </c>
      <c r="G402" s="24" t="s">
        <v>11</v>
      </c>
      <c r="H402" s="24" t="s">
        <v>12</v>
      </c>
      <c r="I402" s="24" t="s">
        <v>12</v>
      </c>
      <c r="J402" t="s">
        <v>690</v>
      </c>
    </row>
    <row r="403" spans="1:10" x14ac:dyDescent="0.3">
      <c r="A403" s="24" t="s">
        <v>1605</v>
      </c>
      <c r="B403" s="24" t="s">
        <v>1606</v>
      </c>
      <c r="C403" s="24" t="s">
        <v>1135</v>
      </c>
      <c r="D403" s="24" t="s">
        <v>1410</v>
      </c>
      <c r="E403" s="24" t="s">
        <v>67</v>
      </c>
      <c r="F403" s="24" t="s">
        <v>11</v>
      </c>
      <c r="G403" s="24" t="s">
        <v>11</v>
      </c>
      <c r="H403" s="24" t="s">
        <v>12</v>
      </c>
      <c r="I403" s="24" t="s">
        <v>12</v>
      </c>
      <c r="J403" t="s">
        <v>690</v>
      </c>
    </row>
    <row r="404" spans="1:10" x14ac:dyDescent="0.3">
      <c r="A404" s="24" t="s">
        <v>1292</v>
      </c>
      <c r="B404" s="24" t="s">
        <v>1293</v>
      </c>
      <c r="C404" s="24" t="s">
        <v>17</v>
      </c>
      <c r="D404" s="24" t="s">
        <v>1410</v>
      </c>
      <c r="E404" s="24" t="s">
        <v>67</v>
      </c>
      <c r="F404" s="24" t="s">
        <v>11</v>
      </c>
      <c r="G404" s="24" t="s">
        <v>11</v>
      </c>
      <c r="H404" s="24" t="s">
        <v>12</v>
      </c>
      <c r="I404" s="24" t="s">
        <v>12</v>
      </c>
      <c r="J404" t="s">
        <v>690</v>
      </c>
    </row>
    <row r="405" spans="1:10" x14ac:dyDescent="0.3">
      <c r="A405" s="24" t="s">
        <v>1294</v>
      </c>
      <c r="B405" s="24" t="s">
        <v>1295</v>
      </c>
      <c r="C405" s="24" t="s">
        <v>17</v>
      </c>
      <c r="D405" s="24" t="s">
        <v>1410</v>
      </c>
      <c r="E405" s="24" t="s">
        <v>67</v>
      </c>
      <c r="F405" s="24" t="s">
        <v>11</v>
      </c>
      <c r="G405" s="24" t="s">
        <v>11</v>
      </c>
      <c r="H405" s="24" t="s">
        <v>12</v>
      </c>
      <c r="I405" s="24" t="s">
        <v>12</v>
      </c>
      <c r="J405" t="s">
        <v>690</v>
      </c>
    </row>
    <row r="406" spans="1:10" x14ac:dyDescent="0.3">
      <c r="A406" s="24" t="s">
        <v>1296</v>
      </c>
      <c r="B406" s="24" t="s">
        <v>1297</v>
      </c>
      <c r="C406" s="24" t="s">
        <v>17</v>
      </c>
      <c r="D406" s="24" t="s">
        <v>1410</v>
      </c>
      <c r="E406" s="24" t="s">
        <v>67</v>
      </c>
      <c r="F406" s="24" t="s">
        <v>11</v>
      </c>
      <c r="G406" s="24" t="s">
        <v>11</v>
      </c>
      <c r="H406" s="24" t="s">
        <v>12</v>
      </c>
      <c r="I406" s="24" t="s">
        <v>12</v>
      </c>
      <c r="J406" t="s">
        <v>690</v>
      </c>
    </row>
    <row r="407" spans="1:10" x14ac:dyDescent="0.3">
      <c r="A407" s="24" t="s">
        <v>1298</v>
      </c>
      <c r="B407" s="24" t="s">
        <v>1299</v>
      </c>
      <c r="C407" s="24" t="s">
        <v>17</v>
      </c>
      <c r="D407" s="24" t="s">
        <v>1410</v>
      </c>
      <c r="E407" s="24" t="s">
        <v>67</v>
      </c>
      <c r="F407" s="24" t="s">
        <v>11</v>
      </c>
      <c r="G407" s="24" t="s">
        <v>11</v>
      </c>
      <c r="H407" s="24" t="s">
        <v>12</v>
      </c>
      <c r="I407" s="24" t="s">
        <v>12</v>
      </c>
      <c r="J407" t="s">
        <v>690</v>
      </c>
    </row>
    <row r="408" spans="1:10" x14ac:dyDescent="0.3">
      <c r="A408" s="24" t="s">
        <v>1300</v>
      </c>
      <c r="B408" s="24" t="s">
        <v>1301</v>
      </c>
      <c r="C408" s="24" t="s">
        <v>17</v>
      </c>
      <c r="D408" s="24" t="s">
        <v>1410</v>
      </c>
      <c r="E408" s="24" t="s">
        <v>67</v>
      </c>
      <c r="F408" s="24" t="s">
        <v>11</v>
      </c>
      <c r="G408" s="24" t="s">
        <v>11</v>
      </c>
      <c r="H408" s="24" t="s">
        <v>12</v>
      </c>
      <c r="I408" s="24" t="s">
        <v>12</v>
      </c>
      <c r="J408" t="s">
        <v>690</v>
      </c>
    </row>
    <row r="409" spans="1:10" x14ac:dyDescent="0.3">
      <c r="A409" s="24" t="s">
        <v>671</v>
      </c>
      <c r="B409" s="24" t="s">
        <v>1097</v>
      </c>
      <c r="C409" s="24" t="s">
        <v>668</v>
      </c>
      <c r="D409" s="24" t="s">
        <v>1414</v>
      </c>
      <c r="E409" s="24" t="s">
        <v>79</v>
      </c>
      <c r="F409" s="24" t="s">
        <v>12</v>
      </c>
      <c r="G409" s="24" t="s">
        <v>12</v>
      </c>
      <c r="H409" s="24" t="s">
        <v>11</v>
      </c>
      <c r="I409" s="24" t="s">
        <v>12</v>
      </c>
      <c r="J409" t="s">
        <v>690</v>
      </c>
    </row>
    <row r="410" spans="1:10" x14ac:dyDescent="0.3">
      <c r="A410" s="24" t="s">
        <v>1302</v>
      </c>
      <c r="B410" s="24" t="s">
        <v>1303</v>
      </c>
      <c r="C410" s="24" t="s">
        <v>17</v>
      </c>
      <c r="D410" s="24" t="s">
        <v>1410</v>
      </c>
      <c r="E410" s="24" t="s">
        <v>67</v>
      </c>
      <c r="F410" s="24" t="s">
        <v>11</v>
      </c>
      <c r="G410" s="24" t="s">
        <v>11</v>
      </c>
      <c r="H410" s="24" t="s">
        <v>12</v>
      </c>
      <c r="I410" s="24" t="s">
        <v>12</v>
      </c>
      <c r="J410" t="s">
        <v>690</v>
      </c>
    </row>
    <row r="411" spans="1:10" x14ac:dyDescent="0.3">
      <c r="A411" s="24" t="s">
        <v>1304</v>
      </c>
      <c r="B411" s="24" t="s">
        <v>1305</v>
      </c>
      <c r="C411" s="24" t="s">
        <v>17</v>
      </c>
      <c r="D411" s="24" t="s">
        <v>1410</v>
      </c>
      <c r="E411" s="24" t="s">
        <v>67</v>
      </c>
      <c r="F411" s="24" t="s">
        <v>11</v>
      </c>
      <c r="G411" s="24" t="s">
        <v>11</v>
      </c>
      <c r="H411" s="24" t="s">
        <v>12</v>
      </c>
      <c r="I411" s="24" t="s">
        <v>12</v>
      </c>
      <c r="J411" t="s">
        <v>690</v>
      </c>
    </row>
    <row r="412" spans="1:10" x14ac:dyDescent="0.3">
      <c r="A412" s="24" t="s">
        <v>1306</v>
      </c>
      <c r="B412" s="24" t="s">
        <v>1307</v>
      </c>
      <c r="C412" s="24" t="s">
        <v>17</v>
      </c>
      <c r="D412" s="24" t="s">
        <v>1410</v>
      </c>
      <c r="E412" s="24" t="s">
        <v>67</v>
      </c>
      <c r="F412" s="24" t="s">
        <v>11</v>
      </c>
      <c r="G412" s="24" t="s">
        <v>11</v>
      </c>
      <c r="H412" s="24" t="s">
        <v>12</v>
      </c>
      <c r="I412" s="24" t="s">
        <v>12</v>
      </c>
      <c r="J412" t="s">
        <v>690</v>
      </c>
    </row>
    <row r="413" spans="1:10" x14ac:dyDescent="0.3">
      <c r="A413" s="24" t="s">
        <v>1308</v>
      </c>
      <c r="B413" s="24" t="s">
        <v>1309</v>
      </c>
      <c r="C413" s="24" t="s">
        <v>17</v>
      </c>
      <c r="D413" s="24" t="s">
        <v>1410</v>
      </c>
      <c r="E413" s="24" t="s">
        <v>67</v>
      </c>
      <c r="F413" s="24" t="s">
        <v>11</v>
      </c>
      <c r="G413" s="24" t="s">
        <v>11</v>
      </c>
      <c r="H413" s="24" t="s">
        <v>12</v>
      </c>
      <c r="I413" s="24" t="s">
        <v>12</v>
      </c>
      <c r="J413" t="s">
        <v>690</v>
      </c>
    </row>
    <row r="414" spans="1:10" x14ac:dyDescent="0.3">
      <c r="A414" s="24" t="s">
        <v>1310</v>
      </c>
      <c r="B414" s="24" t="s">
        <v>1311</v>
      </c>
      <c r="C414" s="24" t="s">
        <v>17</v>
      </c>
      <c r="D414" s="24" t="s">
        <v>1410</v>
      </c>
      <c r="E414" s="24" t="s">
        <v>67</v>
      </c>
      <c r="F414" s="24" t="s">
        <v>11</v>
      </c>
      <c r="G414" s="24" t="s">
        <v>11</v>
      </c>
      <c r="H414" s="24" t="s">
        <v>12</v>
      </c>
      <c r="I414" s="24" t="s">
        <v>12</v>
      </c>
      <c r="J414" t="s">
        <v>690</v>
      </c>
    </row>
    <row r="415" spans="1:10" x14ac:dyDescent="0.3">
      <c r="A415" s="24" t="s">
        <v>1312</v>
      </c>
      <c r="B415" s="24" t="s">
        <v>1313</v>
      </c>
      <c r="C415" s="24" t="s">
        <v>17</v>
      </c>
      <c r="D415" s="24" t="s">
        <v>1410</v>
      </c>
      <c r="E415" s="24" t="s">
        <v>67</v>
      </c>
      <c r="F415" s="24" t="s">
        <v>11</v>
      </c>
      <c r="G415" s="24" t="s">
        <v>11</v>
      </c>
      <c r="H415" s="24" t="s">
        <v>12</v>
      </c>
      <c r="I415" s="24" t="s">
        <v>12</v>
      </c>
      <c r="J415" t="s">
        <v>690</v>
      </c>
    </row>
    <row r="416" spans="1:10" x14ac:dyDescent="0.3">
      <c r="A416" s="24" t="s">
        <v>1314</v>
      </c>
      <c r="B416" s="24" t="s">
        <v>1315</v>
      </c>
      <c r="C416" s="24" t="s">
        <v>17</v>
      </c>
      <c r="D416" s="24" t="s">
        <v>1410</v>
      </c>
      <c r="E416" s="24" t="s">
        <v>67</v>
      </c>
      <c r="F416" s="24" t="s">
        <v>11</v>
      </c>
      <c r="G416" s="24" t="s">
        <v>11</v>
      </c>
      <c r="H416" s="24" t="s">
        <v>12</v>
      </c>
      <c r="I416" s="24" t="s">
        <v>12</v>
      </c>
      <c r="J416" t="s">
        <v>690</v>
      </c>
    </row>
    <row r="417" spans="1:10" x14ac:dyDescent="0.3">
      <c r="A417" s="24" t="s">
        <v>1316</v>
      </c>
      <c r="B417" s="24" t="s">
        <v>1317</v>
      </c>
      <c r="C417" s="24" t="s">
        <v>17</v>
      </c>
      <c r="D417" s="24" t="s">
        <v>1410</v>
      </c>
      <c r="E417" s="24" t="s">
        <v>67</v>
      </c>
      <c r="F417" s="24" t="s">
        <v>11</v>
      </c>
      <c r="G417" s="24" t="s">
        <v>11</v>
      </c>
      <c r="H417" s="24" t="s">
        <v>12</v>
      </c>
      <c r="I417" s="24" t="s">
        <v>12</v>
      </c>
      <c r="J417" t="s">
        <v>690</v>
      </c>
    </row>
    <row r="418" spans="1:10" x14ac:dyDescent="0.3">
      <c r="A418" s="24" t="s">
        <v>1607</v>
      </c>
      <c r="B418" s="24" t="s">
        <v>1608</v>
      </c>
      <c r="C418" s="24" t="s">
        <v>17</v>
      </c>
      <c r="D418" s="24" t="s">
        <v>1410</v>
      </c>
      <c r="E418" s="24" t="s">
        <v>67</v>
      </c>
      <c r="F418" s="24" t="s">
        <v>11</v>
      </c>
      <c r="G418" s="24" t="s">
        <v>11</v>
      </c>
      <c r="H418" s="24" t="s">
        <v>12</v>
      </c>
      <c r="I418" s="24" t="s">
        <v>12</v>
      </c>
      <c r="J418" t="s">
        <v>690</v>
      </c>
    </row>
    <row r="419" spans="1:10" x14ac:dyDescent="0.3">
      <c r="A419" s="24" t="s">
        <v>1318</v>
      </c>
      <c r="B419" s="24" t="s">
        <v>1319</v>
      </c>
      <c r="C419" s="24" t="s">
        <v>17</v>
      </c>
      <c r="D419" s="24" t="s">
        <v>1410</v>
      </c>
      <c r="E419" s="24" t="s">
        <v>67</v>
      </c>
      <c r="F419" s="24" t="s">
        <v>11</v>
      </c>
      <c r="G419" s="24" t="s">
        <v>11</v>
      </c>
      <c r="H419" s="24" t="s">
        <v>12</v>
      </c>
      <c r="I419" s="24" t="s">
        <v>12</v>
      </c>
      <c r="J419" t="s">
        <v>690</v>
      </c>
    </row>
    <row r="420" spans="1:10" x14ac:dyDescent="0.3">
      <c r="A420" s="24" t="s">
        <v>1320</v>
      </c>
      <c r="B420" s="24" t="s">
        <v>1321</v>
      </c>
      <c r="C420" s="24" t="s">
        <v>17</v>
      </c>
      <c r="D420" s="24" t="s">
        <v>1410</v>
      </c>
      <c r="E420" s="24" t="s">
        <v>67</v>
      </c>
      <c r="F420" s="24" t="s">
        <v>11</v>
      </c>
      <c r="G420" s="24" t="s">
        <v>11</v>
      </c>
      <c r="H420" s="24" t="s">
        <v>12</v>
      </c>
      <c r="I420" s="24" t="s">
        <v>12</v>
      </c>
      <c r="J420" t="s">
        <v>690</v>
      </c>
    </row>
    <row r="421" spans="1:10" x14ac:dyDescent="0.3">
      <c r="A421" s="24" t="s">
        <v>1322</v>
      </c>
      <c r="B421" s="24" t="s">
        <v>1323</v>
      </c>
      <c r="C421" s="24" t="s">
        <v>17</v>
      </c>
      <c r="D421" s="24" t="s">
        <v>1410</v>
      </c>
      <c r="E421" s="24" t="s">
        <v>67</v>
      </c>
      <c r="F421" s="24" t="s">
        <v>11</v>
      </c>
      <c r="G421" s="24" t="s">
        <v>11</v>
      </c>
      <c r="H421" s="24" t="s">
        <v>12</v>
      </c>
      <c r="I421" s="24" t="s">
        <v>12</v>
      </c>
      <c r="J421" t="s">
        <v>690</v>
      </c>
    </row>
    <row r="422" spans="1:10" x14ac:dyDescent="0.3">
      <c r="A422" s="24" t="s">
        <v>1609</v>
      </c>
      <c r="B422" s="24" t="s">
        <v>1610</v>
      </c>
      <c r="C422" s="24" t="s">
        <v>17</v>
      </c>
      <c r="D422" s="24" t="s">
        <v>1410</v>
      </c>
      <c r="E422" s="24" t="s">
        <v>67</v>
      </c>
      <c r="F422" s="24" t="s">
        <v>11</v>
      </c>
      <c r="G422" s="24" t="s">
        <v>11</v>
      </c>
      <c r="H422" s="24" t="s">
        <v>12</v>
      </c>
      <c r="I422" s="24" t="s">
        <v>12</v>
      </c>
      <c r="J422" t="s">
        <v>690</v>
      </c>
    </row>
    <row r="423" spans="1:10" x14ac:dyDescent="0.3">
      <c r="A423" s="24" t="s">
        <v>1611</v>
      </c>
      <c r="B423" s="24" t="s">
        <v>1612</v>
      </c>
      <c r="C423" s="24" t="s">
        <v>17</v>
      </c>
      <c r="D423" s="24" t="s">
        <v>1410</v>
      </c>
      <c r="E423" s="24" t="s">
        <v>67</v>
      </c>
      <c r="F423" s="24" t="s">
        <v>11</v>
      </c>
      <c r="G423" s="24" t="s">
        <v>11</v>
      </c>
      <c r="H423" s="24" t="s">
        <v>12</v>
      </c>
      <c r="I423" s="24" t="s">
        <v>12</v>
      </c>
      <c r="J423" t="s">
        <v>690</v>
      </c>
    </row>
    <row r="424" spans="1:10" x14ac:dyDescent="0.3">
      <c r="A424" s="24" t="s">
        <v>1613</v>
      </c>
      <c r="B424" s="24" t="s">
        <v>1614</v>
      </c>
      <c r="C424" s="24" t="s">
        <v>17</v>
      </c>
      <c r="D424" s="24" t="s">
        <v>1410</v>
      </c>
      <c r="E424" s="24" t="s">
        <v>67</v>
      </c>
      <c r="F424" s="24" t="s">
        <v>11</v>
      </c>
      <c r="G424" s="24" t="s">
        <v>11</v>
      </c>
      <c r="H424" s="24" t="s">
        <v>12</v>
      </c>
      <c r="I424" s="24" t="s">
        <v>12</v>
      </c>
      <c r="J424" t="s">
        <v>690</v>
      </c>
    </row>
    <row r="425" spans="1:10" x14ac:dyDescent="0.3">
      <c r="A425" s="24" t="s">
        <v>1615</v>
      </c>
      <c r="B425" s="24" t="s">
        <v>1616</v>
      </c>
      <c r="C425" s="24" t="s">
        <v>17</v>
      </c>
      <c r="D425" s="24" t="s">
        <v>1410</v>
      </c>
      <c r="E425" s="24" t="s">
        <v>67</v>
      </c>
      <c r="F425" s="24" t="s">
        <v>11</v>
      </c>
      <c r="G425" s="24" t="s">
        <v>11</v>
      </c>
      <c r="H425" s="24" t="s">
        <v>12</v>
      </c>
      <c r="I425" s="24" t="s">
        <v>12</v>
      </c>
      <c r="J425" t="s">
        <v>690</v>
      </c>
    </row>
    <row r="426" spans="1:10" x14ac:dyDescent="0.3">
      <c r="A426" s="24" t="s">
        <v>1617</v>
      </c>
      <c r="B426" s="24" t="s">
        <v>1618</v>
      </c>
      <c r="C426" s="24" t="s">
        <v>17</v>
      </c>
      <c r="D426" s="24" t="s">
        <v>1410</v>
      </c>
      <c r="E426" s="24" t="s">
        <v>67</v>
      </c>
      <c r="F426" s="24" t="s">
        <v>11</v>
      </c>
      <c r="G426" s="24" t="s">
        <v>11</v>
      </c>
      <c r="H426" s="24" t="s">
        <v>12</v>
      </c>
      <c r="I426" s="24" t="s">
        <v>12</v>
      </c>
      <c r="J426" t="s">
        <v>690</v>
      </c>
    </row>
    <row r="427" spans="1:10" x14ac:dyDescent="0.3">
      <c r="A427" s="24" t="s">
        <v>1619</v>
      </c>
      <c r="B427" s="24" t="s">
        <v>1620</v>
      </c>
      <c r="C427" s="24" t="s">
        <v>17</v>
      </c>
      <c r="D427" s="24" t="s">
        <v>1410</v>
      </c>
      <c r="E427" s="24" t="s">
        <v>67</v>
      </c>
      <c r="F427" s="24" t="s">
        <v>11</v>
      </c>
      <c r="G427" s="24" t="s">
        <v>11</v>
      </c>
      <c r="H427" s="24" t="s">
        <v>12</v>
      </c>
      <c r="I427" s="24" t="s">
        <v>12</v>
      </c>
      <c r="J427" t="s">
        <v>690</v>
      </c>
    </row>
    <row r="428" spans="1:10" x14ac:dyDescent="0.3">
      <c r="A428" s="24" t="s">
        <v>1621</v>
      </c>
      <c r="B428" s="24" t="s">
        <v>1622</v>
      </c>
      <c r="C428" s="24" t="s">
        <v>17</v>
      </c>
      <c r="D428" s="24" t="s">
        <v>1410</v>
      </c>
      <c r="E428" s="24" t="s">
        <v>67</v>
      </c>
      <c r="F428" s="24" t="s">
        <v>11</v>
      </c>
      <c r="G428" s="24" t="s">
        <v>11</v>
      </c>
      <c r="H428" s="24" t="s">
        <v>12</v>
      </c>
      <c r="I428" s="24" t="s">
        <v>12</v>
      </c>
      <c r="J428" t="s">
        <v>690</v>
      </c>
    </row>
    <row r="429" spans="1:10" x14ac:dyDescent="0.3">
      <c r="A429" s="24" t="s">
        <v>1623</v>
      </c>
      <c r="B429" s="24" t="s">
        <v>1624</v>
      </c>
      <c r="C429" s="24" t="s">
        <v>17</v>
      </c>
      <c r="D429" s="24" t="s">
        <v>1410</v>
      </c>
      <c r="E429" s="24" t="s">
        <v>67</v>
      </c>
      <c r="F429" s="24" t="s">
        <v>11</v>
      </c>
      <c r="G429" s="24" t="s">
        <v>11</v>
      </c>
      <c r="H429" s="24" t="s">
        <v>12</v>
      </c>
      <c r="I429" s="24" t="s">
        <v>12</v>
      </c>
      <c r="J429" t="s">
        <v>690</v>
      </c>
    </row>
    <row r="430" spans="1:10" x14ac:dyDescent="0.3">
      <c r="A430" s="24" t="s">
        <v>1625</v>
      </c>
      <c r="B430" s="24" t="s">
        <v>1626</v>
      </c>
      <c r="C430" s="24" t="s">
        <v>1135</v>
      </c>
      <c r="D430" s="24" t="s">
        <v>1410</v>
      </c>
      <c r="E430" s="24" t="s">
        <v>67</v>
      </c>
      <c r="F430" s="24" t="s">
        <v>11</v>
      </c>
      <c r="G430" s="24" t="s">
        <v>11</v>
      </c>
      <c r="H430" s="24" t="s">
        <v>12</v>
      </c>
      <c r="I430" s="24" t="s">
        <v>12</v>
      </c>
      <c r="J430" t="s">
        <v>690</v>
      </c>
    </row>
    <row r="431" spans="1:10" x14ac:dyDescent="0.3">
      <c r="A431" s="24" t="s">
        <v>1627</v>
      </c>
      <c r="B431" s="24" t="s">
        <v>1628</v>
      </c>
      <c r="C431" s="24" t="s">
        <v>17</v>
      </c>
      <c r="D431" s="24" t="s">
        <v>1410</v>
      </c>
      <c r="E431" s="24" t="s">
        <v>67</v>
      </c>
      <c r="F431" s="24" t="s">
        <v>11</v>
      </c>
      <c r="G431" s="24" t="s">
        <v>11</v>
      </c>
      <c r="H431" s="24" t="s">
        <v>12</v>
      </c>
      <c r="I431" s="24" t="s">
        <v>12</v>
      </c>
      <c r="J431" t="s">
        <v>690</v>
      </c>
    </row>
    <row r="432" spans="1:10" x14ac:dyDescent="0.3">
      <c r="A432" s="24" t="s">
        <v>1629</v>
      </c>
      <c r="B432" s="24" t="s">
        <v>1630</v>
      </c>
      <c r="C432" s="24" t="s">
        <v>17</v>
      </c>
      <c r="D432" s="24" t="s">
        <v>1410</v>
      </c>
      <c r="E432" s="24" t="s">
        <v>67</v>
      </c>
      <c r="F432" s="24" t="s">
        <v>11</v>
      </c>
      <c r="G432" s="24" t="s">
        <v>11</v>
      </c>
      <c r="H432" s="24" t="s">
        <v>12</v>
      </c>
      <c r="I432" s="24" t="s">
        <v>12</v>
      </c>
      <c r="J432" t="s">
        <v>690</v>
      </c>
    </row>
    <row r="433" spans="1:10" x14ac:dyDescent="0.3">
      <c r="A433" s="24" t="s">
        <v>1631</v>
      </c>
      <c r="B433" s="24" t="s">
        <v>1632</v>
      </c>
      <c r="C433" s="24" t="s">
        <v>17</v>
      </c>
      <c r="D433" s="24" t="s">
        <v>1410</v>
      </c>
      <c r="E433" s="24" t="s">
        <v>67</v>
      </c>
      <c r="F433" s="24" t="s">
        <v>11</v>
      </c>
      <c r="G433" s="24" t="s">
        <v>11</v>
      </c>
      <c r="H433" s="24" t="s">
        <v>12</v>
      </c>
      <c r="I433" s="24" t="s">
        <v>12</v>
      </c>
      <c r="J433" t="s">
        <v>690</v>
      </c>
    </row>
    <row r="434" spans="1:10" x14ac:dyDescent="0.3">
      <c r="A434" s="24" t="s">
        <v>1633</v>
      </c>
      <c r="B434" s="24" t="s">
        <v>1634</v>
      </c>
      <c r="C434" s="24" t="s">
        <v>17</v>
      </c>
      <c r="D434" s="24" t="s">
        <v>1410</v>
      </c>
      <c r="E434" s="24" t="s">
        <v>67</v>
      </c>
      <c r="F434" s="24" t="s">
        <v>11</v>
      </c>
      <c r="G434" s="24" t="s">
        <v>11</v>
      </c>
      <c r="H434" s="24" t="s">
        <v>12</v>
      </c>
      <c r="I434" s="24" t="s">
        <v>12</v>
      </c>
      <c r="J434" t="s">
        <v>690</v>
      </c>
    </row>
    <row r="435" spans="1:10" x14ac:dyDescent="0.3">
      <c r="A435" s="24" t="s">
        <v>1635</v>
      </c>
      <c r="B435" s="24" t="s">
        <v>1636</v>
      </c>
      <c r="C435" s="24" t="s">
        <v>17</v>
      </c>
      <c r="D435" s="24" t="s">
        <v>1410</v>
      </c>
      <c r="E435" s="24" t="s">
        <v>67</v>
      </c>
      <c r="F435" s="24" t="s">
        <v>11</v>
      </c>
      <c r="G435" s="24" t="s">
        <v>11</v>
      </c>
      <c r="H435" s="24" t="s">
        <v>12</v>
      </c>
      <c r="I435" s="24" t="s">
        <v>12</v>
      </c>
      <c r="J435" t="s">
        <v>690</v>
      </c>
    </row>
    <row r="436" spans="1:10" x14ac:dyDescent="0.3">
      <c r="A436" s="24" t="s">
        <v>1637</v>
      </c>
      <c r="B436" s="24" t="s">
        <v>1638</v>
      </c>
      <c r="C436" s="24" t="s">
        <v>17</v>
      </c>
      <c r="D436" s="24" t="s">
        <v>1410</v>
      </c>
      <c r="E436" s="24" t="s">
        <v>67</v>
      </c>
      <c r="F436" s="24" t="s">
        <v>11</v>
      </c>
      <c r="G436" s="24" t="s">
        <v>11</v>
      </c>
      <c r="H436" s="24" t="s">
        <v>12</v>
      </c>
      <c r="I436" s="24" t="s">
        <v>12</v>
      </c>
      <c r="J436" t="s">
        <v>690</v>
      </c>
    </row>
    <row r="437" spans="1:10" x14ac:dyDescent="0.3">
      <c r="A437" s="24" t="s">
        <v>1639</v>
      </c>
      <c r="B437" s="24" t="s">
        <v>1640</v>
      </c>
      <c r="C437" s="24" t="s">
        <v>17</v>
      </c>
      <c r="D437" s="24" t="s">
        <v>1410</v>
      </c>
      <c r="E437" s="24" t="s">
        <v>67</v>
      </c>
      <c r="F437" s="24" t="s">
        <v>11</v>
      </c>
      <c r="G437" s="24" t="s">
        <v>11</v>
      </c>
      <c r="H437" s="24" t="s">
        <v>12</v>
      </c>
      <c r="I437" s="24" t="s">
        <v>12</v>
      </c>
      <c r="J437" t="s">
        <v>690</v>
      </c>
    </row>
    <row r="438" spans="1:10" x14ac:dyDescent="0.3">
      <c r="A438" s="24" t="s">
        <v>1641</v>
      </c>
      <c r="B438" s="24" t="s">
        <v>1642</v>
      </c>
      <c r="C438" s="24" t="s">
        <v>1135</v>
      </c>
      <c r="D438" s="24" t="s">
        <v>1410</v>
      </c>
      <c r="E438" s="24" t="s">
        <v>67</v>
      </c>
      <c r="F438" s="24" t="s">
        <v>11</v>
      </c>
      <c r="G438" s="24" t="s">
        <v>11</v>
      </c>
      <c r="H438" s="24" t="s">
        <v>12</v>
      </c>
      <c r="I438" s="24" t="s">
        <v>12</v>
      </c>
      <c r="J438" t="s">
        <v>690</v>
      </c>
    </row>
    <row r="439" spans="1:10" x14ac:dyDescent="0.3">
      <c r="A439" s="24" t="s">
        <v>1643</v>
      </c>
      <c r="B439" s="24" t="s">
        <v>1644</v>
      </c>
      <c r="C439" s="24" t="s">
        <v>1135</v>
      </c>
      <c r="D439" s="24" t="s">
        <v>1410</v>
      </c>
      <c r="E439" s="24" t="s">
        <v>67</v>
      </c>
      <c r="F439" s="24" t="s">
        <v>11</v>
      </c>
      <c r="G439" s="24" t="s">
        <v>11</v>
      </c>
      <c r="H439" s="24" t="s">
        <v>12</v>
      </c>
      <c r="I439" s="24" t="s">
        <v>12</v>
      </c>
      <c r="J439" t="s">
        <v>690</v>
      </c>
    </row>
    <row r="440" spans="1:10" x14ac:dyDescent="0.3">
      <c r="A440" s="24" t="s">
        <v>1645</v>
      </c>
      <c r="B440" s="24" t="s">
        <v>1646</v>
      </c>
      <c r="C440" s="24" t="s">
        <v>17</v>
      </c>
      <c r="D440" s="24" t="s">
        <v>1410</v>
      </c>
      <c r="E440" s="24" t="s">
        <v>67</v>
      </c>
      <c r="F440" s="24" t="s">
        <v>11</v>
      </c>
      <c r="G440" s="24" t="s">
        <v>11</v>
      </c>
      <c r="H440" s="24" t="s">
        <v>12</v>
      </c>
      <c r="I440" s="24" t="s">
        <v>12</v>
      </c>
      <c r="J440" t="s">
        <v>690</v>
      </c>
    </row>
    <row r="441" spans="1:10" x14ac:dyDescent="0.3">
      <c r="A441" s="24" t="s">
        <v>1647</v>
      </c>
      <c r="B441" s="24" t="s">
        <v>1648</v>
      </c>
      <c r="C441" s="24" t="s">
        <v>17</v>
      </c>
      <c r="D441" s="24" t="s">
        <v>1410</v>
      </c>
      <c r="E441" s="24" t="s">
        <v>67</v>
      </c>
      <c r="F441" s="24" t="s">
        <v>11</v>
      </c>
      <c r="G441" s="24" t="s">
        <v>11</v>
      </c>
      <c r="H441" s="24" t="s">
        <v>12</v>
      </c>
      <c r="I441" s="24" t="s">
        <v>12</v>
      </c>
      <c r="J441" t="s">
        <v>690</v>
      </c>
    </row>
    <row r="442" spans="1:10" x14ac:dyDescent="0.3">
      <c r="A442" s="24" t="s">
        <v>1649</v>
      </c>
      <c r="B442" s="24" t="s">
        <v>1650</v>
      </c>
      <c r="C442" s="24" t="s">
        <v>1135</v>
      </c>
      <c r="D442" s="24" t="s">
        <v>1410</v>
      </c>
      <c r="E442" s="24" t="s">
        <v>67</v>
      </c>
      <c r="F442" s="24" t="s">
        <v>11</v>
      </c>
      <c r="G442" s="24" t="s">
        <v>11</v>
      </c>
      <c r="H442" s="24" t="s">
        <v>12</v>
      </c>
      <c r="I442" s="24" t="s">
        <v>12</v>
      </c>
      <c r="J442" t="s">
        <v>690</v>
      </c>
    </row>
    <row r="443" spans="1:10" x14ac:dyDescent="0.3">
      <c r="A443" s="24" t="s">
        <v>1651</v>
      </c>
      <c r="B443" s="24" t="s">
        <v>1652</v>
      </c>
      <c r="C443" s="24" t="s">
        <v>1135</v>
      </c>
      <c r="D443" s="24" t="s">
        <v>1410</v>
      </c>
      <c r="E443" s="24" t="s">
        <v>67</v>
      </c>
      <c r="F443" s="24" t="s">
        <v>11</v>
      </c>
      <c r="G443" s="24" t="s">
        <v>11</v>
      </c>
      <c r="H443" s="24" t="s">
        <v>12</v>
      </c>
      <c r="I443" s="24" t="s">
        <v>12</v>
      </c>
      <c r="J443" t="s">
        <v>690</v>
      </c>
    </row>
    <row r="444" spans="1:10" x14ac:dyDescent="0.3">
      <c r="A444" s="24" t="s">
        <v>1653</v>
      </c>
      <c r="B444" s="24" t="s">
        <v>1654</v>
      </c>
      <c r="C444" s="24" t="s">
        <v>17</v>
      </c>
      <c r="D444" s="24" t="s">
        <v>1410</v>
      </c>
      <c r="E444" s="24" t="s">
        <v>67</v>
      </c>
      <c r="F444" s="24" t="s">
        <v>11</v>
      </c>
      <c r="G444" s="24" t="s">
        <v>11</v>
      </c>
      <c r="H444" s="24" t="s">
        <v>12</v>
      </c>
      <c r="I444" s="24" t="s">
        <v>12</v>
      </c>
      <c r="J444" t="s">
        <v>690</v>
      </c>
    </row>
    <row r="445" spans="1:10" x14ac:dyDescent="0.3">
      <c r="A445" s="24" t="s">
        <v>1655</v>
      </c>
      <c r="B445" s="24" t="s">
        <v>1656</v>
      </c>
      <c r="C445" s="24" t="s">
        <v>17</v>
      </c>
      <c r="D445" s="24" t="s">
        <v>1410</v>
      </c>
      <c r="E445" s="24" t="s">
        <v>67</v>
      </c>
      <c r="F445" s="24" t="s">
        <v>11</v>
      </c>
      <c r="G445" s="24" t="s">
        <v>11</v>
      </c>
      <c r="H445" s="24" t="s">
        <v>12</v>
      </c>
      <c r="I445" s="24" t="s">
        <v>12</v>
      </c>
      <c r="J445" t="s">
        <v>690</v>
      </c>
    </row>
    <row r="446" spans="1:10" x14ac:dyDescent="0.3">
      <c r="A446" s="24" t="s">
        <v>1657</v>
      </c>
      <c r="B446" s="24" t="s">
        <v>1658</v>
      </c>
      <c r="C446" s="24" t="s">
        <v>17</v>
      </c>
      <c r="D446" s="24" t="s">
        <v>1410</v>
      </c>
      <c r="E446" s="24" t="s">
        <v>67</v>
      </c>
      <c r="F446" s="24" t="s">
        <v>11</v>
      </c>
      <c r="G446" s="24" t="s">
        <v>11</v>
      </c>
      <c r="H446" s="24" t="s">
        <v>12</v>
      </c>
      <c r="I446" s="24" t="s">
        <v>12</v>
      </c>
      <c r="J446" t="s">
        <v>690</v>
      </c>
    </row>
    <row r="447" spans="1:10" x14ac:dyDescent="0.3">
      <c r="A447" s="24" t="s">
        <v>1659</v>
      </c>
      <c r="B447" s="24" t="s">
        <v>1660</v>
      </c>
      <c r="C447" s="24" t="s">
        <v>17</v>
      </c>
      <c r="D447" s="24" t="s">
        <v>1410</v>
      </c>
      <c r="E447" s="24" t="s">
        <v>67</v>
      </c>
      <c r="F447" s="24" t="s">
        <v>11</v>
      </c>
      <c r="G447" s="24" t="s">
        <v>11</v>
      </c>
      <c r="H447" s="24" t="s">
        <v>12</v>
      </c>
      <c r="I447" s="24" t="s">
        <v>12</v>
      </c>
      <c r="J447" t="s">
        <v>690</v>
      </c>
    </row>
    <row r="448" spans="1:10" x14ac:dyDescent="0.3">
      <c r="A448" s="24" t="s">
        <v>1661</v>
      </c>
      <c r="B448" s="24" t="s">
        <v>1662</v>
      </c>
      <c r="C448" s="24" t="s">
        <v>17</v>
      </c>
      <c r="D448" s="24" t="s">
        <v>1410</v>
      </c>
      <c r="E448" s="24" t="s">
        <v>67</v>
      </c>
      <c r="F448" s="24" t="s">
        <v>11</v>
      </c>
      <c r="G448" s="24" t="s">
        <v>11</v>
      </c>
      <c r="H448" s="24" t="s">
        <v>12</v>
      </c>
      <c r="I448" s="24" t="s">
        <v>12</v>
      </c>
      <c r="J448" t="s">
        <v>690</v>
      </c>
    </row>
    <row r="449" spans="1:10" x14ac:dyDescent="0.3">
      <c r="A449" s="24" t="s">
        <v>1663</v>
      </c>
      <c r="B449" s="24" t="s">
        <v>1664</v>
      </c>
      <c r="C449" s="24" t="s">
        <v>17</v>
      </c>
      <c r="D449" s="24" t="s">
        <v>1410</v>
      </c>
      <c r="E449" s="24" t="s">
        <v>67</v>
      </c>
      <c r="F449" s="24" t="s">
        <v>11</v>
      </c>
      <c r="G449" s="24" t="s">
        <v>11</v>
      </c>
      <c r="H449" s="24" t="s">
        <v>12</v>
      </c>
      <c r="I449" s="24" t="s">
        <v>12</v>
      </c>
      <c r="J449" t="s">
        <v>690</v>
      </c>
    </row>
    <row r="450" spans="1:10" x14ac:dyDescent="0.3">
      <c r="A450" s="24" t="s">
        <v>1665</v>
      </c>
      <c r="B450" s="24" t="s">
        <v>1666</v>
      </c>
      <c r="C450" s="24" t="s">
        <v>1135</v>
      </c>
      <c r="D450" s="24" t="s">
        <v>1410</v>
      </c>
      <c r="E450" s="24" t="s">
        <v>67</v>
      </c>
      <c r="F450" s="24" t="s">
        <v>11</v>
      </c>
      <c r="G450" s="24" t="s">
        <v>11</v>
      </c>
      <c r="H450" s="24" t="s">
        <v>12</v>
      </c>
      <c r="I450" s="24" t="s">
        <v>12</v>
      </c>
      <c r="J450" t="s">
        <v>690</v>
      </c>
    </row>
    <row r="451" spans="1:10" x14ac:dyDescent="0.3">
      <c r="A451" s="24" t="s">
        <v>1667</v>
      </c>
      <c r="B451" s="24" t="s">
        <v>1668</v>
      </c>
      <c r="C451" s="24" t="s">
        <v>1135</v>
      </c>
      <c r="D451" s="24" t="s">
        <v>1410</v>
      </c>
      <c r="E451" s="24" t="s">
        <v>67</v>
      </c>
      <c r="F451" s="24" t="s">
        <v>11</v>
      </c>
      <c r="G451" s="24" t="s">
        <v>11</v>
      </c>
      <c r="H451" s="24" t="s">
        <v>12</v>
      </c>
      <c r="I451" s="24" t="s">
        <v>12</v>
      </c>
      <c r="J451" t="s">
        <v>690</v>
      </c>
    </row>
    <row r="452" spans="1:10" x14ac:dyDescent="0.3">
      <c r="A452" s="24" t="s">
        <v>1669</v>
      </c>
      <c r="B452" s="24" t="s">
        <v>1670</v>
      </c>
      <c r="C452" s="24" t="s">
        <v>1135</v>
      </c>
      <c r="D452" s="24" t="s">
        <v>1410</v>
      </c>
      <c r="E452" s="24" t="s">
        <v>67</v>
      </c>
      <c r="F452" s="24" t="s">
        <v>11</v>
      </c>
      <c r="G452" s="24" t="s">
        <v>11</v>
      </c>
      <c r="H452" s="24" t="s">
        <v>12</v>
      </c>
      <c r="I452" s="24" t="s">
        <v>12</v>
      </c>
      <c r="J452" t="s">
        <v>690</v>
      </c>
    </row>
    <row r="453" spans="1:10" x14ac:dyDescent="0.3">
      <c r="A453" s="24" t="s">
        <v>1671</v>
      </c>
      <c r="B453" s="24" t="s">
        <v>1672</v>
      </c>
      <c r="C453" s="24" t="s">
        <v>17</v>
      </c>
      <c r="D453" s="24" t="s">
        <v>1410</v>
      </c>
      <c r="E453" s="24" t="s">
        <v>67</v>
      </c>
      <c r="F453" s="24" t="s">
        <v>11</v>
      </c>
      <c r="G453" s="24" t="s">
        <v>11</v>
      </c>
      <c r="H453" s="24" t="s">
        <v>12</v>
      </c>
      <c r="I453" s="24" t="s">
        <v>12</v>
      </c>
      <c r="J453" t="s">
        <v>690</v>
      </c>
    </row>
    <row r="454" spans="1:10" x14ac:dyDescent="0.3">
      <c r="A454" s="24" t="s">
        <v>1673</v>
      </c>
      <c r="B454" s="24" t="s">
        <v>1674</v>
      </c>
      <c r="C454" s="24" t="s">
        <v>17</v>
      </c>
      <c r="D454" s="24" t="s">
        <v>1410</v>
      </c>
      <c r="E454" s="24" t="s">
        <v>67</v>
      </c>
      <c r="F454" s="24" t="s">
        <v>11</v>
      </c>
      <c r="G454" s="24" t="s">
        <v>11</v>
      </c>
      <c r="H454" s="24" t="s">
        <v>11</v>
      </c>
      <c r="I454" s="24" t="s">
        <v>12</v>
      </c>
      <c r="J454" t="s">
        <v>690</v>
      </c>
    </row>
    <row r="455" spans="1:10" x14ac:dyDescent="0.3">
      <c r="A455" s="24" t="s">
        <v>1675</v>
      </c>
      <c r="B455" s="24" t="s">
        <v>1676</v>
      </c>
      <c r="C455" s="24" t="s">
        <v>17</v>
      </c>
      <c r="D455" s="24" t="s">
        <v>1410</v>
      </c>
      <c r="E455" s="24" t="s">
        <v>67</v>
      </c>
      <c r="F455" s="24" t="s">
        <v>11</v>
      </c>
      <c r="G455" s="24" t="s">
        <v>11</v>
      </c>
      <c r="H455" s="24" t="s">
        <v>11</v>
      </c>
      <c r="I455" s="24" t="s">
        <v>12</v>
      </c>
      <c r="J455" t="s">
        <v>690</v>
      </c>
    </row>
    <row r="456" spans="1:10" x14ac:dyDescent="0.3">
      <c r="A456" s="24" t="s">
        <v>1677</v>
      </c>
      <c r="B456" s="24" t="s">
        <v>1678</v>
      </c>
      <c r="C456" s="24" t="s">
        <v>17</v>
      </c>
      <c r="D456" s="24" t="s">
        <v>1410</v>
      </c>
      <c r="E456" s="24" t="s">
        <v>67</v>
      </c>
      <c r="F456" s="24" t="s">
        <v>11</v>
      </c>
      <c r="G456" s="24" t="s">
        <v>11</v>
      </c>
      <c r="H456" s="24" t="s">
        <v>12</v>
      </c>
      <c r="I456" s="24" t="s">
        <v>12</v>
      </c>
      <c r="J456" t="s">
        <v>690</v>
      </c>
    </row>
    <row r="457" spans="1:10" x14ac:dyDescent="0.3">
      <c r="A457" s="24" t="s">
        <v>1679</v>
      </c>
      <c r="B457" s="24" t="s">
        <v>1680</v>
      </c>
      <c r="C457" s="24" t="s">
        <v>17</v>
      </c>
      <c r="D457" s="24" t="s">
        <v>1410</v>
      </c>
      <c r="E457" s="24" t="s">
        <v>67</v>
      </c>
      <c r="F457" s="24" t="s">
        <v>11</v>
      </c>
      <c r="G457" s="24" t="s">
        <v>11</v>
      </c>
      <c r="H457" s="24" t="s">
        <v>11</v>
      </c>
      <c r="I457" s="24" t="s">
        <v>12</v>
      </c>
      <c r="J457" t="s">
        <v>690</v>
      </c>
    </row>
    <row r="458" spans="1:10" x14ac:dyDescent="0.3">
      <c r="A458" s="24" t="s">
        <v>1681</v>
      </c>
      <c r="B458" s="24" t="s">
        <v>1682</v>
      </c>
      <c r="C458" s="24" t="s">
        <v>17</v>
      </c>
      <c r="D458" s="24" t="s">
        <v>1410</v>
      </c>
      <c r="E458" s="24" t="s">
        <v>67</v>
      </c>
      <c r="F458" s="24" t="s">
        <v>11</v>
      </c>
      <c r="G458" s="24" t="s">
        <v>11</v>
      </c>
      <c r="H458" s="24" t="s">
        <v>12</v>
      </c>
      <c r="I458" s="24" t="s">
        <v>12</v>
      </c>
      <c r="J458" t="s">
        <v>690</v>
      </c>
    </row>
    <row r="459" spans="1:10" x14ac:dyDescent="0.3">
      <c r="A459" s="24" t="s">
        <v>1683</v>
      </c>
      <c r="B459" s="24" t="s">
        <v>1684</v>
      </c>
      <c r="C459" s="24" t="s">
        <v>17</v>
      </c>
      <c r="D459" s="24" t="s">
        <v>1410</v>
      </c>
      <c r="E459" s="24" t="s">
        <v>67</v>
      </c>
      <c r="F459" s="24" t="s">
        <v>11</v>
      </c>
      <c r="G459" s="24" t="s">
        <v>11</v>
      </c>
      <c r="H459" s="24" t="s">
        <v>12</v>
      </c>
      <c r="I459" s="24" t="s">
        <v>12</v>
      </c>
      <c r="J459" t="s">
        <v>690</v>
      </c>
    </row>
    <row r="460" spans="1:10" x14ac:dyDescent="0.3">
      <c r="A460" s="24" t="s">
        <v>1685</v>
      </c>
      <c r="B460" s="24" t="s">
        <v>1686</v>
      </c>
      <c r="C460" s="24" t="s">
        <v>17</v>
      </c>
      <c r="D460" s="24" t="s">
        <v>1410</v>
      </c>
      <c r="E460" s="24" t="s">
        <v>67</v>
      </c>
      <c r="F460" s="24" t="s">
        <v>11</v>
      </c>
      <c r="G460" s="24" t="s">
        <v>11</v>
      </c>
      <c r="H460" s="24" t="s">
        <v>11</v>
      </c>
      <c r="I460" s="24" t="s">
        <v>12</v>
      </c>
      <c r="J460" t="s">
        <v>690</v>
      </c>
    </row>
    <row r="461" spans="1:10" x14ac:dyDescent="0.3">
      <c r="A461" s="24" t="s">
        <v>1687</v>
      </c>
      <c r="B461" s="24" t="s">
        <v>1688</v>
      </c>
      <c r="C461" s="24" t="s">
        <v>17</v>
      </c>
      <c r="D461" s="24" t="s">
        <v>1410</v>
      </c>
      <c r="E461" s="24" t="s">
        <v>67</v>
      </c>
      <c r="F461" s="24" t="s">
        <v>11</v>
      </c>
      <c r="G461" s="24" t="s">
        <v>11</v>
      </c>
      <c r="H461" s="24" t="s">
        <v>11</v>
      </c>
      <c r="I461" s="24" t="s">
        <v>12</v>
      </c>
      <c r="J461" t="s">
        <v>690</v>
      </c>
    </row>
    <row r="462" spans="1:10" x14ac:dyDescent="0.3">
      <c r="A462" s="24" t="s">
        <v>1689</v>
      </c>
      <c r="B462" s="24" t="s">
        <v>1690</v>
      </c>
      <c r="C462" s="24" t="s">
        <v>17</v>
      </c>
      <c r="D462" s="24" t="s">
        <v>1410</v>
      </c>
      <c r="E462" s="24" t="s">
        <v>67</v>
      </c>
      <c r="F462" s="24" t="s">
        <v>11</v>
      </c>
      <c r="G462" s="24" t="s">
        <v>11</v>
      </c>
      <c r="H462" s="24" t="s">
        <v>11</v>
      </c>
      <c r="I462" s="24" t="s">
        <v>12</v>
      </c>
      <c r="J462" t="s">
        <v>690</v>
      </c>
    </row>
    <row r="463" spans="1:10" x14ac:dyDescent="0.3">
      <c r="A463" s="24" t="s">
        <v>1691</v>
      </c>
      <c r="B463" s="24" t="s">
        <v>1692</v>
      </c>
      <c r="C463" s="24" t="s">
        <v>17</v>
      </c>
      <c r="D463" s="24" t="s">
        <v>1410</v>
      </c>
      <c r="E463" s="24" t="s">
        <v>67</v>
      </c>
      <c r="F463" s="24" t="s">
        <v>11</v>
      </c>
      <c r="G463" s="24" t="s">
        <v>11</v>
      </c>
      <c r="H463" s="24" t="s">
        <v>11</v>
      </c>
      <c r="I463" s="24" t="s">
        <v>12</v>
      </c>
      <c r="J463" t="s">
        <v>690</v>
      </c>
    </row>
    <row r="464" spans="1:10" x14ac:dyDescent="0.3">
      <c r="A464" s="24" t="s">
        <v>1693</v>
      </c>
      <c r="B464" s="24" t="s">
        <v>1694</v>
      </c>
      <c r="C464" s="24" t="s">
        <v>17</v>
      </c>
      <c r="D464" s="29" t="s">
        <v>1410</v>
      </c>
      <c r="E464" s="24" t="s">
        <v>67</v>
      </c>
      <c r="F464" s="24" t="s">
        <v>11</v>
      </c>
      <c r="G464" s="24" t="s">
        <v>11</v>
      </c>
      <c r="H464" s="24" t="s">
        <v>11</v>
      </c>
      <c r="I464" s="24" t="s">
        <v>12</v>
      </c>
      <c r="J464" t="s">
        <v>690</v>
      </c>
    </row>
    <row r="465" spans="1:10" x14ac:dyDescent="0.3">
      <c r="A465" s="24" t="s">
        <v>1695</v>
      </c>
      <c r="B465" s="24" t="s">
        <v>1696</v>
      </c>
      <c r="C465" s="24" t="s">
        <v>17</v>
      </c>
      <c r="D465" s="24" t="s">
        <v>1410</v>
      </c>
      <c r="E465" s="24" t="s">
        <v>67</v>
      </c>
      <c r="F465" s="24" t="s">
        <v>11</v>
      </c>
      <c r="G465" s="24" t="s">
        <v>11</v>
      </c>
      <c r="H465" s="24" t="s">
        <v>11</v>
      </c>
      <c r="I465" s="24" t="s">
        <v>12</v>
      </c>
      <c r="J465" t="s">
        <v>690</v>
      </c>
    </row>
    <row r="466" spans="1:10" x14ac:dyDescent="0.3">
      <c r="A466" s="24" t="s">
        <v>1697</v>
      </c>
      <c r="B466" s="24" t="s">
        <v>1698</v>
      </c>
      <c r="C466" s="24" t="s">
        <v>17</v>
      </c>
      <c r="D466" s="24" t="s">
        <v>1410</v>
      </c>
      <c r="E466" s="24" t="s">
        <v>67</v>
      </c>
      <c r="F466" s="24" t="s">
        <v>11</v>
      </c>
      <c r="G466" s="24" t="s">
        <v>11</v>
      </c>
      <c r="H466" s="24" t="s">
        <v>11</v>
      </c>
      <c r="I466" s="24" t="s">
        <v>12</v>
      </c>
      <c r="J466" t="s">
        <v>690</v>
      </c>
    </row>
    <row r="467" spans="1:10" x14ac:dyDescent="0.3">
      <c r="A467" s="24" t="s">
        <v>1699</v>
      </c>
      <c r="B467" s="24" t="s">
        <v>1700</v>
      </c>
      <c r="C467" s="24" t="s">
        <v>17</v>
      </c>
      <c r="D467" s="24" t="s">
        <v>1410</v>
      </c>
      <c r="E467" s="24" t="s">
        <v>67</v>
      </c>
      <c r="F467" s="24" t="s">
        <v>11</v>
      </c>
      <c r="G467" s="24" t="s">
        <v>11</v>
      </c>
      <c r="H467" s="24" t="s">
        <v>11</v>
      </c>
      <c r="I467" s="24" t="s">
        <v>12</v>
      </c>
      <c r="J467" t="s">
        <v>690</v>
      </c>
    </row>
    <row r="468" spans="1:10" x14ac:dyDescent="0.3">
      <c r="A468" s="24" t="s">
        <v>88</v>
      </c>
      <c r="B468" s="24" t="s">
        <v>781</v>
      </c>
      <c r="C468" s="24" t="s">
        <v>86</v>
      </c>
      <c r="D468" s="24" t="s">
        <v>1415</v>
      </c>
      <c r="E468" s="24" t="s">
        <v>71</v>
      </c>
      <c r="F468" s="24" t="s">
        <v>12</v>
      </c>
      <c r="G468" s="24" t="s">
        <v>12</v>
      </c>
      <c r="H468" s="24" t="s">
        <v>11</v>
      </c>
      <c r="I468" s="24" t="s">
        <v>12</v>
      </c>
      <c r="J468" t="s">
        <v>690</v>
      </c>
    </row>
    <row r="469" spans="1:10" x14ac:dyDescent="0.3">
      <c r="A469" s="24" t="s">
        <v>1701</v>
      </c>
      <c r="B469" s="24" t="s">
        <v>1702</v>
      </c>
      <c r="C469" s="24" t="s">
        <v>17</v>
      </c>
      <c r="D469" s="24" t="s">
        <v>1410</v>
      </c>
      <c r="E469" s="24" t="s">
        <v>67</v>
      </c>
      <c r="F469" s="24" t="s">
        <v>11</v>
      </c>
      <c r="G469" s="24" t="s">
        <v>11</v>
      </c>
      <c r="H469" s="24" t="s">
        <v>11</v>
      </c>
      <c r="I469" s="24" t="s">
        <v>12</v>
      </c>
      <c r="J469" t="s">
        <v>690</v>
      </c>
    </row>
    <row r="470" spans="1:10" x14ac:dyDescent="0.3">
      <c r="A470" s="24" t="s">
        <v>1703</v>
      </c>
      <c r="B470" s="24" t="s">
        <v>1704</v>
      </c>
      <c r="C470" s="24" t="s">
        <v>17</v>
      </c>
      <c r="D470" s="24" t="s">
        <v>1410</v>
      </c>
      <c r="E470" s="24" t="s">
        <v>67</v>
      </c>
      <c r="F470" s="24" t="s">
        <v>11</v>
      </c>
      <c r="G470" s="24" t="s">
        <v>11</v>
      </c>
      <c r="H470" s="24" t="s">
        <v>12</v>
      </c>
      <c r="I470" s="24" t="s">
        <v>12</v>
      </c>
      <c r="J470" t="s">
        <v>690</v>
      </c>
    </row>
    <row r="471" spans="1:10" x14ac:dyDescent="0.3">
      <c r="A471" s="24" t="s">
        <v>1705</v>
      </c>
      <c r="B471" s="24" t="s">
        <v>1706</v>
      </c>
      <c r="C471" s="24" t="s">
        <v>17</v>
      </c>
      <c r="D471" s="24" t="s">
        <v>1410</v>
      </c>
      <c r="E471" s="24" t="s">
        <v>67</v>
      </c>
      <c r="F471" s="24" t="s">
        <v>11</v>
      </c>
      <c r="G471" s="24" t="s">
        <v>11</v>
      </c>
      <c r="H471" s="24" t="s">
        <v>11</v>
      </c>
      <c r="I471" s="24" t="s">
        <v>12</v>
      </c>
      <c r="J471" t="s">
        <v>690</v>
      </c>
    </row>
    <row r="472" spans="1:10" x14ac:dyDescent="0.3">
      <c r="A472" s="24" t="s">
        <v>1707</v>
      </c>
      <c r="B472" s="24" t="s">
        <v>1708</v>
      </c>
      <c r="C472" s="24" t="s">
        <v>17</v>
      </c>
      <c r="D472" s="24" t="s">
        <v>1410</v>
      </c>
      <c r="E472" s="24" t="s">
        <v>67</v>
      </c>
      <c r="F472" s="24" t="s">
        <v>11</v>
      </c>
      <c r="G472" s="24" t="s">
        <v>11</v>
      </c>
      <c r="H472" s="24" t="s">
        <v>11</v>
      </c>
      <c r="I472" s="24" t="s">
        <v>12</v>
      </c>
      <c r="J472" t="s">
        <v>690</v>
      </c>
    </row>
    <row r="473" spans="1:10" x14ac:dyDescent="0.3">
      <c r="A473" s="24" t="s">
        <v>1709</v>
      </c>
      <c r="B473" s="24" t="s">
        <v>1710</v>
      </c>
      <c r="C473" s="24" t="s">
        <v>1135</v>
      </c>
      <c r="D473" s="24" t="s">
        <v>1410</v>
      </c>
      <c r="E473" s="24" t="s">
        <v>67</v>
      </c>
      <c r="F473" s="24" t="s">
        <v>11</v>
      </c>
      <c r="G473" s="24" t="s">
        <v>11</v>
      </c>
      <c r="H473" s="24" t="s">
        <v>12</v>
      </c>
      <c r="I473" s="24" t="s">
        <v>12</v>
      </c>
      <c r="J473" t="s">
        <v>690</v>
      </c>
    </row>
    <row r="474" spans="1:10" x14ac:dyDescent="0.3">
      <c r="A474" s="24" t="s">
        <v>1711</v>
      </c>
      <c r="B474" s="24" t="s">
        <v>1712</v>
      </c>
      <c r="C474" s="24" t="s">
        <v>17</v>
      </c>
      <c r="D474" s="24" t="s">
        <v>1410</v>
      </c>
      <c r="E474" s="24" t="s">
        <v>67</v>
      </c>
      <c r="F474" s="24" t="s">
        <v>11</v>
      </c>
      <c r="G474" s="24" t="s">
        <v>11</v>
      </c>
      <c r="H474" s="24" t="s">
        <v>12</v>
      </c>
      <c r="I474" s="24" t="s">
        <v>12</v>
      </c>
      <c r="J474" t="s">
        <v>690</v>
      </c>
    </row>
    <row r="475" spans="1:10" x14ac:dyDescent="0.3">
      <c r="A475" s="24" t="s">
        <v>323</v>
      </c>
      <c r="B475" s="24" t="s">
        <v>905</v>
      </c>
      <c r="C475" s="24" t="s">
        <v>900</v>
      </c>
      <c r="D475" s="24" t="s">
        <v>1416</v>
      </c>
      <c r="E475" s="24" t="s">
        <v>138</v>
      </c>
      <c r="F475" s="24" t="s">
        <v>12</v>
      </c>
      <c r="G475" s="24" t="s">
        <v>12</v>
      </c>
      <c r="H475" s="24" t="s">
        <v>11</v>
      </c>
      <c r="I475" s="24" t="s">
        <v>12</v>
      </c>
      <c r="J475" t="s">
        <v>690</v>
      </c>
    </row>
    <row r="476" spans="1:10" x14ac:dyDescent="0.3">
      <c r="A476" s="24" t="s">
        <v>1713</v>
      </c>
      <c r="B476" s="24" t="s">
        <v>1714</v>
      </c>
      <c r="C476" s="24" t="s">
        <v>17</v>
      </c>
      <c r="D476" s="24" t="s">
        <v>1410</v>
      </c>
      <c r="E476" s="24" t="s">
        <v>67</v>
      </c>
      <c r="F476" s="24" t="s">
        <v>11</v>
      </c>
      <c r="G476" s="24" t="s">
        <v>11</v>
      </c>
      <c r="H476" s="24" t="s">
        <v>12</v>
      </c>
      <c r="I476" s="24" t="s">
        <v>12</v>
      </c>
      <c r="J476" t="s">
        <v>690</v>
      </c>
    </row>
    <row r="477" spans="1:10" x14ac:dyDescent="0.3">
      <c r="A477" s="24" t="s">
        <v>1715</v>
      </c>
      <c r="B477" s="24" t="s">
        <v>1716</v>
      </c>
      <c r="C477" s="24" t="s">
        <v>17</v>
      </c>
      <c r="D477" s="24" t="s">
        <v>1410</v>
      </c>
      <c r="E477" s="24" t="s">
        <v>67</v>
      </c>
      <c r="F477" s="24" t="s">
        <v>11</v>
      </c>
      <c r="G477" s="24" t="s">
        <v>11</v>
      </c>
      <c r="H477" s="24" t="s">
        <v>12</v>
      </c>
      <c r="I477" s="24" t="s">
        <v>12</v>
      </c>
      <c r="J477" t="s">
        <v>690</v>
      </c>
    </row>
    <row r="478" spans="1:10" x14ac:dyDescent="0.3">
      <c r="A478" s="24" t="s">
        <v>1717</v>
      </c>
      <c r="B478" s="24" t="s">
        <v>1718</v>
      </c>
      <c r="C478" s="24" t="s">
        <v>17</v>
      </c>
      <c r="D478" s="24" t="s">
        <v>1410</v>
      </c>
      <c r="E478" s="24" t="s">
        <v>67</v>
      </c>
      <c r="F478" s="24" t="s">
        <v>11</v>
      </c>
      <c r="G478" s="24" t="s">
        <v>11</v>
      </c>
      <c r="H478" s="24" t="s">
        <v>12</v>
      </c>
      <c r="I478" s="24" t="s">
        <v>12</v>
      </c>
      <c r="J478" t="s">
        <v>690</v>
      </c>
    </row>
    <row r="479" spans="1:10" x14ac:dyDescent="0.3">
      <c r="A479" s="24" t="s">
        <v>1719</v>
      </c>
      <c r="B479" s="24" t="s">
        <v>1720</v>
      </c>
      <c r="C479" s="24" t="s">
        <v>17</v>
      </c>
      <c r="D479" s="24" t="s">
        <v>1410</v>
      </c>
      <c r="E479" s="24" t="s">
        <v>67</v>
      </c>
      <c r="F479" s="24" t="s">
        <v>11</v>
      </c>
      <c r="G479" s="24" t="s">
        <v>11</v>
      </c>
      <c r="H479" s="24" t="s">
        <v>12</v>
      </c>
      <c r="I479" s="24" t="s">
        <v>12</v>
      </c>
      <c r="J479" t="s">
        <v>690</v>
      </c>
    </row>
    <row r="480" spans="1:10" x14ac:dyDescent="0.3">
      <c r="A480" s="24" t="s">
        <v>1721</v>
      </c>
      <c r="B480" s="24" t="s">
        <v>1722</v>
      </c>
      <c r="C480" s="24" t="s">
        <v>17</v>
      </c>
      <c r="D480" s="24" t="s">
        <v>1410</v>
      </c>
      <c r="E480" s="24" t="s">
        <v>67</v>
      </c>
      <c r="F480" s="24" t="s">
        <v>11</v>
      </c>
      <c r="G480" s="24" t="s">
        <v>11</v>
      </c>
      <c r="H480" s="24" t="s">
        <v>12</v>
      </c>
      <c r="I480" s="24" t="s">
        <v>12</v>
      </c>
      <c r="J480" t="s">
        <v>690</v>
      </c>
    </row>
    <row r="481" spans="1:10" x14ac:dyDescent="0.3">
      <c r="A481" s="24" t="s">
        <v>1723</v>
      </c>
      <c r="B481" s="24" t="s">
        <v>1724</v>
      </c>
      <c r="C481" s="24" t="s">
        <v>17</v>
      </c>
      <c r="D481" s="24" t="s">
        <v>1410</v>
      </c>
      <c r="E481" s="24" t="s">
        <v>67</v>
      </c>
      <c r="F481" s="24" t="s">
        <v>11</v>
      </c>
      <c r="G481" s="24" t="s">
        <v>11</v>
      </c>
      <c r="H481" s="24" t="s">
        <v>12</v>
      </c>
      <c r="I481" s="24" t="s">
        <v>12</v>
      </c>
      <c r="J481" t="s">
        <v>690</v>
      </c>
    </row>
    <row r="482" spans="1:10" x14ac:dyDescent="0.3">
      <c r="A482" s="24" t="s">
        <v>1725</v>
      </c>
      <c r="B482" s="24" t="s">
        <v>1726</v>
      </c>
      <c r="C482" s="24" t="s">
        <v>1135</v>
      </c>
      <c r="D482" s="24" t="s">
        <v>1410</v>
      </c>
      <c r="E482" s="24" t="s">
        <v>67</v>
      </c>
      <c r="F482" s="24" t="s">
        <v>11</v>
      </c>
      <c r="G482" s="24" t="s">
        <v>11</v>
      </c>
      <c r="H482" s="24" t="s">
        <v>12</v>
      </c>
      <c r="I482" s="24" t="s">
        <v>12</v>
      </c>
      <c r="J482" t="s">
        <v>690</v>
      </c>
    </row>
    <row r="483" spans="1:10" x14ac:dyDescent="0.3">
      <c r="A483" s="24" t="s">
        <v>1727</v>
      </c>
      <c r="B483" s="24" t="s">
        <v>1728</v>
      </c>
      <c r="C483" s="24" t="s">
        <v>17</v>
      </c>
      <c r="D483" s="24" t="s">
        <v>1410</v>
      </c>
      <c r="E483" s="24" t="s">
        <v>67</v>
      </c>
      <c r="F483" s="24" t="s">
        <v>11</v>
      </c>
      <c r="G483" s="24" t="s">
        <v>11</v>
      </c>
      <c r="H483" s="24" t="s">
        <v>11</v>
      </c>
      <c r="I483" s="24" t="s">
        <v>12</v>
      </c>
      <c r="J483" t="s">
        <v>690</v>
      </c>
    </row>
    <row r="484" spans="1:10" x14ac:dyDescent="0.3">
      <c r="A484" s="24" t="s">
        <v>1729</v>
      </c>
      <c r="B484" s="24" t="s">
        <v>1730</v>
      </c>
      <c r="C484" s="24" t="s">
        <v>17</v>
      </c>
      <c r="D484" s="24" t="s">
        <v>1410</v>
      </c>
      <c r="E484" s="24" t="s">
        <v>67</v>
      </c>
      <c r="F484" s="24" t="s">
        <v>11</v>
      </c>
      <c r="G484" s="24" t="s">
        <v>11</v>
      </c>
      <c r="H484" s="24" t="s">
        <v>11</v>
      </c>
      <c r="I484" s="24" t="s">
        <v>12</v>
      </c>
      <c r="J484" t="s">
        <v>690</v>
      </c>
    </row>
    <row r="485" spans="1:10" x14ac:dyDescent="0.3">
      <c r="A485" s="24" t="s">
        <v>1731</v>
      </c>
      <c r="B485" s="24" t="s">
        <v>1732</v>
      </c>
      <c r="C485" s="24" t="s">
        <v>17</v>
      </c>
      <c r="D485" s="24" t="s">
        <v>1410</v>
      </c>
      <c r="E485" s="24" t="s">
        <v>67</v>
      </c>
      <c r="F485" s="24" t="s">
        <v>11</v>
      </c>
      <c r="G485" s="24" t="s">
        <v>11</v>
      </c>
      <c r="H485" s="24" t="s">
        <v>11</v>
      </c>
      <c r="I485" s="24" t="s">
        <v>12</v>
      </c>
      <c r="J485" t="s">
        <v>690</v>
      </c>
    </row>
    <row r="486" spans="1:10" x14ac:dyDescent="0.3">
      <c r="A486" s="24" t="s">
        <v>1733</v>
      </c>
      <c r="B486" s="24" t="s">
        <v>1734</v>
      </c>
      <c r="C486" s="24" t="s">
        <v>17</v>
      </c>
      <c r="D486" s="24" t="s">
        <v>1410</v>
      </c>
      <c r="E486" s="24" t="s">
        <v>67</v>
      </c>
      <c r="F486" s="24" t="s">
        <v>11</v>
      </c>
      <c r="G486" s="24" t="s">
        <v>11</v>
      </c>
      <c r="H486" s="24" t="s">
        <v>11</v>
      </c>
      <c r="I486" s="24" t="s">
        <v>12</v>
      </c>
      <c r="J486" t="s">
        <v>690</v>
      </c>
    </row>
    <row r="487" spans="1:10" x14ac:dyDescent="0.3">
      <c r="A487" s="24" t="s">
        <v>1735</v>
      </c>
      <c r="B487" s="24" t="s">
        <v>1736</v>
      </c>
      <c r="C487" s="24" t="s">
        <v>17</v>
      </c>
      <c r="D487" s="24" t="s">
        <v>1410</v>
      </c>
      <c r="E487" s="24" t="s">
        <v>67</v>
      </c>
      <c r="F487" s="24" t="s">
        <v>11</v>
      </c>
      <c r="G487" s="24" t="s">
        <v>11</v>
      </c>
      <c r="H487" s="24" t="s">
        <v>11</v>
      </c>
      <c r="I487" s="24" t="s">
        <v>12</v>
      </c>
      <c r="J487" t="s">
        <v>690</v>
      </c>
    </row>
    <row r="488" spans="1:10" x14ac:dyDescent="0.3">
      <c r="A488" s="24" t="s">
        <v>1737</v>
      </c>
      <c r="B488" s="24" t="s">
        <v>1738</v>
      </c>
      <c r="C488" s="24" t="s">
        <v>17</v>
      </c>
      <c r="D488" s="24" t="s">
        <v>1410</v>
      </c>
      <c r="E488" s="24" t="s">
        <v>67</v>
      </c>
      <c r="F488" s="24" t="s">
        <v>11</v>
      </c>
      <c r="G488" s="24" t="s">
        <v>11</v>
      </c>
      <c r="H488" s="24" t="s">
        <v>11</v>
      </c>
      <c r="I488" s="24" t="s">
        <v>12</v>
      </c>
      <c r="J488" t="s">
        <v>690</v>
      </c>
    </row>
    <row r="489" spans="1:10" x14ac:dyDescent="0.3">
      <c r="A489" s="24" t="s">
        <v>1739</v>
      </c>
      <c r="B489" s="24" t="s">
        <v>1740</v>
      </c>
      <c r="C489" s="24" t="s">
        <v>17</v>
      </c>
      <c r="D489" s="24" t="s">
        <v>1410</v>
      </c>
      <c r="E489" s="24" t="s">
        <v>67</v>
      </c>
      <c r="F489" s="24" t="s">
        <v>11</v>
      </c>
      <c r="G489" s="24" t="s">
        <v>11</v>
      </c>
      <c r="H489" s="24" t="s">
        <v>11</v>
      </c>
      <c r="I489" s="24" t="s">
        <v>12</v>
      </c>
      <c r="J489" t="s">
        <v>690</v>
      </c>
    </row>
    <row r="490" spans="1:10" x14ac:dyDescent="0.3">
      <c r="A490" s="24" t="s">
        <v>1741</v>
      </c>
      <c r="B490" s="24" t="s">
        <v>1742</v>
      </c>
      <c r="C490" s="24" t="s">
        <v>17</v>
      </c>
      <c r="D490" s="24" t="s">
        <v>1410</v>
      </c>
      <c r="E490" s="24" t="s">
        <v>67</v>
      </c>
      <c r="F490" s="24" t="s">
        <v>11</v>
      </c>
      <c r="G490" s="24" t="s">
        <v>11</v>
      </c>
      <c r="H490" s="24" t="s">
        <v>11</v>
      </c>
      <c r="I490" s="24" t="s">
        <v>12</v>
      </c>
      <c r="J490" t="s">
        <v>690</v>
      </c>
    </row>
    <row r="491" spans="1:10" x14ac:dyDescent="0.3">
      <c r="A491" s="24" t="s">
        <v>1743</v>
      </c>
      <c r="B491" s="24" t="s">
        <v>1744</v>
      </c>
      <c r="C491" s="24" t="s">
        <v>17</v>
      </c>
      <c r="D491" s="24" t="s">
        <v>1410</v>
      </c>
      <c r="E491" s="24" t="s">
        <v>67</v>
      </c>
      <c r="F491" s="24" t="s">
        <v>11</v>
      </c>
      <c r="G491" s="24" t="s">
        <v>11</v>
      </c>
      <c r="H491" s="24" t="s">
        <v>11</v>
      </c>
      <c r="I491" s="24" t="s">
        <v>12</v>
      </c>
      <c r="J491" t="s">
        <v>690</v>
      </c>
    </row>
    <row r="492" spans="1:10" x14ac:dyDescent="0.3">
      <c r="A492" s="24" t="s">
        <v>1745</v>
      </c>
      <c r="B492" s="24" t="s">
        <v>1746</v>
      </c>
      <c r="C492" s="24" t="s">
        <v>17</v>
      </c>
      <c r="D492" s="24" t="s">
        <v>1410</v>
      </c>
      <c r="E492" s="24" t="s">
        <v>67</v>
      </c>
      <c r="F492" s="24" t="s">
        <v>11</v>
      </c>
      <c r="G492" s="24" t="s">
        <v>11</v>
      </c>
      <c r="H492" s="24" t="s">
        <v>11</v>
      </c>
      <c r="I492" s="24" t="s">
        <v>12</v>
      </c>
      <c r="J492" t="s">
        <v>690</v>
      </c>
    </row>
    <row r="493" spans="1:10" x14ac:dyDescent="0.3">
      <c r="A493" s="24" t="s">
        <v>1747</v>
      </c>
      <c r="B493" s="24" t="s">
        <v>1748</v>
      </c>
      <c r="C493" s="24" t="s">
        <v>17</v>
      </c>
      <c r="D493" s="29" t="s">
        <v>1410</v>
      </c>
      <c r="E493" s="24" t="s">
        <v>67</v>
      </c>
      <c r="F493" s="24" t="s">
        <v>11</v>
      </c>
      <c r="G493" s="24" t="s">
        <v>11</v>
      </c>
      <c r="H493" s="24" t="s">
        <v>12</v>
      </c>
      <c r="I493" s="24" t="s">
        <v>12</v>
      </c>
      <c r="J493" t="s">
        <v>690</v>
      </c>
    </row>
    <row r="494" spans="1:10" x14ac:dyDescent="0.3">
      <c r="A494" s="24" t="s">
        <v>1749</v>
      </c>
      <c r="B494" s="24" t="s">
        <v>1750</v>
      </c>
      <c r="C494" s="24" t="s">
        <v>17</v>
      </c>
      <c r="D494" s="29" t="s">
        <v>1410</v>
      </c>
      <c r="E494" s="24" t="s">
        <v>67</v>
      </c>
      <c r="F494" s="24" t="s">
        <v>11</v>
      </c>
      <c r="G494" s="24" t="s">
        <v>11</v>
      </c>
      <c r="H494" s="24" t="s">
        <v>11</v>
      </c>
      <c r="I494" s="24" t="s">
        <v>12</v>
      </c>
      <c r="J494" t="s">
        <v>690</v>
      </c>
    </row>
    <row r="495" spans="1:10" x14ac:dyDescent="0.3">
      <c r="A495" s="24" t="s">
        <v>1751</v>
      </c>
      <c r="B495" s="24" t="s">
        <v>1752</v>
      </c>
      <c r="C495" s="24" t="s">
        <v>17</v>
      </c>
      <c r="D495" s="29" t="s">
        <v>1410</v>
      </c>
      <c r="E495" s="24" t="s">
        <v>67</v>
      </c>
      <c r="F495" s="24" t="s">
        <v>11</v>
      </c>
      <c r="G495" s="24" t="s">
        <v>11</v>
      </c>
      <c r="H495" s="24" t="s">
        <v>12</v>
      </c>
      <c r="I495" s="24" t="s">
        <v>12</v>
      </c>
      <c r="J495" t="s">
        <v>690</v>
      </c>
    </row>
    <row r="496" spans="1:10" x14ac:dyDescent="0.3">
      <c r="A496" s="24" t="s">
        <v>1753</v>
      </c>
      <c r="B496" s="24" t="s">
        <v>1754</v>
      </c>
      <c r="C496" s="24" t="s">
        <v>1135</v>
      </c>
      <c r="D496" s="24" t="s">
        <v>1410</v>
      </c>
      <c r="E496" s="24" t="s">
        <v>67</v>
      </c>
      <c r="F496" s="24" t="s">
        <v>11</v>
      </c>
      <c r="G496" s="24" t="s">
        <v>11</v>
      </c>
      <c r="H496" s="24" t="s">
        <v>12</v>
      </c>
      <c r="I496" s="24" t="s">
        <v>12</v>
      </c>
      <c r="J496" t="s">
        <v>690</v>
      </c>
    </row>
    <row r="497" spans="1:10" x14ac:dyDescent="0.3">
      <c r="A497" s="24" t="s">
        <v>1755</v>
      </c>
      <c r="B497" s="24" t="s">
        <v>1756</v>
      </c>
      <c r="C497" s="24" t="s">
        <v>17</v>
      </c>
      <c r="D497" s="29" t="s">
        <v>1410</v>
      </c>
      <c r="E497" s="24" t="s">
        <v>67</v>
      </c>
      <c r="F497" s="24" t="s">
        <v>11</v>
      </c>
      <c r="G497" s="24" t="s">
        <v>11</v>
      </c>
      <c r="H497" s="24" t="s">
        <v>11</v>
      </c>
      <c r="I497" s="24" t="s">
        <v>12</v>
      </c>
      <c r="J497" t="s">
        <v>690</v>
      </c>
    </row>
    <row r="498" spans="1:10" x14ac:dyDescent="0.3">
      <c r="A498" s="24" t="s">
        <v>1757</v>
      </c>
      <c r="B498" s="24" t="s">
        <v>1758</v>
      </c>
      <c r="C498" s="24" t="s">
        <v>17</v>
      </c>
      <c r="D498" s="24" t="s">
        <v>1410</v>
      </c>
      <c r="E498" s="24" t="s">
        <v>67</v>
      </c>
      <c r="F498" s="24" t="s">
        <v>11</v>
      </c>
      <c r="G498" s="24" t="s">
        <v>11</v>
      </c>
      <c r="H498" s="24" t="s">
        <v>12</v>
      </c>
      <c r="I498" s="24" t="s">
        <v>12</v>
      </c>
      <c r="J498" t="s">
        <v>690</v>
      </c>
    </row>
    <row r="499" spans="1:10" x14ac:dyDescent="0.3">
      <c r="A499" s="24" t="s">
        <v>1759</v>
      </c>
      <c r="B499" s="24" t="s">
        <v>1760</v>
      </c>
      <c r="C499" s="24" t="s">
        <v>1135</v>
      </c>
      <c r="D499" s="24" t="s">
        <v>1410</v>
      </c>
      <c r="E499" s="24" t="s">
        <v>67</v>
      </c>
      <c r="F499" s="24" t="s">
        <v>11</v>
      </c>
      <c r="G499" s="24" t="s">
        <v>11</v>
      </c>
      <c r="H499" s="24" t="s">
        <v>12</v>
      </c>
      <c r="I499" s="24" t="s">
        <v>12</v>
      </c>
      <c r="J499" t="s">
        <v>690</v>
      </c>
    </row>
    <row r="500" spans="1:10" x14ac:dyDescent="0.3">
      <c r="A500" s="24" t="s">
        <v>1761</v>
      </c>
      <c r="B500" s="24" t="s">
        <v>1762</v>
      </c>
      <c r="C500" s="24" t="s">
        <v>17</v>
      </c>
      <c r="D500" s="24" t="s">
        <v>1410</v>
      </c>
      <c r="E500" s="24" t="s">
        <v>67</v>
      </c>
      <c r="F500" s="24" t="s">
        <v>11</v>
      </c>
      <c r="G500" s="24" t="s">
        <v>11</v>
      </c>
      <c r="H500" s="24" t="s">
        <v>12</v>
      </c>
      <c r="I500" s="24" t="s">
        <v>12</v>
      </c>
      <c r="J500" t="s">
        <v>690</v>
      </c>
    </row>
    <row r="501" spans="1:10" x14ac:dyDescent="0.3">
      <c r="A501" s="24" t="s">
        <v>1763</v>
      </c>
      <c r="B501" s="24" t="s">
        <v>1764</v>
      </c>
      <c r="C501" s="24" t="s">
        <v>17</v>
      </c>
      <c r="D501" s="29" t="s">
        <v>1410</v>
      </c>
      <c r="E501" s="24" t="s">
        <v>67</v>
      </c>
      <c r="F501" s="24" t="s">
        <v>11</v>
      </c>
      <c r="G501" s="24" t="s">
        <v>11</v>
      </c>
      <c r="H501" s="24" t="s">
        <v>11</v>
      </c>
      <c r="I501" s="24" t="s">
        <v>12</v>
      </c>
      <c r="J501" t="s">
        <v>690</v>
      </c>
    </row>
    <row r="502" spans="1:10" x14ac:dyDescent="0.3">
      <c r="A502" s="24" t="s">
        <v>1765</v>
      </c>
      <c r="B502" s="24" t="s">
        <v>1766</v>
      </c>
      <c r="C502" s="24" t="s">
        <v>17</v>
      </c>
      <c r="D502" s="29" t="s">
        <v>1410</v>
      </c>
      <c r="E502" s="24" t="s">
        <v>67</v>
      </c>
      <c r="F502" s="24" t="s">
        <v>11</v>
      </c>
      <c r="G502" s="24" t="s">
        <v>11</v>
      </c>
      <c r="H502" s="24" t="s">
        <v>12</v>
      </c>
      <c r="I502" s="24" t="s">
        <v>12</v>
      </c>
      <c r="J502" t="s">
        <v>690</v>
      </c>
    </row>
    <row r="503" spans="1:10" x14ac:dyDescent="0.3">
      <c r="A503" s="24" t="s">
        <v>1767</v>
      </c>
      <c r="B503" s="24" t="s">
        <v>1768</v>
      </c>
      <c r="C503" s="24" t="s">
        <v>17</v>
      </c>
      <c r="D503" s="24" t="s">
        <v>1410</v>
      </c>
      <c r="E503" s="24" t="s">
        <v>67</v>
      </c>
      <c r="F503" s="24" t="s">
        <v>11</v>
      </c>
      <c r="G503" s="24" t="s">
        <v>11</v>
      </c>
      <c r="H503" s="24" t="s">
        <v>11</v>
      </c>
      <c r="I503" s="24" t="s">
        <v>12</v>
      </c>
      <c r="J503" t="s">
        <v>690</v>
      </c>
    </row>
    <row r="504" spans="1:10" x14ac:dyDescent="0.3">
      <c r="A504" s="24" t="s">
        <v>1769</v>
      </c>
      <c r="B504" s="24" t="s">
        <v>1770</v>
      </c>
      <c r="C504" s="24" t="s">
        <v>1135</v>
      </c>
      <c r="D504" s="29" t="s">
        <v>1410</v>
      </c>
      <c r="E504" s="24" t="s">
        <v>67</v>
      </c>
      <c r="F504" s="24" t="s">
        <v>11</v>
      </c>
      <c r="G504" s="24" t="s">
        <v>11</v>
      </c>
      <c r="H504" s="24" t="s">
        <v>11</v>
      </c>
      <c r="I504" s="24" t="s">
        <v>12</v>
      </c>
      <c r="J504" t="s">
        <v>690</v>
      </c>
    </row>
    <row r="505" spans="1:10" x14ac:dyDescent="0.3">
      <c r="A505" s="24" t="s">
        <v>1771</v>
      </c>
      <c r="B505" s="24" t="s">
        <v>1772</v>
      </c>
      <c r="C505" s="24" t="s">
        <v>17</v>
      </c>
      <c r="D505" s="29" t="s">
        <v>1410</v>
      </c>
      <c r="E505" s="24" t="s">
        <v>67</v>
      </c>
      <c r="F505" s="24" t="s">
        <v>11</v>
      </c>
      <c r="G505" s="24" t="s">
        <v>11</v>
      </c>
      <c r="H505" s="24" t="s">
        <v>11</v>
      </c>
      <c r="I505" s="24" t="s">
        <v>12</v>
      </c>
      <c r="J505" t="s">
        <v>690</v>
      </c>
    </row>
    <row r="506" spans="1:10" x14ac:dyDescent="0.3">
      <c r="A506" s="24" t="s">
        <v>156</v>
      </c>
      <c r="B506" s="24" t="s">
        <v>822</v>
      </c>
      <c r="C506" s="24" t="s">
        <v>149</v>
      </c>
      <c r="D506" s="29" t="s">
        <v>1410</v>
      </c>
      <c r="E506" s="24" t="s">
        <v>71</v>
      </c>
      <c r="F506" s="24" t="s">
        <v>12</v>
      </c>
      <c r="G506" s="24" t="s">
        <v>12</v>
      </c>
      <c r="H506" s="24" t="s">
        <v>11</v>
      </c>
      <c r="I506" s="24" t="s">
        <v>12</v>
      </c>
      <c r="J506" t="s">
        <v>690</v>
      </c>
    </row>
    <row r="507" spans="1:10" x14ac:dyDescent="0.3">
      <c r="A507" s="24" t="s">
        <v>162</v>
      </c>
      <c r="B507" s="24" t="s">
        <v>823</v>
      </c>
      <c r="C507" s="24" t="s">
        <v>149</v>
      </c>
      <c r="D507" s="29" t="s">
        <v>1410</v>
      </c>
      <c r="E507" s="24" t="s">
        <v>71</v>
      </c>
      <c r="F507" s="24" t="s">
        <v>12</v>
      </c>
      <c r="G507" s="24" t="s">
        <v>12</v>
      </c>
      <c r="H507" s="24" t="s">
        <v>11</v>
      </c>
      <c r="I507" s="24" t="s">
        <v>12</v>
      </c>
      <c r="J507" t="s">
        <v>690</v>
      </c>
    </row>
    <row r="508" spans="1:10" x14ac:dyDescent="0.3">
      <c r="A508" s="24" t="s">
        <v>153</v>
      </c>
      <c r="B508" s="24" t="s">
        <v>830</v>
      </c>
      <c r="C508" s="24" t="s">
        <v>149</v>
      </c>
      <c r="D508" s="29" t="s">
        <v>1410</v>
      </c>
      <c r="E508" s="24" t="s">
        <v>71</v>
      </c>
      <c r="F508" s="24" t="s">
        <v>11</v>
      </c>
      <c r="G508" s="24" t="s">
        <v>11</v>
      </c>
      <c r="H508" s="24" t="s">
        <v>12</v>
      </c>
      <c r="I508" s="24" t="s">
        <v>12</v>
      </c>
      <c r="J508" t="s">
        <v>690</v>
      </c>
    </row>
    <row r="509" spans="1:10" x14ac:dyDescent="0.3">
      <c r="A509" s="24" t="s">
        <v>464</v>
      </c>
      <c r="B509" s="24" t="s">
        <v>1324</v>
      </c>
      <c r="C509" s="24" t="s">
        <v>890</v>
      </c>
      <c r="D509" s="29" t="s">
        <v>1410</v>
      </c>
      <c r="E509" s="24" t="s">
        <v>71</v>
      </c>
      <c r="F509" s="24" t="s">
        <v>12</v>
      </c>
      <c r="G509" s="24" t="s">
        <v>12</v>
      </c>
      <c r="H509" s="24" t="s">
        <v>11</v>
      </c>
      <c r="I509" s="24" t="s">
        <v>12</v>
      </c>
      <c r="J509" t="s">
        <v>690</v>
      </c>
    </row>
    <row r="510" spans="1:10" x14ac:dyDescent="0.3">
      <c r="A510" s="24" t="s">
        <v>158</v>
      </c>
      <c r="B510" s="24" t="s">
        <v>834</v>
      </c>
      <c r="C510" s="24" t="s">
        <v>149</v>
      </c>
      <c r="D510" s="29" t="s">
        <v>1410</v>
      </c>
      <c r="E510" s="24" t="s">
        <v>71</v>
      </c>
      <c r="F510" s="24" t="s">
        <v>12</v>
      </c>
      <c r="G510" s="24" t="s">
        <v>12</v>
      </c>
      <c r="H510" s="24" t="s">
        <v>11</v>
      </c>
      <c r="I510" s="24" t="s">
        <v>12</v>
      </c>
      <c r="J510" t="s">
        <v>690</v>
      </c>
    </row>
    <row r="511" spans="1:10" x14ac:dyDescent="0.3">
      <c r="A511" s="24" t="s">
        <v>165</v>
      </c>
      <c r="B511" s="24" t="s">
        <v>835</v>
      </c>
      <c r="C511" s="24" t="s">
        <v>149</v>
      </c>
      <c r="D511" s="29" t="s">
        <v>1410</v>
      </c>
      <c r="E511" s="24" t="s">
        <v>71</v>
      </c>
      <c r="F511" s="24" t="s">
        <v>12</v>
      </c>
      <c r="G511" s="24" t="s">
        <v>12</v>
      </c>
      <c r="H511" s="24" t="s">
        <v>11</v>
      </c>
      <c r="I511" s="24" t="s">
        <v>12</v>
      </c>
      <c r="J511" t="s">
        <v>690</v>
      </c>
    </row>
    <row r="512" spans="1:10" x14ac:dyDescent="0.3">
      <c r="A512" s="24" t="s">
        <v>664</v>
      </c>
      <c r="B512" s="24" t="s">
        <v>1090</v>
      </c>
      <c r="C512" s="24" t="s">
        <v>662</v>
      </c>
      <c r="D512" s="29" t="s">
        <v>1414</v>
      </c>
      <c r="E512" s="24" t="s">
        <v>185</v>
      </c>
      <c r="F512" s="24" t="s">
        <v>12</v>
      </c>
      <c r="G512" s="24" t="s">
        <v>12</v>
      </c>
      <c r="H512" s="24" t="s">
        <v>11</v>
      </c>
      <c r="I512" s="24" t="s">
        <v>12</v>
      </c>
      <c r="J512" t="s">
        <v>690</v>
      </c>
    </row>
    <row r="513" spans="1:10" x14ac:dyDescent="0.3">
      <c r="A513" s="24" t="s">
        <v>527</v>
      </c>
      <c r="B513" s="24" t="s">
        <v>970</v>
      </c>
      <c r="C513" s="24" t="s">
        <v>746</v>
      </c>
      <c r="D513" s="29" t="s">
        <v>1414</v>
      </c>
      <c r="E513" s="24" t="s">
        <v>71</v>
      </c>
      <c r="F513" s="24" t="s">
        <v>12</v>
      </c>
      <c r="G513" s="24" t="s">
        <v>12</v>
      </c>
      <c r="H513" s="24" t="s">
        <v>11</v>
      </c>
      <c r="I513" s="24" t="s">
        <v>12</v>
      </c>
      <c r="J513" t="s">
        <v>690</v>
      </c>
    </row>
    <row r="514" spans="1:10" x14ac:dyDescent="0.3">
      <c r="A514" s="24" t="s">
        <v>394</v>
      </c>
      <c r="B514" s="24" t="s">
        <v>959</v>
      </c>
      <c r="C514" s="24" t="s">
        <v>382</v>
      </c>
      <c r="D514" s="29" t="s">
        <v>1412</v>
      </c>
      <c r="E514" s="24" t="s">
        <v>71</v>
      </c>
      <c r="F514" s="24" t="s">
        <v>12</v>
      </c>
      <c r="G514" s="24" t="s">
        <v>12</v>
      </c>
      <c r="H514" s="24" t="s">
        <v>11</v>
      </c>
      <c r="I514" s="24" t="s">
        <v>12</v>
      </c>
      <c r="J514" t="s">
        <v>690</v>
      </c>
    </row>
    <row r="515" spans="1:10" x14ac:dyDescent="0.3">
      <c r="A515" s="24" t="s">
        <v>1325</v>
      </c>
      <c r="B515" s="24" t="s">
        <v>1326</v>
      </c>
      <c r="C515" s="24" t="s">
        <v>354</v>
      </c>
      <c r="D515" s="29" t="s">
        <v>1415</v>
      </c>
      <c r="E515" s="24" t="s">
        <v>71</v>
      </c>
      <c r="F515" s="24" t="s">
        <v>12</v>
      </c>
      <c r="G515" s="24" t="s">
        <v>12</v>
      </c>
      <c r="H515" s="24" t="s">
        <v>11</v>
      </c>
      <c r="I515" s="24" t="s">
        <v>12</v>
      </c>
      <c r="J515" t="s">
        <v>690</v>
      </c>
    </row>
    <row r="516" spans="1:10" x14ac:dyDescent="0.3">
      <c r="A516" s="24" t="s">
        <v>355</v>
      </c>
      <c r="B516" s="24" t="s">
        <v>943</v>
      </c>
      <c r="C516" s="24" t="s">
        <v>354</v>
      </c>
      <c r="D516" s="29" t="s">
        <v>1415</v>
      </c>
      <c r="E516" s="24" t="s">
        <v>71</v>
      </c>
      <c r="F516" s="24" t="s">
        <v>12</v>
      </c>
      <c r="G516" s="24" t="s">
        <v>12</v>
      </c>
      <c r="H516" s="24" t="s">
        <v>11</v>
      </c>
      <c r="I516" s="24" t="s">
        <v>12</v>
      </c>
      <c r="J516" t="s">
        <v>690</v>
      </c>
    </row>
    <row r="517" spans="1:10" x14ac:dyDescent="0.3">
      <c r="A517" s="24" t="s">
        <v>356</v>
      </c>
      <c r="B517" s="24" t="s">
        <v>945</v>
      </c>
      <c r="C517" s="24" t="s">
        <v>354</v>
      </c>
      <c r="D517" s="29" t="s">
        <v>1415</v>
      </c>
      <c r="E517" s="24" t="s">
        <v>71</v>
      </c>
      <c r="F517" s="24" t="s">
        <v>12</v>
      </c>
      <c r="G517" s="24" t="s">
        <v>12</v>
      </c>
      <c r="H517" s="24" t="s">
        <v>11</v>
      </c>
      <c r="I517" s="24" t="s">
        <v>12</v>
      </c>
      <c r="J517" t="s">
        <v>690</v>
      </c>
    </row>
    <row r="518" spans="1:10" x14ac:dyDescent="0.3">
      <c r="A518" s="24" t="s">
        <v>1327</v>
      </c>
      <c r="B518" s="24" t="s">
        <v>1328</v>
      </c>
      <c r="C518" s="24" t="s">
        <v>354</v>
      </c>
      <c r="D518" s="29" t="s">
        <v>1415</v>
      </c>
      <c r="E518" s="24" t="s">
        <v>71</v>
      </c>
      <c r="F518" s="24" t="s">
        <v>12</v>
      </c>
      <c r="G518" s="24" t="s">
        <v>12</v>
      </c>
      <c r="H518" s="24" t="s">
        <v>11</v>
      </c>
      <c r="I518" s="24" t="s">
        <v>12</v>
      </c>
      <c r="J518" t="s">
        <v>690</v>
      </c>
    </row>
    <row r="519" spans="1:10" x14ac:dyDescent="0.3">
      <c r="A519" s="24" t="s">
        <v>1329</v>
      </c>
      <c r="B519" s="24" t="s">
        <v>1330</v>
      </c>
      <c r="C519" s="24" t="s">
        <v>354</v>
      </c>
      <c r="D519" s="29" t="s">
        <v>1415</v>
      </c>
      <c r="E519" s="24" t="s">
        <v>71</v>
      </c>
      <c r="F519" s="24" t="s">
        <v>12</v>
      </c>
      <c r="G519" s="24" t="s">
        <v>12</v>
      </c>
      <c r="H519" s="24" t="s">
        <v>11</v>
      </c>
      <c r="I519" s="24" t="s">
        <v>12</v>
      </c>
      <c r="J519" t="s">
        <v>690</v>
      </c>
    </row>
    <row r="520" spans="1:10" x14ac:dyDescent="0.3">
      <c r="A520" s="24" t="s">
        <v>636</v>
      </c>
      <c r="B520" s="24" t="s">
        <v>1084</v>
      </c>
      <c r="C520" s="24" t="s">
        <v>627</v>
      </c>
      <c r="D520" s="24" t="s">
        <v>1415</v>
      </c>
      <c r="E520" s="24" t="s">
        <v>71</v>
      </c>
      <c r="F520" s="24" t="s">
        <v>12</v>
      </c>
      <c r="G520" s="24" t="s">
        <v>12</v>
      </c>
      <c r="H520" s="24" t="s">
        <v>11</v>
      </c>
      <c r="I520" s="24" t="s">
        <v>12</v>
      </c>
      <c r="J520" t="s">
        <v>690</v>
      </c>
    </row>
    <row r="521" spans="1:10" x14ac:dyDescent="0.3">
      <c r="A521" s="24" t="s">
        <v>161</v>
      </c>
      <c r="B521" s="24" t="s">
        <v>832</v>
      </c>
      <c r="C521" s="24" t="s">
        <v>149</v>
      </c>
      <c r="D521" s="29" t="s">
        <v>1410</v>
      </c>
      <c r="E521" s="24" t="s">
        <v>71</v>
      </c>
      <c r="F521" s="24" t="s">
        <v>12</v>
      </c>
      <c r="G521" s="24" t="s">
        <v>12</v>
      </c>
      <c r="H521" s="24" t="s">
        <v>11</v>
      </c>
      <c r="I521" s="24" t="s">
        <v>12</v>
      </c>
      <c r="J521" t="s">
        <v>690</v>
      </c>
    </row>
    <row r="522" spans="1:10" x14ac:dyDescent="0.3">
      <c r="A522" s="24" t="s">
        <v>510</v>
      </c>
      <c r="B522" s="24" t="s">
        <v>917</v>
      </c>
      <c r="C522" s="24" t="s">
        <v>918</v>
      </c>
      <c r="D522" s="24" t="s">
        <v>1413</v>
      </c>
      <c r="E522" s="24" t="s">
        <v>71</v>
      </c>
      <c r="F522" s="24" t="s">
        <v>12</v>
      </c>
      <c r="G522" s="24" t="s">
        <v>12</v>
      </c>
      <c r="H522" s="24" t="s">
        <v>11</v>
      </c>
      <c r="I522" s="24" t="s">
        <v>12</v>
      </c>
      <c r="J522" t="s">
        <v>690</v>
      </c>
    </row>
    <row r="523" spans="1:10" x14ac:dyDescent="0.3">
      <c r="A523" s="24" t="s">
        <v>94</v>
      </c>
      <c r="B523" s="24" t="s">
        <v>787</v>
      </c>
      <c r="C523" s="24" t="s">
        <v>90</v>
      </c>
      <c r="D523" s="29" t="s">
        <v>1414</v>
      </c>
      <c r="E523" s="24" t="s">
        <v>71</v>
      </c>
      <c r="F523" s="24" t="s">
        <v>12</v>
      </c>
      <c r="G523" s="24" t="s">
        <v>12</v>
      </c>
      <c r="H523" s="24" t="s">
        <v>11</v>
      </c>
      <c r="I523" s="24" t="s">
        <v>12</v>
      </c>
      <c r="J523" t="s">
        <v>690</v>
      </c>
    </row>
    <row r="524" spans="1:10" x14ac:dyDescent="0.3">
      <c r="A524" s="24" t="s">
        <v>548</v>
      </c>
      <c r="B524" s="24" t="s">
        <v>981</v>
      </c>
      <c r="C524" s="24" t="s">
        <v>750</v>
      </c>
      <c r="D524" s="24" t="s">
        <v>1414</v>
      </c>
      <c r="E524" s="24" t="s">
        <v>71</v>
      </c>
      <c r="F524" s="24" t="s">
        <v>12</v>
      </c>
      <c r="G524" s="24" t="s">
        <v>12</v>
      </c>
      <c r="H524" s="24" t="s">
        <v>11</v>
      </c>
      <c r="I524" s="24" t="s">
        <v>12</v>
      </c>
      <c r="J524" t="s">
        <v>690</v>
      </c>
    </row>
    <row r="525" spans="1:10" x14ac:dyDescent="0.3">
      <c r="A525" s="24" t="s">
        <v>222</v>
      </c>
      <c r="B525" s="24" t="s">
        <v>871</v>
      </c>
      <c r="C525" s="24" t="s">
        <v>221</v>
      </c>
      <c r="D525" s="24" t="s">
        <v>1416</v>
      </c>
      <c r="E525" s="24" t="s">
        <v>71</v>
      </c>
      <c r="F525" s="24" t="s">
        <v>12</v>
      </c>
      <c r="G525" s="24" t="s">
        <v>12</v>
      </c>
      <c r="H525" s="24" t="s">
        <v>11</v>
      </c>
      <c r="I525" s="24" t="s">
        <v>12</v>
      </c>
      <c r="J525" t="s">
        <v>690</v>
      </c>
    </row>
    <row r="526" spans="1:10" x14ac:dyDescent="0.3">
      <c r="A526" s="24" t="s">
        <v>513</v>
      </c>
      <c r="B526" s="24" t="s">
        <v>921</v>
      </c>
      <c r="C526" s="24" t="s">
        <v>918</v>
      </c>
      <c r="D526" s="24" t="s">
        <v>1416</v>
      </c>
      <c r="E526" s="24" t="s">
        <v>71</v>
      </c>
      <c r="F526" s="24" t="s">
        <v>11</v>
      </c>
      <c r="G526" s="24" t="s">
        <v>12</v>
      </c>
      <c r="H526" s="24" t="s">
        <v>12</v>
      </c>
      <c r="I526" s="24" t="s">
        <v>12</v>
      </c>
      <c r="J526" t="s">
        <v>690</v>
      </c>
    </row>
    <row r="527" spans="1:10" x14ac:dyDescent="0.3">
      <c r="A527" s="24" t="s">
        <v>214</v>
      </c>
      <c r="B527" s="24" t="s">
        <v>870</v>
      </c>
      <c r="C527" s="24" t="s">
        <v>221</v>
      </c>
      <c r="D527" s="24" t="s">
        <v>1416</v>
      </c>
      <c r="E527" s="24" t="s">
        <v>71</v>
      </c>
      <c r="F527" s="24" t="s">
        <v>12</v>
      </c>
      <c r="G527" s="24" t="s">
        <v>12</v>
      </c>
      <c r="H527" s="24" t="s">
        <v>11</v>
      </c>
      <c r="I527" s="24" t="s">
        <v>12</v>
      </c>
      <c r="J527" t="s">
        <v>690</v>
      </c>
    </row>
    <row r="528" spans="1:10" x14ac:dyDescent="0.3">
      <c r="A528" s="24" t="s">
        <v>215</v>
      </c>
      <c r="B528" s="24" t="s">
        <v>863</v>
      </c>
      <c r="C528" s="24" t="s">
        <v>211</v>
      </c>
      <c r="D528" s="29" t="s">
        <v>1416</v>
      </c>
      <c r="E528" s="24" t="s">
        <v>71</v>
      </c>
      <c r="F528" s="24" t="s">
        <v>12</v>
      </c>
      <c r="G528" s="24" t="s">
        <v>12</v>
      </c>
      <c r="H528" s="24" t="s">
        <v>11</v>
      </c>
      <c r="I528" s="24" t="s">
        <v>12</v>
      </c>
      <c r="J528" t="s">
        <v>690</v>
      </c>
    </row>
    <row r="529" spans="1:10" x14ac:dyDescent="0.3">
      <c r="A529" s="24" t="s">
        <v>187</v>
      </c>
      <c r="B529" s="24" t="s">
        <v>853</v>
      </c>
      <c r="C529" s="24" t="s">
        <v>1331</v>
      </c>
      <c r="D529" s="29" t="s">
        <v>1416</v>
      </c>
      <c r="E529" s="24" t="s">
        <v>71</v>
      </c>
      <c r="F529" s="24" t="s">
        <v>12</v>
      </c>
      <c r="G529" s="24" t="s">
        <v>12</v>
      </c>
      <c r="H529" s="24" t="s">
        <v>11</v>
      </c>
      <c r="I529" s="24" t="s">
        <v>12</v>
      </c>
      <c r="J529" t="s">
        <v>690</v>
      </c>
    </row>
    <row r="530" spans="1:10" x14ac:dyDescent="0.3">
      <c r="A530" s="24" t="s">
        <v>219</v>
      </c>
      <c r="B530" s="24" t="s">
        <v>868</v>
      </c>
      <c r="C530" s="24" t="s">
        <v>211</v>
      </c>
      <c r="D530" s="29" t="s">
        <v>1416</v>
      </c>
      <c r="E530" s="24" t="s">
        <v>71</v>
      </c>
      <c r="F530" s="24" t="s">
        <v>12</v>
      </c>
      <c r="G530" s="24" t="s">
        <v>12</v>
      </c>
      <c r="H530" s="24" t="s">
        <v>11</v>
      </c>
      <c r="I530" s="24" t="s">
        <v>12</v>
      </c>
      <c r="J530" t="s">
        <v>690</v>
      </c>
    </row>
    <row r="531" spans="1:10" x14ac:dyDescent="0.3">
      <c r="A531" s="24" t="s">
        <v>220</v>
      </c>
      <c r="B531" s="24" t="s">
        <v>869</v>
      </c>
      <c r="C531" s="24" t="s">
        <v>211</v>
      </c>
      <c r="D531" s="29" t="s">
        <v>1416</v>
      </c>
      <c r="E531" s="24" t="s">
        <v>71</v>
      </c>
      <c r="F531" s="24" t="s">
        <v>12</v>
      </c>
      <c r="G531" s="24" t="s">
        <v>12</v>
      </c>
      <c r="H531" s="24" t="s">
        <v>11</v>
      </c>
      <c r="I531" s="24" t="s">
        <v>12</v>
      </c>
      <c r="J531" t="s">
        <v>690</v>
      </c>
    </row>
    <row r="532" spans="1:10" x14ac:dyDescent="0.3">
      <c r="A532" s="24" t="s">
        <v>218</v>
      </c>
      <c r="B532" s="24" t="s">
        <v>867</v>
      </c>
      <c r="C532" s="24" t="s">
        <v>211</v>
      </c>
      <c r="D532" s="29" t="s">
        <v>1416</v>
      </c>
      <c r="E532" s="24" t="s">
        <v>71</v>
      </c>
      <c r="F532" s="24" t="s">
        <v>12</v>
      </c>
      <c r="G532" s="24" t="s">
        <v>12</v>
      </c>
      <c r="H532" s="24" t="s">
        <v>11</v>
      </c>
      <c r="I532" s="24" t="s">
        <v>12</v>
      </c>
      <c r="J532" t="s">
        <v>690</v>
      </c>
    </row>
    <row r="533" spans="1:10" x14ac:dyDescent="0.3">
      <c r="A533" s="24" t="s">
        <v>534</v>
      </c>
      <c r="B533" s="24" t="s">
        <v>1019</v>
      </c>
      <c r="C533" s="24" t="s">
        <v>535</v>
      </c>
      <c r="D533" s="24" t="s">
        <v>1416</v>
      </c>
      <c r="E533" s="24" t="s">
        <v>71</v>
      </c>
      <c r="F533" s="24" t="s">
        <v>12</v>
      </c>
      <c r="G533" s="24" t="s">
        <v>12</v>
      </c>
      <c r="H533" s="24" t="s">
        <v>11</v>
      </c>
      <c r="I533" s="24" t="s">
        <v>12</v>
      </c>
      <c r="J533" t="s">
        <v>690</v>
      </c>
    </row>
    <row r="534" spans="1:10" x14ac:dyDescent="0.3">
      <c r="A534" s="24" t="s">
        <v>584</v>
      </c>
      <c r="B534" s="24" t="s">
        <v>1045</v>
      </c>
      <c r="C534" s="24" t="s">
        <v>585</v>
      </c>
      <c r="D534" s="24" t="s">
        <v>1416</v>
      </c>
      <c r="E534" s="24" t="s">
        <v>71</v>
      </c>
      <c r="F534" s="24" t="s">
        <v>12</v>
      </c>
      <c r="G534" s="24" t="s">
        <v>12</v>
      </c>
      <c r="H534" s="24" t="s">
        <v>11</v>
      </c>
      <c r="I534" s="24" t="s">
        <v>12</v>
      </c>
      <c r="J534" t="s">
        <v>690</v>
      </c>
    </row>
    <row r="535" spans="1:10" x14ac:dyDescent="0.3">
      <c r="A535" s="24" t="s">
        <v>216</v>
      </c>
      <c r="B535" s="24" t="s">
        <v>865</v>
      </c>
      <c r="C535" s="24" t="s">
        <v>211</v>
      </c>
      <c r="D535" s="24" t="s">
        <v>1416</v>
      </c>
      <c r="E535" s="24" t="s">
        <v>51</v>
      </c>
      <c r="F535" s="24" t="s">
        <v>12</v>
      </c>
      <c r="G535" s="24" t="s">
        <v>12</v>
      </c>
      <c r="H535" s="24" t="s">
        <v>11</v>
      </c>
      <c r="I535" s="24" t="s">
        <v>12</v>
      </c>
      <c r="J535" t="s">
        <v>690</v>
      </c>
    </row>
    <row r="536" spans="1:10" x14ac:dyDescent="0.3">
      <c r="A536" s="24" t="s">
        <v>217</v>
      </c>
      <c r="B536" s="24" t="s">
        <v>866</v>
      </c>
      <c r="C536" s="24" t="s">
        <v>918</v>
      </c>
      <c r="D536" s="29" t="s">
        <v>1416</v>
      </c>
      <c r="E536" s="24" t="s">
        <v>71</v>
      </c>
      <c r="F536" s="24" t="s">
        <v>12</v>
      </c>
      <c r="G536" s="24" t="s">
        <v>12</v>
      </c>
      <c r="H536" s="24" t="s">
        <v>11</v>
      </c>
      <c r="I536" s="24" t="s">
        <v>12</v>
      </c>
      <c r="J536" t="s">
        <v>690</v>
      </c>
    </row>
    <row r="537" spans="1:10" x14ac:dyDescent="0.3">
      <c r="A537" s="24" t="s">
        <v>326</v>
      </c>
      <c r="B537" s="24" t="s">
        <v>899</v>
      </c>
      <c r="C537" s="24" t="s">
        <v>900</v>
      </c>
      <c r="D537" s="29" t="s">
        <v>1416</v>
      </c>
      <c r="E537" s="24" t="s">
        <v>71</v>
      </c>
      <c r="F537" s="24" t="s">
        <v>12</v>
      </c>
      <c r="G537" s="24" t="s">
        <v>12</v>
      </c>
      <c r="H537" s="24" t="s">
        <v>11</v>
      </c>
      <c r="I537" s="24" t="s">
        <v>12</v>
      </c>
      <c r="J537" t="s">
        <v>690</v>
      </c>
    </row>
    <row r="538" spans="1:10" x14ac:dyDescent="0.3">
      <c r="A538" s="24" t="s">
        <v>395</v>
      </c>
      <c r="B538" s="24" t="s">
        <v>955</v>
      </c>
      <c r="C538" s="24" t="s">
        <v>382</v>
      </c>
      <c r="D538" s="29" t="s">
        <v>1412</v>
      </c>
      <c r="E538" s="24" t="s">
        <v>71</v>
      </c>
      <c r="F538" s="24" t="s">
        <v>12</v>
      </c>
      <c r="G538" s="24" t="s">
        <v>12</v>
      </c>
      <c r="H538" s="24" t="s">
        <v>11</v>
      </c>
      <c r="I538" s="24" t="s">
        <v>12</v>
      </c>
      <c r="J538" t="s">
        <v>690</v>
      </c>
    </row>
    <row r="539" spans="1:10" x14ac:dyDescent="0.3">
      <c r="A539" s="24" t="s">
        <v>330</v>
      </c>
      <c r="B539" s="24" t="s">
        <v>910</v>
      </c>
      <c r="C539" s="24" t="s">
        <v>900</v>
      </c>
      <c r="D539" s="29" t="s">
        <v>1416</v>
      </c>
      <c r="E539" s="24" t="s">
        <v>71</v>
      </c>
      <c r="F539" s="24" t="s">
        <v>12</v>
      </c>
      <c r="G539" s="24" t="s">
        <v>12</v>
      </c>
      <c r="H539" s="24" t="s">
        <v>11</v>
      </c>
      <c r="I539" s="24" t="s">
        <v>12</v>
      </c>
      <c r="J539" t="s">
        <v>690</v>
      </c>
    </row>
    <row r="540" spans="1:10" x14ac:dyDescent="0.3">
      <c r="A540" s="24" t="s">
        <v>371</v>
      </c>
      <c r="B540" s="24" t="s">
        <v>947</v>
      </c>
      <c r="C540" s="24" t="s">
        <v>354</v>
      </c>
      <c r="D540" s="29" t="s">
        <v>1415</v>
      </c>
      <c r="E540" s="24" t="s">
        <v>71</v>
      </c>
      <c r="F540" s="24" t="s">
        <v>12</v>
      </c>
      <c r="G540" s="24" t="s">
        <v>12</v>
      </c>
      <c r="H540" s="24" t="s">
        <v>11</v>
      </c>
      <c r="I540" s="24" t="s">
        <v>12</v>
      </c>
      <c r="J540" t="s">
        <v>690</v>
      </c>
    </row>
    <row r="541" spans="1:10" x14ac:dyDescent="0.3">
      <c r="A541" s="24" t="s">
        <v>361</v>
      </c>
      <c r="B541" s="24" t="s">
        <v>936</v>
      </c>
      <c r="C541" s="24" t="s">
        <v>354</v>
      </c>
      <c r="D541" s="29" t="s">
        <v>1415</v>
      </c>
      <c r="E541" s="24" t="s">
        <v>71</v>
      </c>
      <c r="F541" s="24" t="s">
        <v>12</v>
      </c>
      <c r="G541" s="24" t="s">
        <v>12</v>
      </c>
      <c r="H541" s="24" t="s">
        <v>11</v>
      </c>
      <c r="I541" s="24" t="s">
        <v>12</v>
      </c>
      <c r="J541" t="s">
        <v>690</v>
      </c>
    </row>
    <row r="542" spans="1:10" x14ac:dyDescent="0.3">
      <c r="A542" s="24" t="s">
        <v>362</v>
      </c>
      <c r="B542" s="24" t="s">
        <v>937</v>
      </c>
      <c r="C542" s="24" t="s">
        <v>354</v>
      </c>
      <c r="D542" s="29" t="s">
        <v>1415</v>
      </c>
      <c r="E542" s="24" t="s">
        <v>71</v>
      </c>
      <c r="F542" s="24" t="s">
        <v>12</v>
      </c>
      <c r="G542" s="24" t="s">
        <v>12</v>
      </c>
      <c r="H542" s="24" t="s">
        <v>11</v>
      </c>
      <c r="I542" s="24" t="s">
        <v>12</v>
      </c>
      <c r="J542" t="s">
        <v>690</v>
      </c>
    </row>
    <row r="543" spans="1:10" x14ac:dyDescent="0.3">
      <c r="A543" s="24" t="s">
        <v>376</v>
      </c>
      <c r="B543" s="24" t="s">
        <v>952</v>
      </c>
      <c r="C543" s="24" t="s">
        <v>354</v>
      </c>
      <c r="D543" s="29" t="s">
        <v>1415</v>
      </c>
      <c r="E543" s="24" t="s">
        <v>71</v>
      </c>
      <c r="F543" s="24" t="s">
        <v>12</v>
      </c>
      <c r="G543" s="24" t="s">
        <v>12</v>
      </c>
      <c r="H543" s="24" t="s">
        <v>11</v>
      </c>
      <c r="I543" s="24" t="s">
        <v>12</v>
      </c>
      <c r="J543" t="s">
        <v>690</v>
      </c>
    </row>
    <row r="544" spans="1:10" x14ac:dyDescent="0.3">
      <c r="A544" s="24" t="s">
        <v>372</v>
      </c>
      <c r="B544" s="24" t="s">
        <v>948</v>
      </c>
      <c r="C544" s="24" t="s">
        <v>354</v>
      </c>
      <c r="D544" s="29" t="s">
        <v>1415</v>
      </c>
      <c r="E544" s="24" t="s">
        <v>71</v>
      </c>
      <c r="F544" s="24" t="s">
        <v>12</v>
      </c>
      <c r="G544" s="24" t="s">
        <v>12</v>
      </c>
      <c r="H544" s="24" t="s">
        <v>11</v>
      </c>
      <c r="I544" s="24" t="s">
        <v>12</v>
      </c>
      <c r="J544" t="s">
        <v>690</v>
      </c>
    </row>
    <row r="545" spans="1:10" x14ac:dyDescent="0.3">
      <c r="A545" s="24" t="s">
        <v>357</v>
      </c>
      <c r="B545" s="24" t="s">
        <v>932</v>
      </c>
      <c r="C545" s="24" t="s">
        <v>354</v>
      </c>
      <c r="D545" s="29" t="s">
        <v>1415</v>
      </c>
      <c r="E545" s="24" t="s">
        <v>71</v>
      </c>
      <c r="F545" s="24" t="s">
        <v>12</v>
      </c>
      <c r="G545" s="24" t="s">
        <v>12</v>
      </c>
      <c r="H545" s="24" t="s">
        <v>11</v>
      </c>
      <c r="I545" s="24" t="s">
        <v>12</v>
      </c>
      <c r="J545" t="s">
        <v>690</v>
      </c>
    </row>
    <row r="546" spans="1:10" x14ac:dyDescent="0.3">
      <c r="A546" s="24" t="s">
        <v>370</v>
      </c>
      <c r="B546" s="24" t="s">
        <v>946</v>
      </c>
      <c r="C546" s="24" t="s">
        <v>354</v>
      </c>
      <c r="D546" s="29" t="s">
        <v>1415</v>
      </c>
      <c r="E546" s="24" t="s">
        <v>71</v>
      </c>
      <c r="F546" s="24" t="s">
        <v>12</v>
      </c>
      <c r="G546" s="24" t="s">
        <v>12</v>
      </c>
      <c r="H546" s="24" t="s">
        <v>11</v>
      </c>
      <c r="I546" s="24" t="s">
        <v>12</v>
      </c>
      <c r="J546" t="s">
        <v>690</v>
      </c>
    </row>
    <row r="547" spans="1:10" x14ac:dyDescent="0.3">
      <c r="A547" s="24" t="s">
        <v>364</v>
      </c>
      <c r="B547" s="24" t="s">
        <v>939</v>
      </c>
      <c r="C547" s="24" t="s">
        <v>354</v>
      </c>
      <c r="D547" s="29" t="s">
        <v>1415</v>
      </c>
      <c r="E547" s="24" t="s">
        <v>71</v>
      </c>
      <c r="F547" s="24" t="s">
        <v>12</v>
      </c>
      <c r="G547" s="24" t="s">
        <v>12</v>
      </c>
      <c r="H547" s="24" t="s">
        <v>11</v>
      </c>
      <c r="I547" s="24" t="s">
        <v>12</v>
      </c>
      <c r="J547" t="s">
        <v>690</v>
      </c>
    </row>
    <row r="548" spans="1:10" x14ac:dyDescent="0.3">
      <c r="A548" s="24" t="s">
        <v>375</v>
      </c>
      <c r="B548" s="24" t="s">
        <v>951</v>
      </c>
      <c r="C548" s="24" t="s">
        <v>354</v>
      </c>
      <c r="D548" s="29" t="s">
        <v>1415</v>
      </c>
      <c r="E548" s="24" t="s">
        <v>71</v>
      </c>
      <c r="F548" s="24" t="s">
        <v>12</v>
      </c>
      <c r="G548" s="24" t="s">
        <v>12</v>
      </c>
      <c r="H548" s="24" t="s">
        <v>11</v>
      </c>
      <c r="I548" s="24" t="s">
        <v>12</v>
      </c>
      <c r="J548" t="s">
        <v>690</v>
      </c>
    </row>
    <row r="549" spans="1:10" x14ac:dyDescent="0.3">
      <c r="A549" s="24" t="s">
        <v>1332</v>
      </c>
      <c r="B549" s="24" t="s">
        <v>1333</v>
      </c>
      <c r="C549" s="24" t="s">
        <v>354</v>
      </c>
      <c r="D549" s="29" t="s">
        <v>1415</v>
      </c>
      <c r="E549" s="24" t="s">
        <v>71</v>
      </c>
      <c r="F549" s="24" t="s">
        <v>12</v>
      </c>
      <c r="G549" s="24" t="s">
        <v>12</v>
      </c>
      <c r="H549" s="24" t="s">
        <v>11</v>
      </c>
      <c r="I549" s="24" t="s">
        <v>12</v>
      </c>
      <c r="J549" t="s">
        <v>690</v>
      </c>
    </row>
    <row r="550" spans="1:10" x14ac:dyDescent="0.3">
      <c r="A550" s="24" t="s">
        <v>102</v>
      </c>
      <c r="B550" s="24" t="s">
        <v>974</v>
      </c>
      <c r="C550" s="24" t="s">
        <v>750</v>
      </c>
      <c r="D550" s="24" t="s">
        <v>1414</v>
      </c>
      <c r="E550" s="24" t="s">
        <v>71</v>
      </c>
      <c r="F550" s="24" t="s">
        <v>12</v>
      </c>
      <c r="G550" s="24" t="s">
        <v>12</v>
      </c>
      <c r="H550" s="24" t="s">
        <v>11</v>
      </c>
      <c r="I550" s="24" t="s">
        <v>12</v>
      </c>
      <c r="J550" t="s">
        <v>690</v>
      </c>
    </row>
    <row r="551" spans="1:10" x14ac:dyDescent="0.3">
      <c r="A551" s="24" t="s">
        <v>1334</v>
      </c>
      <c r="B551" s="24" t="s">
        <v>1335</v>
      </c>
      <c r="C551" s="24" t="s">
        <v>354</v>
      </c>
      <c r="D551" s="24" t="s">
        <v>1415</v>
      </c>
      <c r="E551" s="24" t="s">
        <v>55</v>
      </c>
      <c r="F551" s="24" t="s">
        <v>12</v>
      </c>
      <c r="G551" s="24" t="s">
        <v>12</v>
      </c>
      <c r="H551" s="24" t="s">
        <v>11</v>
      </c>
      <c r="I551" s="24" t="s">
        <v>12</v>
      </c>
      <c r="J551" t="s">
        <v>690</v>
      </c>
    </row>
    <row r="552" spans="1:10" x14ac:dyDescent="0.3">
      <c r="A552" s="24" t="s">
        <v>639</v>
      </c>
      <c r="B552" s="24" t="s">
        <v>626</v>
      </c>
      <c r="C552" s="24" t="s">
        <v>627</v>
      </c>
      <c r="D552" s="24" t="s">
        <v>1415</v>
      </c>
      <c r="E552" s="24" t="s">
        <v>71</v>
      </c>
      <c r="F552" s="24" t="s">
        <v>12</v>
      </c>
      <c r="G552" s="24" t="s">
        <v>12</v>
      </c>
      <c r="H552" s="24" t="s">
        <v>11</v>
      </c>
      <c r="I552" s="24" t="s">
        <v>12</v>
      </c>
      <c r="J552" t="s">
        <v>690</v>
      </c>
    </row>
    <row r="553" spans="1:10" x14ac:dyDescent="0.3">
      <c r="A553" s="24" t="s">
        <v>641</v>
      </c>
      <c r="B553" s="24" t="s">
        <v>629</v>
      </c>
      <c r="C553" s="24" t="s">
        <v>627</v>
      </c>
      <c r="D553" s="24" t="s">
        <v>1415</v>
      </c>
      <c r="E553" s="24" t="s">
        <v>71</v>
      </c>
      <c r="F553" s="24" t="s">
        <v>12</v>
      </c>
      <c r="G553" s="24" t="s">
        <v>12</v>
      </c>
      <c r="H553" s="24" t="s">
        <v>11</v>
      </c>
      <c r="I553" s="24" t="s">
        <v>12</v>
      </c>
      <c r="J553" t="s">
        <v>690</v>
      </c>
    </row>
    <row r="554" spans="1:10" x14ac:dyDescent="0.3">
      <c r="A554" s="24" t="s">
        <v>647</v>
      </c>
      <c r="B554" s="24" t="s">
        <v>632</v>
      </c>
      <c r="C554" s="24" t="s">
        <v>627</v>
      </c>
      <c r="D554" s="24" t="s">
        <v>1415</v>
      </c>
      <c r="E554" s="24" t="s">
        <v>71</v>
      </c>
      <c r="F554" s="24" t="s">
        <v>12</v>
      </c>
      <c r="G554" s="24" t="s">
        <v>12</v>
      </c>
      <c r="H554" s="24" t="s">
        <v>11</v>
      </c>
      <c r="I554" s="24" t="s">
        <v>12</v>
      </c>
      <c r="J554" t="s">
        <v>690</v>
      </c>
    </row>
    <row r="555" spans="1:10" x14ac:dyDescent="0.3">
      <c r="A555" s="24" t="s">
        <v>1336</v>
      </c>
      <c r="B555" s="24" t="s">
        <v>1337</v>
      </c>
      <c r="C555" s="24" t="s">
        <v>354</v>
      </c>
      <c r="D555" s="24" t="s">
        <v>1415</v>
      </c>
      <c r="E555" s="24" t="s">
        <v>71</v>
      </c>
      <c r="F555" s="24" t="s">
        <v>12</v>
      </c>
      <c r="G555" s="24" t="s">
        <v>12</v>
      </c>
      <c r="H555" s="24" t="s">
        <v>11</v>
      </c>
      <c r="I555" s="24" t="s">
        <v>12</v>
      </c>
      <c r="J555" t="s">
        <v>690</v>
      </c>
    </row>
    <row r="556" spans="1:10" x14ac:dyDescent="0.3">
      <c r="A556" s="24" t="s">
        <v>1338</v>
      </c>
      <c r="B556" s="24" t="s">
        <v>1339</v>
      </c>
      <c r="C556" s="24" t="s">
        <v>354</v>
      </c>
      <c r="D556" s="29" t="s">
        <v>1415</v>
      </c>
      <c r="E556" s="24" t="s">
        <v>71</v>
      </c>
      <c r="F556" s="24" t="s">
        <v>12</v>
      </c>
      <c r="G556" s="24" t="s">
        <v>12</v>
      </c>
      <c r="H556" s="24" t="s">
        <v>11</v>
      </c>
      <c r="I556" s="24" t="s">
        <v>12</v>
      </c>
      <c r="J556" t="s">
        <v>690</v>
      </c>
    </row>
    <row r="557" spans="1:10" x14ac:dyDescent="0.3">
      <c r="A557" s="24" t="s">
        <v>1340</v>
      </c>
      <c r="B557" s="24" t="s">
        <v>1341</v>
      </c>
      <c r="C557" s="24" t="s">
        <v>354</v>
      </c>
      <c r="D557" s="29" t="s">
        <v>1415</v>
      </c>
      <c r="E557" s="24" t="s">
        <v>71</v>
      </c>
      <c r="F557" s="24" t="s">
        <v>12</v>
      </c>
      <c r="G557" s="24" t="s">
        <v>12</v>
      </c>
      <c r="H557" s="24" t="s">
        <v>11</v>
      </c>
      <c r="I557" s="24" t="s">
        <v>12</v>
      </c>
      <c r="J557" t="s">
        <v>690</v>
      </c>
    </row>
    <row r="558" spans="1:10" x14ac:dyDescent="0.3">
      <c r="A558" s="24" t="s">
        <v>1342</v>
      </c>
      <c r="B558" s="24" t="s">
        <v>1343</v>
      </c>
      <c r="C558" s="24" t="s">
        <v>354</v>
      </c>
      <c r="D558" s="29" t="s">
        <v>1415</v>
      </c>
      <c r="E558" s="24" t="s">
        <v>71</v>
      </c>
      <c r="F558" s="24" t="s">
        <v>12</v>
      </c>
      <c r="G558" s="24" t="s">
        <v>12</v>
      </c>
      <c r="H558" s="24" t="s">
        <v>11</v>
      </c>
      <c r="I558" s="24" t="s">
        <v>12</v>
      </c>
      <c r="J558" t="s">
        <v>690</v>
      </c>
    </row>
    <row r="559" spans="1:10" x14ac:dyDescent="0.3">
      <c r="A559" s="24" t="s">
        <v>1344</v>
      </c>
      <c r="B559" s="24" t="s">
        <v>1345</v>
      </c>
      <c r="C559" s="24" t="s">
        <v>354</v>
      </c>
      <c r="D559" s="29" t="s">
        <v>1415</v>
      </c>
      <c r="E559" s="24" t="s">
        <v>71</v>
      </c>
      <c r="F559" s="24" t="s">
        <v>12</v>
      </c>
      <c r="G559" s="24" t="s">
        <v>12</v>
      </c>
      <c r="H559" s="24" t="s">
        <v>11</v>
      </c>
      <c r="I559" s="24" t="s">
        <v>12</v>
      </c>
      <c r="J559" t="s">
        <v>690</v>
      </c>
    </row>
    <row r="560" spans="1:10" x14ac:dyDescent="0.3">
      <c r="A560" s="24" t="s">
        <v>649</v>
      </c>
      <c r="B560" s="24" t="s">
        <v>635</v>
      </c>
      <c r="C560" s="24" t="s">
        <v>627</v>
      </c>
      <c r="D560" s="24" t="s">
        <v>1415</v>
      </c>
      <c r="E560" s="24" t="s">
        <v>71</v>
      </c>
      <c r="F560" s="24" t="s">
        <v>12</v>
      </c>
      <c r="G560" s="24" t="s">
        <v>12</v>
      </c>
      <c r="H560" s="24" t="s">
        <v>11</v>
      </c>
      <c r="I560" s="24" t="s">
        <v>12</v>
      </c>
      <c r="J560" t="s">
        <v>690</v>
      </c>
    </row>
    <row r="561" spans="1:10" x14ac:dyDescent="0.3">
      <c r="A561" s="24" t="s">
        <v>511</v>
      </c>
      <c r="B561" s="24" t="s">
        <v>919</v>
      </c>
      <c r="C561" s="24" t="s">
        <v>918</v>
      </c>
      <c r="D561" s="24" t="s">
        <v>1412</v>
      </c>
      <c r="E561" s="24" t="s">
        <v>71</v>
      </c>
      <c r="F561" s="24" t="s">
        <v>12</v>
      </c>
      <c r="G561" s="24" t="s">
        <v>12</v>
      </c>
      <c r="H561" s="24" t="s">
        <v>11</v>
      </c>
      <c r="I561" s="24" t="s">
        <v>12</v>
      </c>
      <c r="J561" t="s">
        <v>690</v>
      </c>
    </row>
    <row r="562" spans="1:10" x14ac:dyDescent="0.3">
      <c r="A562" s="24" t="s">
        <v>512</v>
      </c>
      <c r="B562" s="24" t="s">
        <v>920</v>
      </c>
      <c r="C562" s="24" t="s">
        <v>918</v>
      </c>
      <c r="D562" s="24" t="s">
        <v>1412</v>
      </c>
      <c r="E562" s="24" t="s">
        <v>71</v>
      </c>
      <c r="F562" s="24" t="s">
        <v>12</v>
      </c>
      <c r="G562" s="24" t="s">
        <v>12</v>
      </c>
      <c r="H562" s="24" t="s">
        <v>11</v>
      </c>
      <c r="I562" s="24" t="s">
        <v>12</v>
      </c>
      <c r="J562" t="s">
        <v>690</v>
      </c>
    </row>
    <row r="563" spans="1:10" x14ac:dyDescent="0.3">
      <c r="A563" s="24" t="s">
        <v>476</v>
      </c>
      <c r="B563" s="24" t="s">
        <v>849</v>
      </c>
      <c r="C563" s="24" t="s">
        <v>728</v>
      </c>
      <c r="D563" s="24" t="s">
        <v>1412</v>
      </c>
      <c r="E563" s="24" t="s">
        <v>71</v>
      </c>
      <c r="F563" s="24" t="s">
        <v>11</v>
      </c>
      <c r="G563" s="24" t="s">
        <v>11</v>
      </c>
      <c r="H563" s="24" t="s">
        <v>11</v>
      </c>
      <c r="I563" s="24" t="s">
        <v>12</v>
      </c>
      <c r="J563" t="s">
        <v>690</v>
      </c>
    </row>
    <row r="564" spans="1:10" x14ac:dyDescent="0.3">
      <c r="A564" s="24" t="s">
        <v>569</v>
      </c>
      <c r="B564" s="24" t="s">
        <v>1037</v>
      </c>
      <c r="C564" s="24" t="s">
        <v>567</v>
      </c>
      <c r="D564" s="29" t="s">
        <v>1412</v>
      </c>
      <c r="E564" s="24" t="s">
        <v>71</v>
      </c>
      <c r="F564" s="24" t="s">
        <v>12</v>
      </c>
      <c r="G564" s="24" t="s">
        <v>12</v>
      </c>
      <c r="H564" s="24" t="s">
        <v>11</v>
      </c>
      <c r="I564" s="24" t="s">
        <v>12</v>
      </c>
      <c r="J564" t="s">
        <v>690</v>
      </c>
    </row>
    <row r="565" spans="1:10" x14ac:dyDescent="0.3">
      <c r="A565" s="24" t="s">
        <v>657</v>
      </c>
      <c r="B565" s="24" t="s">
        <v>1087</v>
      </c>
      <c r="C565" s="24" t="s">
        <v>658</v>
      </c>
      <c r="D565" s="24" t="s">
        <v>1412</v>
      </c>
      <c r="E565" s="24" t="s">
        <v>71</v>
      </c>
      <c r="F565" s="24" t="s">
        <v>12</v>
      </c>
      <c r="G565" s="24" t="s">
        <v>12</v>
      </c>
      <c r="H565" s="24" t="s">
        <v>11</v>
      </c>
      <c r="I565" s="24" t="s">
        <v>12</v>
      </c>
      <c r="J565" t="s">
        <v>690</v>
      </c>
    </row>
    <row r="566" spans="1:10" x14ac:dyDescent="0.3">
      <c r="A566" s="24" t="s">
        <v>498</v>
      </c>
      <c r="B566" s="24" t="s">
        <v>1010</v>
      </c>
      <c r="C566" s="24" t="s">
        <v>1773</v>
      </c>
      <c r="D566" s="24" t="s">
        <v>1412</v>
      </c>
      <c r="E566" s="24" t="s">
        <v>71</v>
      </c>
      <c r="F566" s="24" t="s">
        <v>12</v>
      </c>
      <c r="G566" s="24" t="s">
        <v>12</v>
      </c>
      <c r="H566" s="24" t="s">
        <v>11</v>
      </c>
      <c r="I566" s="24" t="s">
        <v>12</v>
      </c>
      <c r="J566" t="s">
        <v>690</v>
      </c>
    </row>
    <row r="567" spans="1:10" x14ac:dyDescent="0.3">
      <c r="A567" s="24" t="s">
        <v>499</v>
      </c>
      <c r="B567" s="24" t="s">
        <v>1011</v>
      </c>
      <c r="C567" s="24" t="s">
        <v>1773</v>
      </c>
      <c r="D567" s="24" t="s">
        <v>1412</v>
      </c>
      <c r="E567" s="24" t="s">
        <v>71</v>
      </c>
      <c r="F567" s="24" t="s">
        <v>11</v>
      </c>
      <c r="G567" s="24" t="s">
        <v>11</v>
      </c>
      <c r="H567" s="24" t="s">
        <v>11</v>
      </c>
      <c r="I567" s="24" t="s">
        <v>12</v>
      </c>
      <c r="J567" t="s">
        <v>690</v>
      </c>
    </row>
    <row r="568" spans="1:10" x14ac:dyDescent="0.3">
      <c r="A568" s="24" t="s">
        <v>497</v>
      </c>
      <c r="B568" s="24" t="s">
        <v>1009</v>
      </c>
      <c r="C568" s="24" t="s">
        <v>1774</v>
      </c>
      <c r="D568" s="24" t="s">
        <v>1412</v>
      </c>
      <c r="E568" s="24" t="s">
        <v>71</v>
      </c>
      <c r="F568" s="24" t="s">
        <v>12</v>
      </c>
      <c r="G568" s="24" t="s">
        <v>12</v>
      </c>
      <c r="H568" s="24" t="s">
        <v>11</v>
      </c>
      <c r="I568" s="24" t="s">
        <v>12</v>
      </c>
      <c r="J568" t="s">
        <v>690</v>
      </c>
    </row>
    <row r="569" spans="1:10" x14ac:dyDescent="0.3">
      <c r="A569" s="24" t="s">
        <v>396</v>
      </c>
      <c r="B569" s="24" t="s">
        <v>956</v>
      </c>
      <c r="C569" s="24" t="s">
        <v>382</v>
      </c>
      <c r="D569" s="24" t="s">
        <v>1412</v>
      </c>
      <c r="E569" s="24" t="s">
        <v>71</v>
      </c>
      <c r="F569" s="24" t="s">
        <v>12</v>
      </c>
      <c r="G569" s="24" t="s">
        <v>12</v>
      </c>
      <c r="H569" s="24" t="s">
        <v>11</v>
      </c>
      <c r="I569" s="24" t="s">
        <v>12</v>
      </c>
      <c r="J569" t="s">
        <v>690</v>
      </c>
    </row>
    <row r="570" spans="1:10" x14ac:dyDescent="0.3">
      <c r="A570" s="24" t="s">
        <v>136</v>
      </c>
      <c r="B570" s="24" t="s">
        <v>891</v>
      </c>
      <c r="C570" s="24" t="s">
        <v>890</v>
      </c>
      <c r="D570" s="24" t="s">
        <v>1414</v>
      </c>
      <c r="E570" s="24" t="s">
        <v>71</v>
      </c>
      <c r="F570" s="24" t="s">
        <v>11</v>
      </c>
      <c r="G570" s="24" t="s">
        <v>11</v>
      </c>
      <c r="H570" s="24" t="s">
        <v>11</v>
      </c>
      <c r="I570" s="24" t="s">
        <v>12</v>
      </c>
      <c r="J570" t="s">
        <v>690</v>
      </c>
    </row>
    <row r="571" spans="1:10" x14ac:dyDescent="0.3">
      <c r="A571" s="24" t="s">
        <v>532</v>
      </c>
      <c r="B571" s="24" t="s">
        <v>968</v>
      </c>
      <c r="C571" s="24" t="s">
        <v>744</v>
      </c>
      <c r="D571" s="29" t="s">
        <v>1415</v>
      </c>
      <c r="E571" s="24" t="s">
        <v>71</v>
      </c>
      <c r="F571" s="24" t="s">
        <v>12</v>
      </c>
      <c r="G571" s="24" t="s">
        <v>12</v>
      </c>
      <c r="H571" s="24" t="s">
        <v>11</v>
      </c>
      <c r="I571" s="24" t="s">
        <v>12</v>
      </c>
      <c r="J571" t="s">
        <v>690</v>
      </c>
    </row>
    <row r="572" spans="1:10" x14ac:dyDescent="0.3">
      <c r="A572" s="24" t="s">
        <v>397</v>
      </c>
      <c r="B572" s="24" t="s">
        <v>957</v>
      </c>
      <c r="C572" s="24" t="s">
        <v>382</v>
      </c>
      <c r="D572" s="24" t="s">
        <v>1412</v>
      </c>
      <c r="E572" s="24" t="s">
        <v>71</v>
      </c>
      <c r="F572" s="24" t="s">
        <v>12</v>
      </c>
      <c r="G572" s="24" t="s">
        <v>12</v>
      </c>
      <c r="H572" s="24" t="s">
        <v>11</v>
      </c>
      <c r="I572" s="24" t="s">
        <v>12</v>
      </c>
      <c r="J572" t="s">
        <v>690</v>
      </c>
    </row>
    <row r="573" spans="1:10" x14ac:dyDescent="0.3">
      <c r="A573" s="24" t="s">
        <v>475</v>
      </c>
      <c r="B573" s="24" t="s">
        <v>848</v>
      </c>
      <c r="C573" s="24" t="s">
        <v>727</v>
      </c>
      <c r="D573" s="29" t="s">
        <v>1412</v>
      </c>
      <c r="E573" s="24" t="s">
        <v>71</v>
      </c>
      <c r="F573" s="24" t="s">
        <v>11</v>
      </c>
      <c r="G573" s="24" t="s">
        <v>11</v>
      </c>
      <c r="H573" s="24" t="s">
        <v>11</v>
      </c>
      <c r="I573" s="24" t="s">
        <v>12</v>
      </c>
      <c r="J573" t="s">
        <v>690</v>
      </c>
    </row>
    <row r="574" spans="1:10" x14ac:dyDescent="0.3">
      <c r="A574" s="24" t="s">
        <v>146</v>
      </c>
      <c r="B574" s="24" t="s">
        <v>815</v>
      </c>
      <c r="C574" s="24" t="s">
        <v>813</v>
      </c>
      <c r="D574" s="24" t="s">
        <v>1414</v>
      </c>
      <c r="E574" s="24" t="s">
        <v>71</v>
      </c>
      <c r="F574" s="24" t="s">
        <v>12</v>
      </c>
      <c r="G574" s="24" t="s">
        <v>12</v>
      </c>
      <c r="H574" s="24" t="s">
        <v>11</v>
      </c>
      <c r="I574" s="24" t="s">
        <v>12</v>
      </c>
      <c r="J574" t="s">
        <v>690</v>
      </c>
    </row>
    <row r="575" spans="1:10" x14ac:dyDescent="0.3">
      <c r="A575" s="24" t="s">
        <v>477</v>
      </c>
      <c r="B575" s="24" t="s">
        <v>850</v>
      </c>
      <c r="C575" s="24" t="s">
        <v>729</v>
      </c>
      <c r="D575" s="24" t="s">
        <v>1412</v>
      </c>
      <c r="E575" s="24" t="s">
        <v>71</v>
      </c>
      <c r="F575" s="24" t="s">
        <v>12</v>
      </c>
      <c r="G575" s="24" t="s">
        <v>12</v>
      </c>
      <c r="H575" s="24" t="s">
        <v>11</v>
      </c>
      <c r="I575" s="24" t="s">
        <v>12</v>
      </c>
      <c r="J575" t="s">
        <v>690</v>
      </c>
    </row>
    <row r="576" spans="1:10" x14ac:dyDescent="0.3">
      <c r="A576" s="24" t="s">
        <v>564</v>
      </c>
      <c r="B576" s="24" t="s">
        <v>1034</v>
      </c>
      <c r="C576" s="24" t="s">
        <v>565</v>
      </c>
      <c r="D576" s="24" t="s">
        <v>1414</v>
      </c>
      <c r="E576" s="24" t="s">
        <v>71</v>
      </c>
      <c r="F576" s="24" t="s">
        <v>12</v>
      </c>
      <c r="G576" s="24" t="s">
        <v>12</v>
      </c>
      <c r="H576" s="24" t="s">
        <v>11</v>
      </c>
      <c r="I576" s="24" t="s">
        <v>12</v>
      </c>
      <c r="J576" t="s">
        <v>690</v>
      </c>
    </row>
    <row r="577" spans="1:10" x14ac:dyDescent="0.3">
      <c r="A577" s="24" t="s">
        <v>137</v>
      </c>
      <c r="B577" s="24" t="s">
        <v>894</v>
      </c>
      <c r="C577" s="24" t="s">
        <v>890</v>
      </c>
      <c r="D577" s="29" t="s">
        <v>1414</v>
      </c>
      <c r="E577" s="24" t="s">
        <v>71</v>
      </c>
      <c r="F577" s="24" t="s">
        <v>12</v>
      </c>
      <c r="G577" s="24" t="s">
        <v>12</v>
      </c>
      <c r="H577" s="24" t="s">
        <v>11</v>
      </c>
      <c r="I577" s="24" t="s">
        <v>12</v>
      </c>
      <c r="J577" t="s">
        <v>690</v>
      </c>
    </row>
    <row r="578" spans="1:10" x14ac:dyDescent="0.3">
      <c r="A578" s="24" t="s">
        <v>478</v>
      </c>
      <c r="B578" s="24" t="s">
        <v>851</v>
      </c>
      <c r="C578" s="24" t="s">
        <v>730</v>
      </c>
      <c r="D578" s="24" t="s">
        <v>1412</v>
      </c>
      <c r="E578" s="24" t="s">
        <v>71</v>
      </c>
      <c r="F578" s="24" t="s">
        <v>12</v>
      </c>
      <c r="G578" s="24" t="s">
        <v>12</v>
      </c>
      <c r="H578" s="24" t="s">
        <v>11</v>
      </c>
      <c r="I578" s="24" t="s">
        <v>12</v>
      </c>
      <c r="J578" t="s">
        <v>690</v>
      </c>
    </row>
    <row r="579" spans="1:10" x14ac:dyDescent="0.3">
      <c r="A579" s="24" t="s">
        <v>479</v>
      </c>
      <c r="B579" s="24" t="s">
        <v>852</v>
      </c>
      <c r="C579" s="24" t="s">
        <v>731</v>
      </c>
      <c r="D579" s="24" t="s">
        <v>1412</v>
      </c>
      <c r="E579" s="24" t="s">
        <v>71</v>
      </c>
      <c r="F579" s="24" t="s">
        <v>12</v>
      </c>
      <c r="G579" s="24" t="s">
        <v>12</v>
      </c>
      <c r="H579" s="24" t="s">
        <v>11</v>
      </c>
      <c r="I579" s="24" t="s">
        <v>12</v>
      </c>
      <c r="J579" t="s">
        <v>690</v>
      </c>
    </row>
    <row r="580" spans="1:10" x14ac:dyDescent="0.3">
      <c r="A580" s="24" t="s">
        <v>327</v>
      </c>
      <c r="B580" s="24" t="s">
        <v>904</v>
      </c>
      <c r="C580" s="24" t="s">
        <v>900</v>
      </c>
      <c r="D580" s="29" t="s">
        <v>1416</v>
      </c>
      <c r="E580" s="24" t="s">
        <v>71</v>
      </c>
      <c r="F580" s="24" t="s">
        <v>12</v>
      </c>
      <c r="G580" s="24" t="s">
        <v>12</v>
      </c>
      <c r="H580" s="24" t="s">
        <v>11</v>
      </c>
      <c r="I580" s="24" t="s">
        <v>12</v>
      </c>
      <c r="J580" t="s">
        <v>690</v>
      </c>
    </row>
    <row r="581" spans="1:10" x14ac:dyDescent="0.3">
      <c r="A581" s="24" t="s">
        <v>328</v>
      </c>
      <c r="B581" s="24" t="s">
        <v>906</v>
      </c>
      <c r="C581" s="24" t="s">
        <v>900</v>
      </c>
      <c r="D581" s="24" t="s">
        <v>1416</v>
      </c>
      <c r="E581" s="24" t="s">
        <v>71</v>
      </c>
      <c r="F581" s="24" t="s">
        <v>12</v>
      </c>
      <c r="G581" s="24" t="s">
        <v>12</v>
      </c>
      <c r="H581" s="24" t="s">
        <v>11</v>
      </c>
      <c r="I581" s="24" t="s">
        <v>12</v>
      </c>
      <c r="J581" t="s">
        <v>690</v>
      </c>
    </row>
    <row r="582" spans="1:10" x14ac:dyDescent="0.3">
      <c r="A582" s="24" t="s">
        <v>402</v>
      </c>
      <c r="B582" s="24" t="s">
        <v>964</v>
      </c>
      <c r="C582" s="24" t="s">
        <v>382</v>
      </c>
      <c r="D582" s="24" t="s">
        <v>1412</v>
      </c>
      <c r="E582" s="24" t="s">
        <v>71</v>
      </c>
      <c r="F582" s="24" t="s">
        <v>12</v>
      </c>
      <c r="G582" s="24" t="s">
        <v>12</v>
      </c>
      <c r="H582" s="24" t="s">
        <v>11</v>
      </c>
      <c r="I582" s="24" t="s">
        <v>12</v>
      </c>
      <c r="J582" t="s">
        <v>690</v>
      </c>
    </row>
    <row r="583" spans="1:10" x14ac:dyDescent="0.3">
      <c r="A583" s="24" t="s">
        <v>329</v>
      </c>
      <c r="B583" s="24" t="s">
        <v>909</v>
      </c>
      <c r="C583" s="24" t="s">
        <v>900</v>
      </c>
      <c r="D583" s="24" t="s">
        <v>1416</v>
      </c>
      <c r="E583" s="24" t="s">
        <v>71</v>
      </c>
      <c r="F583" s="24" t="s">
        <v>12</v>
      </c>
      <c r="G583" s="24" t="s">
        <v>12</v>
      </c>
      <c r="H583" s="24" t="s">
        <v>11</v>
      </c>
      <c r="I583" s="24" t="s">
        <v>12</v>
      </c>
      <c r="J583" t="s">
        <v>690</v>
      </c>
    </row>
    <row r="584" spans="1:10" x14ac:dyDescent="0.3">
      <c r="A584" s="24" t="s">
        <v>407</v>
      </c>
      <c r="B584" s="24" t="s">
        <v>978</v>
      </c>
      <c r="C584" s="24" t="s">
        <v>750</v>
      </c>
      <c r="D584" s="29" t="s">
        <v>1414</v>
      </c>
      <c r="E584" s="24" t="s">
        <v>71</v>
      </c>
      <c r="F584" s="24" t="s">
        <v>12</v>
      </c>
      <c r="G584" s="24" t="s">
        <v>12</v>
      </c>
      <c r="H584" s="24" t="s">
        <v>11</v>
      </c>
      <c r="I584" s="24" t="s">
        <v>12</v>
      </c>
      <c r="J584" t="s">
        <v>690</v>
      </c>
    </row>
    <row r="585" spans="1:10" x14ac:dyDescent="0.3">
      <c r="A585" s="24" t="s">
        <v>374</v>
      </c>
      <c r="B585" s="24" t="s">
        <v>950</v>
      </c>
      <c r="C585" s="24" t="s">
        <v>354</v>
      </c>
      <c r="D585" s="29" t="s">
        <v>1410</v>
      </c>
      <c r="E585" s="24" t="s">
        <v>71</v>
      </c>
      <c r="F585" s="24" t="s">
        <v>12</v>
      </c>
      <c r="G585" s="24" t="s">
        <v>12</v>
      </c>
      <c r="H585" s="24" t="s">
        <v>11</v>
      </c>
      <c r="I585" s="24" t="s">
        <v>12</v>
      </c>
      <c r="J585" t="s">
        <v>690</v>
      </c>
    </row>
    <row r="586" spans="1:10" x14ac:dyDescent="0.3">
      <c r="A586" s="24" t="s">
        <v>198</v>
      </c>
      <c r="B586" s="24" t="s">
        <v>858</v>
      </c>
      <c r="C586" s="24" t="s">
        <v>199</v>
      </c>
      <c r="D586" s="24" t="s">
        <v>1414</v>
      </c>
      <c r="E586" s="24" t="s">
        <v>71</v>
      </c>
      <c r="F586" s="24" t="s">
        <v>12</v>
      </c>
      <c r="G586" s="24" t="s">
        <v>12</v>
      </c>
      <c r="H586" s="24" t="s">
        <v>11</v>
      </c>
      <c r="I586" s="24" t="s">
        <v>12</v>
      </c>
      <c r="J586" t="s">
        <v>690</v>
      </c>
    </row>
    <row r="587" spans="1:10" x14ac:dyDescent="0.3">
      <c r="A587" s="24" t="s">
        <v>484</v>
      </c>
      <c r="B587" s="24" t="s">
        <v>892</v>
      </c>
      <c r="C587" s="24" t="s">
        <v>890</v>
      </c>
      <c r="D587" s="29" t="s">
        <v>1414</v>
      </c>
      <c r="E587" s="24" t="s">
        <v>71</v>
      </c>
      <c r="F587" s="24" t="s">
        <v>12</v>
      </c>
      <c r="G587" s="24" t="s">
        <v>12</v>
      </c>
      <c r="H587" s="24" t="s">
        <v>11</v>
      </c>
      <c r="I587" s="24" t="s">
        <v>12</v>
      </c>
      <c r="J587" t="s">
        <v>690</v>
      </c>
    </row>
    <row r="588" spans="1:10" x14ac:dyDescent="0.3">
      <c r="A588" s="24" t="s">
        <v>377</v>
      </c>
      <c r="B588" s="24" t="s">
        <v>953</v>
      </c>
      <c r="C588" s="24" t="s">
        <v>354</v>
      </c>
      <c r="D588" s="29" t="s">
        <v>1414</v>
      </c>
      <c r="E588" s="24" t="s">
        <v>71</v>
      </c>
      <c r="F588" s="24" t="s">
        <v>12</v>
      </c>
      <c r="G588" s="24" t="s">
        <v>12</v>
      </c>
      <c r="H588" s="24" t="s">
        <v>11</v>
      </c>
      <c r="I588" s="24" t="s">
        <v>12</v>
      </c>
      <c r="J588" t="s">
        <v>690</v>
      </c>
    </row>
    <row r="589" spans="1:10" x14ac:dyDescent="0.3">
      <c r="A589" s="24" t="s">
        <v>92</v>
      </c>
      <c r="B589" s="24" t="s">
        <v>784</v>
      </c>
      <c r="C589" s="24" t="s">
        <v>90</v>
      </c>
      <c r="D589" s="29" t="s">
        <v>1414</v>
      </c>
      <c r="E589" s="24" t="s">
        <v>71</v>
      </c>
      <c r="F589" s="24" t="s">
        <v>12</v>
      </c>
      <c r="G589" s="24" t="s">
        <v>12</v>
      </c>
      <c r="H589" s="24" t="s">
        <v>11</v>
      </c>
      <c r="I589" s="24" t="s">
        <v>12</v>
      </c>
      <c r="J589" t="s">
        <v>690</v>
      </c>
    </row>
    <row r="590" spans="1:10" x14ac:dyDescent="0.3">
      <c r="A590" s="24" t="s">
        <v>460</v>
      </c>
      <c r="B590" s="24" t="s">
        <v>1000</v>
      </c>
      <c r="C590" s="24" t="s">
        <v>461</v>
      </c>
      <c r="D590" s="24" t="s">
        <v>1414</v>
      </c>
      <c r="E590" s="24" t="s">
        <v>71</v>
      </c>
      <c r="F590" s="24" t="s">
        <v>12</v>
      </c>
      <c r="G590" s="24" t="s">
        <v>12</v>
      </c>
      <c r="H590" s="24" t="s">
        <v>11</v>
      </c>
      <c r="I590" s="24" t="s">
        <v>12</v>
      </c>
      <c r="J590" t="s">
        <v>690</v>
      </c>
    </row>
    <row r="591" spans="1:10" x14ac:dyDescent="0.3">
      <c r="A591" s="24" t="s">
        <v>583</v>
      </c>
      <c r="B591" s="24" t="s">
        <v>984</v>
      </c>
      <c r="C591" s="24" t="s">
        <v>750</v>
      </c>
      <c r="D591" s="29" t="s">
        <v>1414</v>
      </c>
      <c r="E591" s="24" t="s">
        <v>71</v>
      </c>
      <c r="F591" s="24" t="s">
        <v>12</v>
      </c>
      <c r="G591" s="24" t="s">
        <v>12</v>
      </c>
      <c r="H591" s="24" t="s">
        <v>11</v>
      </c>
      <c r="I591" s="24" t="s">
        <v>12</v>
      </c>
      <c r="J591" t="s">
        <v>690</v>
      </c>
    </row>
    <row r="592" spans="1:10" x14ac:dyDescent="0.3">
      <c r="A592" s="24" t="s">
        <v>365</v>
      </c>
      <c r="B592" s="24" t="s">
        <v>940</v>
      </c>
      <c r="C592" s="24" t="s">
        <v>354</v>
      </c>
      <c r="D592" s="29" t="s">
        <v>1414</v>
      </c>
      <c r="E592" s="24" t="s">
        <v>71</v>
      </c>
      <c r="F592" s="24" t="s">
        <v>12</v>
      </c>
      <c r="G592" s="24" t="s">
        <v>12</v>
      </c>
      <c r="H592" s="24" t="s">
        <v>11</v>
      </c>
      <c r="I592" s="24" t="s">
        <v>12</v>
      </c>
      <c r="J592" t="s">
        <v>690</v>
      </c>
    </row>
    <row r="593" spans="1:10" x14ac:dyDescent="0.3">
      <c r="A593" s="24" t="s">
        <v>75</v>
      </c>
      <c r="B593" s="24" t="s">
        <v>986</v>
      </c>
      <c r="C593" s="24" t="s">
        <v>750</v>
      </c>
      <c r="D593" s="29" t="s">
        <v>1414</v>
      </c>
      <c r="E593" s="24" t="s">
        <v>71</v>
      </c>
      <c r="F593" s="24" t="s">
        <v>12</v>
      </c>
      <c r="G593" s="24" t="s">
        <v>12</v>
      </c>
      <c r="H593" s="24" t="s">
        <v>11</v>
      </c>
      <c r="I593" s="24" t="s">
        <v>12</v>
      </c>
      <c r="J593" t="s">
        <v>690</v>
      </c>
    </row>
    <row r="594" spans="1:10" x14ac:dyDescent="0.3">
      <c r="A594" s="24" t="s">
        <v>625</v>
      </c>
      <c r="B594" s="24" t="s">
        <v>1081</v>
      </c>
      <c r="C594" s="24" t="s">
        <v>624</v>
      </c>
      <c r="D594" s="29" t="s">
        <v>1414</v>
      </c>
      <c r="E594" s="24" t="s">
        <v>71</v>
      </c>
      <c r="F594" s="24" t="s">
        <v>12</v>
      </c>
      <c r="G594" s="24" t="s">
        <v>12</v>
      </c>
      <c r="H594" s="24" t="s">
        <v>11</v>
      </c>
      <c r="I594" s="24" t="s">
        <v>12</v>
      </c>
      <c r="J594" t="s">
        <v>690</v>
      </c>
    </row>
    <row r="595" spans="1:10" x14ac:dyDescent="0.3">
      <c r="A595" s="24" t="s">
        <v>673</v>
      </c>
      <c r="B595" s="24" t="s">
        <v>988</v>
      </c>
      <c r="C595" s="24" t="s">
        <v>1576</v>
      </c>
      <c r="D595" s="29" t="s">
        <v>1414</v>
      </c>
      <c r="E595" s="24" t="s">
        <v>71</v>
      </c>
      <c r="F595" s="24" t="s">
        <v>12</v>
      </c>
      <c r="G595" s="24" t="s">
        <v>12</v>
      </c>
      <c r="H595" s="24" t="s">
        <v>11</v>
      </c>
      <c r="I595" s="24" t="s">
        <v>12</v>
      </c>
      <c r="J595" t="s">
        <v>690</v>
      </c>
    </row>
    <row r="596" spans="1:10" x14ac:dyDescent="0.3">
      <c r="A596" s="24" t="s">
        <v>89</v>
      </c>
      <c r="B596" s="24" t="s">
        <v>782</v>
      </c>
      <c r="C596" s="24" t="s">
        <v>90</v>
      </c>
      <c r="D596" s="24" t="s">
        <v>1414</v>
      </c>
      <c r="E596" s="24" t="s">
        <v>71</v>
      </c>
      <c r="F596" s="24" t="s">
        <v>12</v>
      </c>
      <c r="G596" s="24" t="s">
        <v>12</v>
      </c>
      <c r="H596" s="24" t="s">
        <v>11</v>
      </c>
      <c r="I596" s="24" t="s">
        <v>12</v>
      </c>
      <c r="J596" t="s">
        <v>690</v>
      </c>
    </row>
    <row r="597" spans="1:10" x14ac:dyDescent="0.3">
      <c r="A597" s="24" t="s">
        <v>373</v>
      </c>
      <c r="B597" s="24" t="s">
        <v>949</v>
      </c>
      <c r="C597" s="24" t="s">
        <v>354</v>
      </c>
      <c r="D597" s="29" t="s">
        <v>1414</v>
      </c>
      <c r="E597" s="24" t="s">
        <v>71</v>
      </c>
      <c r="F597" s="24" t="s">
        <v>12</v>
      </c>
      <c r="G597" s="24" t="s">
        <v>12</v>
      </c>
      <c r="H597" s="24" t="s">
        <v>11</v>
      </c>
      <c r="I597" s="24" t="s">
        <v>12</v>
      </c>
      <c r="J597" t="s">
        <v>690</v>
      </c>
    </row>
    <row r="598" spans="1:10" x14ac:dyDescent="0.3">
      <c r="A598" s="24" t="s">
        <v>74</v>
      </c>
      <c r="B598" s="24" t="s">
        <v>980</v>
      </c>
      <c r="C598" s="24" t="s">
        <v>750</v>
      </c>
      <c r="D598" s="29" t="s">
        <v>1414</v>
      </c>
      <c r="E598" s="24" t="s">
        <v>71</v>
      </c>
      <c r="F598" s="24" t="s">
        <v>12</v>
      </c>
      <c r="G598" s="24" t="s">
        <v>12</v>
      </c>
      <c r="H598" s="24" t="s">
        <v>11</v>
      </c>
      <c r="I598" s="24" t="s">
        <v>12</v>
      </c>
      <c r="J598" t="s">
        <v>690</v>
      </c>
    </row>
    <row r="599" spans="1:10" x14ac:dyDescent="0.3">
      <c r="A599" s="24" t="s">
        <v>578</v>
      </c>
      <c r="B599" s="24" t="s">
        <v>1042</v>
      </c>
      <c r="C599" s="24" t="s">
        <v>1576</v>
      </c>
      <c r="D599" s="29" t="s">
        <v>1414</v>
      </c>
      <c r="E599" s="24" t="s">
        <v>71</v>
      </c>
      <c r="F599" s="24" t="s">
        <v>12</v>
      </c>
      <c r="G599" s="24" t="s">
        <v>12</v>
      </c>
      <c r="H599" s="24" t="s">
        <v>11</v>
      </c>
      <c r="I599" s="24" t="s">
        <v>12</v>
      </c>
      <c r="J599" t="s">
        <v>690</v>
      </c>
    </row>
    <row r="600" spans="1:10" x14ac:dyDescent="0.3">
      <c r="A600" s="24" t="s">
        <v>444</v>
      </c>
      <c r="B600" s="24" t="s">
        <v>975</v>
      </c>
      <c r="C600" s="24" t="s">
        <v>1576</v>
      </c>
      <c r="D600" s="29" t="s">
        <v>1414</v>
      </c>
      <c r="E600" s="24" t="s">
        <v>71</v>
      </c>
      <c r="F600" s="24" t="s">
        <v>12</v>
      </c>
      <c r="G600" s="24" t="s">
        <v>12</v>
      </c>
      <c r="H600" s="24" t="s">
        <v>11</v>
      </c>
      <c r="I600" s="24" t="s">
        <v>12</v>
      </c>
      <c r="J600" t="s">
        <v>690</v>
      </c>
    </row>
    <row r="601" spans="1:10" x14ac:dyDescent="0.3">
      <c r="A601" s="24" t="s">
        <v>366</v>
      </c>
      <c r="B601" s="24" t="s">
        <v>941</v>
      </c>
      <c r="C601" s="24" t="s">
        <v>354</v>
      </c>
      <c r="D601" s="29" t="s">
        <v>1414</v>
      </c>
      <c r="E601" s="24" t="s">
        <v>71</v>
      </c>
      <c r="F601" s="24" t="s">
        <v>12</v>
      </c>
      <c r="G601" s="24" t="s">
        <v>12</v>
      </c>
      <c r="H601" s="24" t="s">
        <v>11</v>
      </c>
      <c r="I601" s="24" t="s">
        <v>12</v>
      </c>
      <c r="J601" t="s">
        <v>690</v>
      </c>
    </row>
    <row r="602" spans="1:10" x14ac:dyDescent="0.3">
      <c r="A602" s="24" t="s">
        <v>335</v>
      </c>
      <c r="B602" s="24" t="s">
        <v>979</v>
      </c>
      <c r="C602" s="24" t="s">
        <v>750</v>
      </c>
      <c r="D602" s="29" t="s">
        <v>1414</v>
      </c>
      <c r="E602" s="24" t="s">
        <v>71</v>
      </c>
      <c r="F602" s="24" t="s">
        <v>12</v>
      </c>
      <c r="G602" s="24" t="s">
        <v>12</v>
      </c>
      <c r="H602" s="24" t="s">
        <v>11</v>
      </c>
      <c r="I602" s="24" t="s">
        <v>12</v>
      </c>
      <c r="J602" t="s">
        <v>690</v>
      </c>
    </row>
    <row r="603" spans="1:10" x14ac:dyDescent="0.3">
      <c r="A603" s="24" t="s">
        <v>73</v>
      </c>
      <c r="B603" s="24" t="s">
        <v>976</v>
      </c>
      <c r="C603" s="24" t="s">
        <v>750</v>
      </c>
      <c r="D603" s="29" t="s">
        <v>1414</v>
      </c>
      <c r="E603" s="24" t="s">
        <v>71</v>
      </c>
      <c r="F603" s="24" t="s">
        <v>12</v>
      </c>
      <c r="G603" s="24" t="s">
        <v>12</v>
      </c>
      <c r="H603" s="24" t="s">
        <v>11</v>
      </c>
      <c r="I603" s="24" t="s">
        <v>12</v>
      </c>
      <c r="J603" t="s">
        <v>690</v>
      </c>
    </row>
    <row r="604" spans="1:10" x14ac:dyDescent="0.3">
      <c r="A604" s="24" t="s">
        <v>226</v>
      </c>
      <c r="B604" s="24" t="s">
        <v>873</v>
      </c>
      <c r="C604" s="24" t="s">
        <v>225</v>
      </c>
      <c r="D604" s="29" t="s">
        <v>1414</v>
      </c>
      <c r="E604" s="24" t="s">
        <v>71</v>
      </c>
      <c r="F604" s="24" t="s">
        <v>11</v>
      </c>
      <c r="G604" s="24" t="s">
        <v>11</v>
      </c>
      <c r="H604" s="24" t="s">
        <v>11</v>
      </c>
      <c r="I604" s="24" t="s">
        <v>12</v>
      </c>
      <c r="J604" t="s">
        <v>690</v>
      </c>
    </row>
    <row r="605" spans="1:10" x14ac:dyDescent="0.3">
      <c r="A605" s="24" t="s">
        <v>601</v>
      </c>
      <c r="B605" s="24" t="s">
        <v>1028</v>
      </c>
      <c r="C605" s="24" t="s">
        <v>579</v>
      </c>
      <c r="D605" s="29" t="s">
        <v>1414</v>
      </c>
      <c r="E605" s="24" t="s">
        <v>71</v>
      </c>
      <c r="F605" s="24" t="s">
        <v>12</v>
      </c>
      <c r="G605" s="24" t="s">
        <v>12</v>
      </c>
      <c r="H605" s="24" t="s">
        <v>11</v>
      </c>
      <c r="I605" s="24" t="s">
        <v>12</v>
      </c>
      <c r="J605" t="s">
        <v>690</v>
      </c>
    </row>
    <row r="606" spans="1:10" x14ac:dyDescent="0.3">
      <c r="A606" s="24" t="s">
        <v>558</v>
      </c>
      <c r="B606" s="24" t="s">
        <v>982</v>
      </c>
      <c r="C606" s="24" t="s">
        <v>750</v>
      </c>
      <c r="D606" s="29" t="s">
        <v>1414</v>
      </c>
      <c r="E606" s="24" t="s">
        <v>71</v>
      </c>
      <c r="F606" s="24" t="s">
        <v>12</v>
      </c>
      <c r="G606" s="24" t="s">
        <v>12</v>
      </c>
      <c r="H606" s="24" t="s">
        <v>11</v>
      </c>
      <c r="I606" s="24" t="s">
        <v>12</v>
      </c>
      <c r="J606" t="s">
        <v>690</v>
      </c>
    </row>
    <row r="607" spans="1:10" x14ac:dyDescent="0.3">
      <c r="A607" s="24" t="s">
        <v>200</v>
      </c>
      <c r="B607" s="24" t="s">
        <v>859</v>
      </c>
      <c r="C607" s="24" t="s">
        <v>199</v>
      </c>
      <c r="D607" s="29" t="s">
        <v>1414</v>
      </c>
      <c r="E607" s="24" t="s">
        <v>71</v>
      </c>
      <c r="F607" s="24" t="s">
        <v>12</v>
      </c>
      <c r="G607" s="24" t="s">
        <v>12</v>
      </c>
      <c r="H607" s="24" t="s">
        <v>11</v>
      </c>
      <c r="I607" s="24" t="s">
        <v>12</v>
      </c>
      <c r="J607" t="s">
        <v>690</v>
      </c>
    </row>
    <row r="608" spans="1:10" x14ac:dyDescent="0.3">
      <c r="A608" s="24" t="s">
        <v>523</v>
      </c>
      <c r="B608" s="24" t="s">
        <v>987</v>
      </c>
      <c r="C608" s="24" t="s">
        <v>1576</v>
      </c>
      <c r="D608" s="29" t="s">
        <v>1414</v>
      </c>
      <c r="E608" s="24" t="s">
        <v>71</v>
      </c>
      <c r="F608" s="24" t="s">
        <v>12</v>
      </c>
      <c r="G608" s="24" t="s">
        <v>12</v>
      </c>
      <c r="H608" s="24" t="s">
        <v>11</v>
      </c>
      <c r="I608" s="24" t="s">
        <v>12</v>
      </c>
      <c r="J608" t="s">
        <v>690</v>
      </c>
    </row>
    <row r="609" spans="1:10" x14ac:dyDescent="0.3">
      <c r="A609" s="24" t="s">
        <v>428</v>
      </c>
      <c r="B609" s="24" t="s">
        <v>994</v>
      </c>
      <c r="C609" s="24" t="s">
        <v>429</v>
      </c>
      <c r="D609" s="29" t="s">
        <v>1412</v>
      </c>
      <c r="E609" s="24" t="s">
        <v>71</v>
      </c>
      <c r="F609" s="24" t="s">
        <v>12</v>
      </c>
      <c r="G609" s="24" t="s">
        <v>12</v>
      </c>
      <c r="H609" s="24" t="s">
        <v>11</v>
      </c>
      <c r="I609" s="24" t="s">
        <v>12</v>
      </c>
      <c r="J609" t="s">
        <v>690</v>
      </c>
    </row>
    <row r="610" spans="1:10" x14ac:dyDescent="0.3">
      <c r="A610" s="24" t="s">
        <v>91</v>
      </c>
      <c r="B610" s="24" t="s">
        <v>783</v>
      </c>
      <c r="C610" s="24" t="s">
        <v>1575</v>
      </c>
      <c r="D610" s="29" t="s">
        <v>1414</v>
      </c>
      <c r="E610" s="24" t="s">
        <v>71</v>
      </c>
      <c r="F610" s="24" t="s">
        <v>12</v>
      </c>
      <c r="G610" s="24" t="s">
        <v>12</v>
      </c>
      <c r="H610" s="24" t="s">
        <v>11</v>
      </c>
      <c r="I610" s="24" t="s">
        <v>12</v>
      </c>
      <c r="J610" t="s">
        <v>690</v>
      </c>
    </row>
    <row r="611" spans="1:10" x14ac:dyDescent="0.3">
      <c r="A611" s="24" t="s">
        <v>1191</v>
      </c>
      <c r="B611" s="24" t="s">
        <v>1192</v>
      </c>
      <c r="C611" s="24" t="s">
        <v>201</v>
      </c>
      <c r="D611" s="29" t="s">
        <v>1412</v>
      </c>
      <c r="E611" s="24" t="s">
        <v>79</v>
      </c>
      <c r="F611" s="24" t="s">
        <v>11</v>
      </c>
      <c r="G611" s="24" t="s">
        <v>11</v>
      </c>
      <c r="H611" s="24" t="s">
        <v>12</v>
      </c>
      <c r="I611" s="24" t="s">
        <v>12</v>
      </c>
      <c r="J611" t="s">
        <v>690</v>
      </c>
    </row>
    <row r="612" spans="1:10" x14ac:dyDescent="0.3">
      <c r="A612" s="24" t="s">
        <v>399</v>
      </c>
      <c r="B612" s="24" t="s">
        <v>961</v>
      </c>
      <c r="C612" s="24" t="s">
        <v>382</v>
      </c>
      <c r="D612" s="29" t="s">
        <v>1412</v>
      </c>
      <c r="E612" s="24" t="s">
        <v>71</v>
      </c>
      <c r="F612" s="24" t="s">
        <v>12</v>
      </c>
      <c r="G612" s="24" t="s">
        <v>12</v>
      </c>
      <c r="H612" s="24" t="s">
        <v>11</v>
      </c>
      <c r="I612" s="24" t="s">
        <v>12</v>
      </c>
      <c r="J612" t="s">
        <v>690</v>
      </c>
    </row>
    <row r="613" spans="1:10" x14ac:dyDescent="0.3">
      <c r="A613" s="24" t="s">
        <v>568</v>
      </c>
      <c r="B613" s="24" t="s">
        <v>1036</v>
      </c>
      <c r="C613" s="24" t="s">
        <v>567</v>
      </c>
      <c r="D613" s="29" t="s">
        <v>1412</v>
      </c>
      <c r="E613" s="24" t="s">
        <v>71</v>
      </c>
      <c r="F613" s="24" t="s">
        <v>12</v>
      </c>
      <c r="G613" s="24" t="s">
        <v>12</v>
      </c>
      <c r="H613" s="24" t="s">
        <v>11</v>
      </c>
      <c r="I613" s="24" t="s">
        <v>12</v>
      </c>
      <c r="J613" t="s">
        <v>690</v>
      </c>
    </row>
    <row r="614" spans="1:10" x14ac:dyDescent="0.3">
      <c r="A614" s="24" t="s">
        <v>452</v>
      </c>
      <c r="B614" s="24" t="s">
        <v>453</v>
      </c>
      <c r="C614" s="24" t="s">
        <v>449</v>
      </c>
      <c r="D614" s="29" t="s">
        <v>1410</v>
      </c>
      <c r="E614" s="24" t="s">
        <v>67</v>
      </c>
      <c r="F614" s="24" t="s">
        <v>11</v>
      </c>
      <c r="G614" s="24" t="s">
        <v>11</v>
      </c>
      <c r="H614" s="24" t="s">
        <v>12</v>
      </c>
      <c r="I614" s="24" t="s">
        <v>12</v>
      </c>
      <c r="J614" t="s">
        <v>690</v>
      </c>
    </row>
    <row r="615" spans="1:10" x14ac:dyDescent="0.3">
      <c r="A615" s="24" t="s">
        <v>454</v>
      </c>
      <c r="B615" s="24" t="s">
        <v>455</v>
      </c>
      <c r="C615" s="24" t="s">
        <v>449</v>
      </c>
      <c r="D615" s="29" t="s">
        <v>1410</v>
      </c>
      <c r="E615" s="24" t="s">
        <v>67</v>
      </c>
      <c r="F615" s="24" t="s">
        <v>11</v>
      </c>
      <c r="G615" s="24" t="s">
        <v>11</v>
      </c>
      <c r="H615" s="24" t="s">
        <v>12</v>
      </c>
      <c r="I615" s="24" t="s">
        <v>12</v>
      </c>
      <c r="J615" t="s">
        <v>690</v>
      </c>
    </row>
    <row r="616" spans="1:10" x14ac:dyDescent="0.3">
      <c r="A616" s="24" t="s">
        <v>450</v>
      </c>
      <c r="B616" s="24" t="s">
        <v>451</v>
      </c>
      <c r="C616" s="24" t="s">
        <v>449</v>
      </c>
      <c r="D616" s="29" t="s">
        <v>1410</v>
      </c>
      <c r="E616" s="24" t="s">
        <v>67</v>
      </c>
      <c r="F616" s="24" t="s">
        <v>11</v>
      </c>
      <c r="G616" s="24" t="s">
        <v>11</v>
      </c>
      <c r="H616" s="24" t="s">
        <v>12</v>
      </c>
      <c r="I616" s="24" t="s">
        <v>12</v>
      </c>
      <c r="J616" t="s">
        <v>690</v>
      </c>
    </row>
    <row r="617" spans="1:10" x14ac:dyDescent="0.3">
      <c r="A617" s="24" t="s">
        <v>1346</v>
      </c>
      <c r="B617" s="24" t="s">
        <v>1347</v>
      </c>
      <c r="C617" s="24" t="s">
        <v>354</v>
      </c>
      <c r="D617" s="29" t="s">
        <v>1415</v>
      </c>
      <c r="E617" s="24" t="s">
        <v>67</v>
      </c>
      <c r="F617" s="24" t="s">
        <v>12</v>
      </c>
      <c r="G617" s="24" t="s">
        <v>12</v>
      </c>
      <c r="H617" s="24" t="s">
        <v>11</v>
      </c>
      <c r="I617" s="24" t="s">
        <v>12</v>
      </c>
      <c r="J617" t="s">
        <v>690</v>
      </c>
    </row>
    <row r="618" spans="1:10" x14ac:dyDescent="0.3">
      <c r="A618" s="24" t="s">
        <v>458</v>
      </c>
      <c r="B618" s="24" t="s">
        <v>459</v>
      </c>
      <c r="C618" s="24" t="s">
        <v>449</v>
      </c>
      <c r="D618" s="29" t="s">
        <v>1410</v>
      </c>
      <c r="E618" s="24" t="s">
        <v>67</v>
      </c>
      <c r="F618" s="24" t="s">
        <v>11</v>
      </c>
      <c r="G618" s="24" t="s">
        <v>11</v>
      </c>
      <c r="H618" s="24" t="s">
        <v>12</v>
      </c>
      <c r="I618" s="24" t="s">
        <v>12</v>
      </c>
      <c r="J618" t="s">
        <v>690</v>
      </c>
    </row>
    <row r="619" spans="1:10" x14ac:dyDescent="0.3">
      <c r="A619" s="24" t="s">
        <v>1348</v>
      </c>
      <c r="B619" s="24" t="s">
        <v>1349</v>
      </c>
      <c r="C619" s="24" t="s">
        <v>354</v>
      </c>
      <c r="D619" s="29" t="s">
        <v>1415</v>
      </c>
      <c r="E619" s="24" t="s">
        <v>67</v>
      </c>
      <c r="F619" s="24" t="s">
        <v>12</v>
      </c>
      <c r="G619" s="24" t="s">
        <v>12</v>
      </c>
      <c r="H619" s="24" t="s">
        <v>11</v>
      </c>
      <c r="I619" s="24" t="s">
        <v>12</v>
      </c>
      <c r="J619" t="s">
        <v>690</v>
      </c>
    </row>
    <row r="620" spans="1:10" x14ac:dyDescent="0.3">
      <c r="A620" t="s">
        <v>1350</v>
      </c>
      <c r="B620" t="s">
        <v>1351</v>
      </c>
      <c r="C620" t="s">
        <v>354</v>
      </c>
      <c r="D620" t="s">
        <v>1415</v>
      </c>
      <c r="E620" t="s">
        <v>67</v>
      </c>
      <c r="F620" t="s">
        <v>12</v>
      </c>
      <c r="G620" t="s">
        <v>12</v>
      </c>
      <c r="H620" t="s">
        <v>11</v>
      </c>
      <c r="I620" t="s">
        <v>12</v>
      </c>
      <c r="J620" t="s">
        <v>690</v>
      </c>
    </row>
    <row r="621" spans="1:10" x14ac:dyDescent="0.3">
      <c r="A621" t="s">
        <v>1352</v>
      </c>
      <c r="B621" t="s">
        <v>1353</v>
      </c>
      <c r="C621" t="s">
        <v>1775</v>
      </c>
      <c r="D621" t="s">
        <v>1415</v>
      </c>
      <c r="E621" t="s">
        <v>51</v>
      </c>
      <c r="F621" t="s">
        <v>11</v>
      </c>
      <c r="G621" t="s">
        <v>12</v>
      </c>
      <c r="H621" t="s">
        <v>12</v>
      </c>
      <c r="I621" t="s">
        <v>12</v>
      </c>
      <c r="J621" t="s">
        <v>690</v>
      </c>
    </row>
    <row r="622" spans="1:10" x14ac:dyDescent="0.3">
      <c r="A622" t="s">
        <v>447</v>
      </c>
      <c r="B622" t="s">
        <v>448</v>
      </c>
      <c r="C622" t="s">
        <v>449</v>
      </c>
      <c r="D622" t="s">
        <v>1410</v>
      </c>
      <c r="E622" t="s">
        <v>67</v>
      </c>
      <c r="F622" t="s">
        <v>11</v>
      </c>
      <c r="G622" t="s">
        <v>11</v>
      </c>
      <c r="H622" t="s">
        <v>12</v>
      </c>
      <c r="I622" t="s">
        <v>12</v>
      </c>
      <c r="J622" t="s">
        <v>690</v>
      </c>
    </row>
    <row r="623" spans="1:10" x14ac:dyDescent="0.3">
      <c r="A623" t="s">
        <v>404</v>
      </c>
      <c r="B623" t="s">
        <v>405</v>
      </c>
      <c r="C623" t="s">
        <v>406</v>
      </c>
      <c r="D623" t="s">
        <v>1415</v>
      </c>
      <c r="E623" t="s">
        <v>71</v>
      </c>
      <c r="F623" t="s">
        <v>12</v>
      </c>
      <c r="G623" t="s">
        <v>12</v>
      </c>
      <c r="H623" t="s">
        <v>11</v>
      </c>
      <c r="I623" t="s">
        <v>12</v>
      </c>
      <c r="J623" t="s">
        <v>690</v>
      </c>
    </row>
    <row r="624" spans="1:10" x14ac:dyDescent="0.3">
      <c r="A624" t="s">
        <v>588</v>
      </c>
      <c r="B624" t="s">
        <v>589</v>
      </c>
      <c r="C624" t="s">
        <v>1354</v>
      </c>
      <c r="D624" t="s">
        <v>1410</v>
      </c>
      <c r="E624" t="s">
        <v>67</v>
      </c>
      <c r="F624" t="s">
        <v>11</v>
      </c>
      <c r="G624" t="s">
        <v>12</v>
      </c>
      <c r="H624" t="s">
        <v>11</v>
      </c>
      <c r="I624" t="s">
        <v>12</v>
      </c>
      <c r="J624" t="s">
        <v>690</v>
      </c>
    </row>
    <row r="625" spans="1:10" x14ac:dyDescent="0.3">
      <c r="A625" t="s">
        <v>763</v>
      </c>
      <c r="B625" t="s">
        <v>764</v>
      </c>
      <c r="C625" t="s">
        <v>1354</v>
      </c>
      <c r="D625" t="s">
        <v>1410</v>
      </c>
      <c r="E625" t="s">
        <v>67</v>
      </c>
      <c r="F625" t="s">
        <v>11</v>
      </c>
      <c r="G625" t="s">
        <v>11</v>
      </c>
      <c r="H625" t="s">
        <v>12</v>
      </c>
      <c r="I625" t="s">
        <v>12</v>
      </c>
      <c r="J625" t="s">
        <v>690</v>
      </c>
    </row>
    <row r="626" spans="1:10" x14ac:dyDescent="0.3">
      <c r="A626" t="s">
        <v>591</v>
      </c>
      <c r="B626" t="s">
        <v>592</v>
      </c>
      <c r="C626" t="s">
        <v>1354</v>
      </c>
      <c r="D626" t="s">
        <v>1410</v>
      </c>
      <c r="E626" t="s">
        <v>67</v>
      </c>
      <c r="F626" t="s">
        <v>11</v>
      </c>
      <c r="G626" t="s">
        <v>11</v>
      </c>
      <c r="H626" t="s">
        <v>11</v>
      </c>
      <c r="I626" t="s">
        <v>12</v>
      </c>
      <c r="J626" t="s">
        <v>690</v>
      </c>
    </row>
    <row r="627" spans="1:10" x14ac:dyDescent="0.3">
      <c r="A627" t="s">
        <v>759</v>
      </c>
      <c r="B627" t="s">
        <v>760</v>
      </c>
      <c r="C627" t="s">
        <v>1354</v>
      </c>
      <c r="D627" t="s">
        <v>1410</v>
      </c>
      <c r="E627" t="s">
        <v>67</v>
      </c>
      <c r="F627" t="s">
        <v>11</v>
      </c>
      <c r="G627" t="s">
        <v>11</v>
      </c>
      <c r="H627" t="s">
        <v>11</v>
      </c>
      <c r="I627" t="s">
        <v>12</v>
      </c>
      <c r="J627" t="s">
        <v>690</v>
      </c>
    </row>
    <row r="628" spans="1:10" x14ac:dyDescent="0.3">
      <c r="A628" t="s">
        <v>694</v>
      </c>
      <c r="B628" t="s">
        <v>695</v>
      </c>
      <c r="C628" t="s">
        <v>1354</v>
      </c>
      <c r="D628" t="s">
        <v>1410</v>
      </c>
      <c r="E628" t="s">
        <v>67</v>
      </c>
      <c r="F628" t="s">
        <v>12</v>
      </c>
      <c r="G628" t="s">
        <v>12</v>
      </c>
      <c r="H628" t="s">
        <v>11</v>
      </c>
      <c r="I628" t="s">
        <v>12</v>
      </c>
      <c r="J628" t="s">
        <v>690</v>
      </c>
    </row>
    <row r="629" spans="1:10" x14ac:dyDescent="0.3">
      <c r="A629" t="s">
        <v>696</v>
      </c>
      <c r="B629" t="s">
        <v>697</v>
      </c>
      <c r="C629" t="s">
        <v>590</v>
      </c>
      <c r="D629" t="s">
        <v>1410</v>
      </c>
      <c r="E629" t="s">
        <v>67</v>
      </c>
      <c r="F629" t="s">
        <v>11</v>
      </c>
      <c r="G629" t="s">
        <v>11</v>
      </c>
      <c r="H629" t="s">
        <v>11</v>
      </c>
      <c r="I629" t="s">
        <v>12</v>
      </c>
      <c r="J629" t="s">
        <v>690</v>
      </c>
    </row>
    <row r="630" spans="1:10" x14ac:dyDescent="0.3">
      <c r="A630" t="s">
        <v>732</v>
      </c>
      <c r="B630" t="s">
        <v>733</v>
      </c>
      <c r="C630" t="s">
        <v>734</v>
      </c>
      <c r="D630" t="s">
        <v>1410</v>
      </c>
      <c r="E630" t="s">
        <v>67</v>
      </c>
      <c r="F630" t="s">
        <v>11</v>
      </c>
      <c r="G630" t="s">
        <v>11</v>
      </c>
      <c r="H630" t="s">
        <v>12</v>
      </c>
      <c r="I630" t="s">
        <v>12</v>
      </c>
      <c r="J630" t="s">
        <v>690</v>
      </c>
    </row>
    <row r="631" spans="1:10" x14ac:dyDescent="0.3">
      <c r="A631" t="s">
        <v>765</v>
      </c>
      <c r="B631" t="s">
        <v>766</v>
      </c>
      <c r="C631" t="s">
        <v>590</v>
      </c>
      <c r="D631" t="s">
        <v>1410</v>
      </c>
      <c r="E631" t="s">
        <v>67</v>
      </c>
      <c r="F631" t="s">
        <v>11</v>
      </c>
      <c r="G631" t="s">
        <v>11</v>
      </c>
      <c r="H631" t="s">
        <v>11</v>
      </c>
      <c r="I631" t="s">
        <v>12</v>
      </c>
      <c r="J631" t="s">
        <v>690</v>
      </c>
    </row>
    <row r="632" spans="1:10" x14ac:dyDescent="0.3">
      <c r="A632" t="s">
        <v>725</v>
      </c>
      <c r="B632" t="s">
        <v>726</v>
      </c>
      <c r="C632" t="s">
        <v>17</v>
      </c>
      <c r="D632" t="s">
        <v>1410</v>
      </c>
      <c r="E632" t="s">
        <v>67</v>
      </c>
      <c r="F632" t="s">
        <v>11</v>
      </c>
      <c r="G632" t="s">
        <v>12</v>
      </c>
      <c r="H632" t="s">
        <v>12</v>
      </c>
      <c r="I632" t="s">
        <v>12</v>
      </c>
      <c r="J632" t="s">
        <v>690</v>
      </c>
    </row>
    <row r="633" spans="1:10" x14ac:dyDescent="0.3">
      <c r="A633" t="s">
        <v>767</v>
      </c>
      <c r="B633" t="s">
        <v>768</v>
      </c>
      <c r="C633" t="s">
        <v>590</v>
      </c>
      <c r="D633" t="s">
        <v>1410</v>
      </c>
      <c r="E633" t="s">
        <v>67</v>
      </c>
      <c r="F633" t="s">
        <v>11</v>
      </c>
      <c r="G633" t="s">
        <v>11</v>
      </c>
      <c r="H633" t="s">
        <v>11</v>
      </c>
      <c r="I633" t="s">
        <v>12</v>
      </c>
      <c r="J633" t="s">
        <v>690</v>
      </c>
    </row>
    <row r="634" spans="1:10" x14ac:dyDescent="0.3">
      <c r="A634" t="s">
        <v>761</v>
      </c>
      <c r="B634" t="s">
        <v>762</v>
      </c>
      <c r="C634" t="s">
        <v>1354</v>
      </c>
      <c r="D634" t="s">
        <v>1410</v>
      </c>
      <c r="E634" t="s">
        <v>67</v>
      </c>
      <c r="F634" t="s">
        <v>11</v>
      </c>
      <c r="G634" t="s">
        <v>11</v>
      </c>
      <c r="H634" t="s">
        <v>12</v>
      </c>
      <c r="I634" t="s">
        <v>12</v>
      </c>
      <c r="J634" t="s">
        <v>690</v>
      </c>
    </row>
    <row r="635" spans="1:10" x14ac:dyDescent="0.3">
      <c r="A635" t="s">
        <v>755</v>
      </c>
      <c r="B635" t="s">
        <v>756</v>
      </c>
      <c r="C635" t="s">
        <v>776</v>
      </c>
      <c r="D635" t="s">
        <v>1410</v>
      </c>
      <c r="E635" t="s">
        <v>67</v>
      </c>
      <c r="F635" t="s">
        <v>11</v>
      </c>
      <c r="G635" t="s">
        <v>11</v>
      </c>
      <c r="H635" t="s">
        <v>12</v>
      </c>
      <c r="I635" t="s">
        <v>12</v>
      </c>
      <c r="J635" t="s">
        <v>690</v>
      </c>
    </row>
    <row r="636" spans="1:10" x14ac:dyDescent="0.3">
      <c r="A636" t="s">
        <v>735</v>
      </c>
      <c r="B636" t="s">
        <v>736</v>
      </c>
      <c r="C636" t="s">
        <v>737</v>
      </c>
      <c r="D636" t="s">
        <v>1410</v>
      </c>
      <c r="E636" t="s">
        <v>67</v>
      </c>
      <c r="F636" t="s">
        <v>11</v>
      </c>
      <c r="G636" t="s">
        <v>11</v>
      </c>
      <c r="H636" t="s">
        <v>12</v>
      </c>
      <c r="I636" t="s">
        <v>12</v>
      </c>
      <c r="J636" t="s">
        <v>690</v>
      </c>
    </row>
    <row r="637" spans="1:10" x14ac:dyDescent="0.3">
      <c r="A637" t="s">
        <v>757</v>
      </c>
      <c r="B637" t="s">
        <v>758</v>
      </c>
      <c r="C637" t="s">
        <v>1354</v>
      </c>
      <c r="D637" t="s">
        <v>1410</v>
      </c>
      <c r="E637" t="s">
        <v>67</v>
      </c>
      <c r="F637" t="s">
        <v>11</v>
      </c>
      <c r="G637" t="s">
        <v>11</v>
      </c>
      <c r="H637" t="s">
        <v>12</v>
      </c>
      <c r="I637" t="s">
        <v>12</v>
      </c>
      <c r="J637" t="s">
        <v>690</v>
      </c>
    </row>
    <row r="638" spans="1:10" x14ac:dyDescent="0.3">
      <c r="A638" t="s">
        <v>1053</v>
      </c>
      <c r="B638" t="s">
        <v>1054</v>
      </c>
      <c r="C638" t="s">
        <v>1354</v>
      </c>
      <c r="D638" t="s">
        <v>1410</v>
      </c>
      <c r="E638" t="s">
        <v>67</v>
      </c>
      <c r="F638" t="s">
        <v>11</v>
      </c>
      <c r="G638" t="s">
        <v>11</v>
      </c>
      <c r="H638" t="s">
        <v>12</v>
      </c>
      <c r="I638" t="s">
        <v>12</v>
      </c>
      <c r="J638" t="s">
        <v>690</v>
      </c>
    </row>
    <row r="639" spans="1:10" x14ac:dyDescent="0.3">
      <c r="A639" t="s">
        <v>769</v>
      </c>
      <c r="B639" t="s">
        <v>770</v>
      </c>
      <c r="C639" t="s">
        <v>590</v>
      </c>
      <c r="D639" t="s">
        <v>1410</v>
      </c>
      <c r="E639" t="s">
        <v>67</v>
      </c>
      <c r="F639" t="s">
        <v>11</v>
      </c>
      <c r="G639" t="s">
        <v>11</v>
      </c>
      <c r="H639" t="s">
        <v>11</v>
      </c>
      <c r="I639" t="s">
        <v>12</v>
      </c>
      <c r="J639" t="s">
        <v>690</v>
      </c>
    </row>
    <row r="640" spans="1:10" x14ac:dyDescent="0.3">
      <c r="A640" t="s">
        <v>1355</v>
      </c>
      <c r="B640" t="s">
        <v>1356</v>
      </c>
      <c r="C640" t="s">
        <v>354</v>
      </c>
      <c r="D640" t="s">
        <v>1415</v>
      </c>
      <c r="E640" t="s">
        <v>71</v>
      </c>
      <c r="F640" t="s">
        <v>12</v>
      </c>
      <c r="G640" t="s">
        <v>12</v>
      </c>
      <c r="H640" t="s">
        <v>11</v>
      </c>
      <c r="I640" t="s">
        <v>12</v>
      </c>
      <c r="J640" t="s">
        <v>690</v>
      </c>
    </row>
    <row r="641" spans="1:10" x14ac:dyDescent="0.3">
      <c r="A641" t="s">
        <v>778</v>
      </c>
      <c r="B641" t="s">
        <v>779</v>
      </c>
      <c r="C641" t="s">
        <v>777</v>
      </c>
      <c r="D641" t="s">
        <v>1410</v>
      </c>
      <c r="E641" t="s">
        <v>67</v>
      </c>
      <c r="F641" t="s">
        <v>11</v>
      </c>
      <c r="G641" t="s">
        <v>11</v>
      </c>
      <c r="H641" t="s">
        <v>12</v>
      </c>
      <c r="I641" t="s">
        <v>12</v>
      </c>
      <c r="J641" t="s">
        <v>690</v>
      </c>
    </row>
    <row r="642" spans="1:10" x14ac:dyDescent="0.3">
      <c r="A642" t="s">
        <v>1357</v>
      </c>
      <c r="B642" t="s">
        <v>1358</v>
      </c>
      <c r="C642" t="s">
        <v>354</v>
      </c>
      <c r="D642" t="s">
        <v>1415</v>
      </c>
      <c r="E642" t="s">
        <v>71</v>
      </c>
      <c r="F642" t="s">
        <v>12</v>
      </c>
      <c r="G642" t="s">
        <v>12</v>
      </c>
      <c r="H642" t="s">
        <v>11</v>
      </c>
      <c r="I642" t="s">
        <v>12</v>
      </c>
      <c r="J642" t="s">
        <v>690</v>
      </c>
    </row>
    <row r="643" spans="1:10" x14ac:dyDescent="0.3">
      <c r="A643" t="s">
        <v>1065</v>
      </c>
      <c r="B643" t="s">
        <v>1066</v>
      </c>
      <c r="C643" t="s">
        <v>590</v>
      </c>
      <c r="D643" t="s">
        <v>1410</v>
      </c>
      <c r="E643" t="s">
        <v>67</v>
      </c>
      <c r="F643" t="s">
        <v>11</v>
      </c>
      <c r="G643" t="s">
        <v>11</v>
      </c>
      <c r="H643" t="s">
        <v>12</v>
      </c>
      <c r="I643" t="s">
        <v>12</v>
      </c>
      <c r="J643" t="s">
        <v>690</v>
      </c>
    </row>
    <row r="644" spans="1:10" x14ac:dyDescent="0.3">
      <c r="A644" t="s">
        <v>1359</v>
      </c>
      <c r="B644" t="s">
        <v>1360</v>
      </c>
      <c r="C644" t="s">
        <v>354</v>
      </c>
      <c r="D644" t="s">
        <v>1415</v>
      </c>
      <c r="E644" t="s">
        <v>67</v>
      </c>
      <c r="F644" t="s">
        <v>12</v>
      </c>
      <c r="G644" t="s">
        <v>12</v>
      </c>
      <c r="H644" t="s">
        <v>11</v>
      </c>
      <c r="I644" t="s">
        <v>12</v>
      </c>
      <c r="J644" t="s">
        <v>690</v>
      </c>
    </row>
    <row r="645" spans="1:10" x14ac:dyDescent="0.3">
      <c r="A645" t="s">
        <v>1361</v>
      </c>
      <c r="B645" t="s">
        <v>1362</v>
      </c>
      <c r="C645" t="s">
        <v>354</v>
      </c>
      <c r="D645" t="s">
        <v>1415</v>
      </c>
      <c r="E645" t="s">
        <v>67</v>
      </c>
      <c r="F645" t="s">
        <v>12</v>
      </c>
      <c r="G645" t="s">
        <v>12</v>
      </c>
      <c r="H645" t="s">
        <v>11</v>
      </c>
      <c r="I645" t="s">
        <v>12</v>
      </c>
      <c r="J645" t="s">
        <v>690</v>
      </c>
    </row>
    <row r="646" spans="1:10" x14ac:dyDescent="0.3">
      <c r="A646" t="s">
        <v>1363</v>
      </c>
      <c r="B646" t="s">
        <v>1364</v>
      </c>
      <c r="C646" t="s">
        <v>354</v>
      </c>
      <c r="D646" t="s">
        <v>1415</v>
      </c>
      <c r="E646" t="s">
        <v>67</v>
      </c>
      <c r="F646" t="s">
        <v>12</v>
      </c>
      <c r="G646" t="s">
        <v>12</v>
      </c>
      <c r="H646" t="s">
        <v>11</v>
      </c>
      <c r="I646" t="s">
        <v>12</v>
      </c>
      <c r="J646" t="s">
        <v>690</v>
      </c>
    </row>
    <row r="647" spans="1:10" x14ac:dyDescent="0.3">
      <c r="A647" t="s">
        <v>1193</v>
      </c>
      <c r="B647" t="s">
        <v>1194</v>
      </c>
      <c r="C647" t="s">
        <v>1776</v>
      </c>
      <c r="D647" t="s">
        <v>1413</v>
      </c>
      <c r="E647" t="s">
        <v>67</v>
      </c>
      <c r="F647" t="s">
        <v>11</v>
      </c>
      <c r="G647" t="s">
        <v>11</v>
      </c>
      <c r="H647" t="s">
        <v>12</v>
      </c>
      <c r="I647" t="s">
        <v>12</v>
      </c>
      <c r="J647" t="s">
        <v>690</v>
      </c>
    </row>
    <row r="648" spans="1:10" x14ac:dyDescent="0.3">
      <c r="A648" t="s">
        <v>1055</v>
      </c>
      <c r="B648" t="s">
        <v>1056</v>
      </c>
      <c r="C648" t="s">
        <v>1354</v>
      </c>
      <c r="D648" t="s">
        <v>1410</v>
      </c>
      <c r="E648" t="s">
        <v>67</v>
      </c>
      <c r="F648" t="s">
        <v>11</v>
      </c>
      <c r="G648" t="s">
        <v>11</v>
      </c>
      <c r="H648" t="s">
        <v>12</v>
      </c>
      <c r="I648" t="s">
        <v>12</v>
      </c>
      <c r="J648" t="s">
        <v>690</v>
      </c>
    </row>
    <row r="649" spans="1:10" x14ac:dyDescent="0.3">
      <c r="A649" t="s">
        <v>1061</v>
      </c>
      <c r="B649" t="s">
        <v>1062</v>
      </c>
      <c r="C649" t="s">
        <v>1354</v>
      </c>
      <c r="D649" t="s">
        <v>1410</v>
      </c>
      <c r="E649" t="s">
        <v>67</v>
      </c>
      <c r="F649" t="s">
        <v>11</v>
      </c>
      <c r="G649" t="s">
        <v>11</v>
      </c>
      <c r="H649" t="s">
        <v>12</v>
      </c>
      <c r="I649" t="s">
        <v>12</v>
      </c>
      <c r="J649" t="s">
        <v>690</v>
      </c>
    </row>
    <row r="650" spans="1:10" x14ac:dyDescent="0.3">
      <c r="A650" t="s">
        <v>1067</v>
      </c>
      <c r="B650" t="s">
        <v>1068</v>
      </c>
      <c r="C650" t="s">
        <v>1354</v>
      </c>
      <c r="D650" t="s">
        <v>1410</v>
      </c>
      <c r="E650" t="s">
        <v>67</v>
      </c>
      <c r="F650" t="s">
        <v>11</v>
      </c>
      <c r="G650" t="s">
        <v>11</v>
      </c>
      <c r="H650" t="s">
        <v>12</v>
      </c>
      <c r="I650" t="s">
        <v>12</v>
      </c>
      <c r="J650" t="s">
        <v>690</v>
      </c>
    </row>
    <row r="651" spans="1:10" x14ac:dyDescent="0.3">
      <c r="A651" t="s">
        <v>1063</v>
      </c>
      <c r="B651" t="s">
        <v>1064</v>
      </c>
      <c r="C651" t="s">
        <v>1354</v>
      </c>
      <c r="D651" t="s">
        <v>1410</v>
      </c>
      <c r="E651" t="s">
        <v>67</v>
      </c>
      <c r="F651" t="s">
        <v>11</v>
      </c>
      <c r="G651" t="s">
        <v>11</v>
      </c>
      <c r="H651" t="s">
        <v>12</v>
      </c>
      <c r="I651" t="s">
        <v>12</v>
      </c>
      <c r="J651" t="s">
        <v>690</v>
      </c>
    </row>
    <row r="652" spans="1:10" x14ac:dyDescent="0.3">
      <c r="A652" t="s">
        <v>1049</v>
      </c>
      <c r="B652" t="s">
        <v>1050</v>
      </c>
      <c r="C652" t="s">
        <v>1354</v>
      </c>
      <c r="D652" t="s">
        <v>1410</v>
      </c>
      <c r="E652" t="s">
        <v>67</v>
      </c>
      <c r="F652" t="s">
        <v>11</v>
      </c>
      <c r="G652" t="s">
        <v>11</v>
      </c>
      <c r="H652" t="s">
        <v>12</v>
      </c>
      <c r="I652" t="s">
        <v>12</v>
      </c>
      <c r="J652" t="s">
        <v>690</v>
      </c>
    </row>
    <row r="653" spans="1:10" x14ac:dyDescent="0.3">
      <c r="A653" t="s">
        <v>1365</v>
      </c>
      <c r="B653" t="s">
        <v>1366</v>
      </c>
      <c r="C653" t="s">
        <v>354</v>
      </c>
      <c r="D653" t="s">
        <v>1415</v>
      </c>
      <c r="E653" t="s">
        <v>71</v>
      </c>
      <c r="F653" t="s">
        <v>12</v>
      </c>
      <c r="G653" t="s">
        <v>12</v>
      </c>
      <c r="H653" t="s">
        <v>11</v>
      </c>
      <c r="I653" t="s">
        <v>12</v>
      </c>
      <c r="J653" t="s">
        <v>690</v>
      </c>
    </row>
    <row r="654" spans="1:10" x14ac:dyDescent="0.3">
      <c r="A654" t="s">
        <v>1367</v>
      </c>
      <c r="B654" t="s">
        <v>1368</v>
      </c>
      <c r="C654" t="s">
        <v>354</v>
      </c>
      <c r="D654" t="s">
        <v>1415</v>
      </c>
      <c r="E654" t="s">
        <v>71</v>
      </c>
      <c r="F654" t="s">
        <v>12</v>
      </c>
      <c r="G654" t="s">
        <v>12</v>
      </c>
      <c r="H654" t="s">
        <v>11</v>
      </c>
      <c r="I654" t="s">
        <v>12</v>
      </c>
      <c r="J654" t="s">
        <v>690</v>
      </c>
    </row>
    <row r="655" spans="1:10" x14ac:dyDescent="0.3">
      <c r="A655" t="s">
        <v>1369</v>
      </c>
      <c r="B655" t="s">
        <v>1370</v>
      </c>
      <c r="C655" t="s">
        <v>354</v>
      </c>
      <c r="D655" t="s">
        <v>1415</v>
      </c>
      <c r="E655" t="s">
        <v>71</v>
      </c>
      <c r="F655" t="s">
        <v>12</v>
      </c>
      <c r="G655" t="s">
        <v>12</v>
      </c>
      <c r="H655" t="s">
        <v>11</v>
      </c>
      <c r="I655" t="s">
        <v>12</v>
      </c>
      <c r="J655" t="s">
        <v>690</v>
      </c>
    </row>
    <row r="656" spans="1:10" x14ac:dyDescent="0.3">
      <c r="A656" t="s">
        <v>1195</v>
      </c>
      <c r="B656" t="s">
        <v>1196</v>
      </c>
      <c r="C656" t="s">
        <v>1354</v>
      </c>
      <c r="D656" t="s">
        <v>1410</v>
      </c>
      <c r="E656" t="s">
        <v>67</v>
      </c>
      <c r="F656" t="s">
        <v>11</v>
      </c>
      <c r="G656" t="s">
        <v>11</v>
      </c>
      <c r="H656" t="s">
        <v>12</v>
      </c>
      <c r="I656" t="s">
        <v>12</v>
      </c>
      <c r="J656" t="s">
        <v>690</v>
      </c>
    </row>
    <row r="657" spans="1:10" x14ac:dyDescent="0.3">
      <c r="A657" t="s">
        <v>1051</v>
      </c>
      <c r="B657" t="s">
        <v>1052</v>
      </c>
      <c r="C657" t="s">
        <v>1354</v>
      </c>
      <c r="D657" t="s">
        <v>1410</v>
      </c>
      <c r="E657" t="s">
        <v>67</v>
      </c>
      <c r="F657" t="s">
        <v>11</v>
      </c>
      <c r="G657" t="s">
        <v>11</v>
      </c>
      <c r="H657" t="s">
        <v>12</v>
      </c>
      <c r="I657" t="s">
        <v>12</v>
      </c>
      <c r="J657" t="s">
        <v>690</v>
      </c>
    </row>
    <row r="658" spans="1:10" x14ac:dyDescent="0.3">
      <c r="A658" t="s">
        <v>1057</v>
      </c>
      <c r="B658" t="s">
        <v>1058</v>
      </c>
      <c r="C658" t="s">
        <v>1354</v>
      </c>
      <c r="D658" t="s">
        <v>1410</v>
      </c>
      <c r="E658" t="s">
        <v>67</v>
      </c>
      <c r="F658" t="s">
        <v>11</v>
      </c>
      <c r="G658" t="s">
        <v>11</v>
      </c>
      <c r="H658" t="s">
        <v>12</v>
      </c>
      <c r="I658" t="s">
        <v>12</v>
      </c>
      <c r="J658" t="s">
        <v>690</v>
      </c>
    </row>
    <row r="659" spans="1:10" x14ac:dyDescent="0.3">
      <c r="A659" t="s">
        <v>1197</v>
      </c>
      <c r="B659" t="s">
        <v>1198</v>
      </c>
      <c r="C659" t="s">
        <v>1354</v>
      </c>
      <c r="D659" t="s">
        <v>1410</v>
      </c>
      <c r="E659" t="s">
        <v>67</v>
      </c>
      <c r="F659" t="s">
        <v>11</v>
      </c>
      <c r="G659" t="s">
        <v>11</v>
      </c>
      <c r="H659" t="s">
        <v>12</v>
      </c>
      <c r="I659" t="s">
        <v>12</v>
      </c>
      <c r="J659" t="s">
        <v>690</v>
      </c>
    </row>
    <row r="660" spans="1:10" x14ac:dyDescent="0.3">
      <c r="A660" t="s">
        <v>1199</v>
      </c>
      <c r="B660" t="s">
        <v>1200</v>
      </c>
      <c r="C660" t="s">
        <v>1354</v>
      </c>
      <c r="D660" t="s">
        <v>1410</v>
      </c>
      <c r="E660" t="s">
        <v>67</v>
      </c>
      <c r="F660" t="s">
        <v>11</v>
      </c>
      <c r="G660" t="s">
        <v>11</v>
      </c>
      <c r="H660" t="s">
        <v>12</v>
      </c>
      <c r="I660" t="s">
        <v>12</v>
      </c>
      <c r="J660" t="s">
        <v>690</v>
      </c>
    </row>
    <row r="661" spans="1:10" x14ac:dyDescent="0.3">
      <c r="A661" t="s">
        <v>1047</v>
      </c>
      <c r="B661" t="s">
        <v>1048</v>
      </c>
      <c r="C661" t="s">
        <v>1354</v>
      </c>
      <c r="D661" t="s">
        <v>1410</v>
      </c>
      <c r="E661" t="s">
        <v>67</v>
      </c>
      <c r="F661" t="s">
        <v>11</v>
      </c>
      <c r="G661" t="s">
        <v>11</v>
      </c>
      <c r="H661" t="s">
        <v>12</v>
      </c>
      <c r="I661" t="s">
        <v>12</v>
      </c>
      <c r="J661" t="s">
        <v>690</v>
      </c>
    </row>
    <row r="662" spans="1:10" x14ac:dyDescent="0.3">
      <c r="A662" t="s">
        <v>1059</v>
      </c>
      <c r="B662" t="s">
        <v>1060</v>
      </c>
      <c r="C662" t="s">
        <v>1354</v>
      </c>
      <c r="D662" t="s">
        <v>1410</v>
      </c>
      <c r="E662" t="s">
        <v>67</v>
      </c>
      <c r="F662" t="s">
        <v>11</v>
      </c>
      <c r="G662" t="s">
        <v>11</v>
      </c>
      <c r="H662" t="s">
        <v>12</v>
      </c>
      <c r="I662" t="s">
        <v>12</v>
      </c>
      <c r="J662" t="s">
        <v>690</v>
      </c>
    </row>
    <row r="663" spans="1:10" x14ac:dyDescent="0.3">
      <c r="A663" t="s">
        <v>1201</v>
      </c>
      <c r="B663" t="s">
        <v>1202</v>
      </c>
      <c r="C663" t="s">
        <v>1354</v>
      </c>
      <c r="D663" t="s">
        <v>1410</v>
      </c>
      <c r="E663" t="s">
        <v>67</v>
      </c>
      <c r="F663" t="s">
        <v>11</v>
      </c>
      <c r="G663" t="s">
        <v>11</v>
      </c>
      <c r="H663" t="s">
        <v>12</v>
      </c>
      <c r="I663" t="s">
        <v>12</v>
      </c>
      <c r="J663" t="s">
        <v>690</v>
      </c>
    </row>
    <row r="664" spans="1:10" x14ac:dyDescent="0.3">
      <c r="A664" t="s">
        <v>1203</v>
      </c>
      <c r="B664" t="s">
        <v>1204</v>
      </c>
      <c r="C664" t="s">
        <v>1354</v>
      </c>
      <c r="D664" t="s">
        <v>1410</v>
      </c>
      <c r="E664" t="s">
        <v>67</v>
      </c>
      <c r="F664" t="s">
        <v>11</v>
      </c>
      <c r="G664" t="s">
        <v>11</v>
      </c>
      <c r="H664" t="s">
        <v>12</v>
      </c>
      <c r="I664" t="s">
        <v>12</v>
      </c>
      <c r="J664" t="s">
        <v>690</v>
      </c>
    </row>
    <row r="665" spans="1:10" x14ac:dyDescent="0.3">
      <c r="A665" t="s">
        <v>1205</v>
      </c>
      <c r="B665" t="s">
        <v>1206</v>
      </c>
      <c r="C665" t="s">
        <v>1354</v>
      </c>
      <c r="D665" t="s">
        <v>1410</v>
      </c>
      <c r="E665" t="s">
        <v>67</v>
      </c>
      <c r="F665" t="s">
        <v>11</v>
      </c>
      <c r="G665" t="s">
        <v>11</v>
      </c>
      <c r="H665" t="s">
        <v>12</v>
      </c>
      <c r="I665" t="s">
        <v>12</v>
      </c>
      <c r="J665" t="s">
        <v>690</v>
      </c>
    </row>
    <row r="666" spans="1:10" x14ac:dyDescent="0.3">
      <c r="A666" t="s">
        <v>1207</v>
      </c>
      <c r="B666" t="s">
        <v>1208</v>
      </c>
      <c r="C666" t="s">
        <v>1354</v>
      </c>
      <c r="D666" t="s">
        <v>1410</v>
      </c>
      <c r="E666" t="s">
        <v>67</v>
      </c>
      <c r="F666" t="s">
        <v>11</v>
      </c>
      <c r="G666" t="s">
        <v>11</v>
      </c>
      <c r="H666" t="s">
        <v>12</v>
      </c>
      <c r="I666" t="s">
        <v>12</v>
      </c>
      <c r="J666" t="s">
        <v>690</v>
      </c>
    </row>
    <row r="667" spans="1:10" x14ac:dyDescent="0.3">
      <c r="A667" t="s">
        <v>996</v>
      </c>
      <c r="B667" t="s">
        <v>997</v>
      </c>
      <c r="C667" t="s">
        <v>449</v>
      </c>
      <c r="D667" t="s">
        <v>1410</v>
      </c>
      <c r="E667" t="s">
        <v>67</v>
      </c>
      <c r="F667" t="s">
        <v>11</v>
      </c>
      <c r="G667" t="s">
        <v>11</v>
      </c>
      <c r="H667" t="s">
        <v>12</v>
      </c>
      <c r="I667" t="s">
        <v>12</v>
      </c>
      <c r="J667" t="s">
        <v>690</v>
      </c>
    </row>
    <row r="668" spans="1:10" x14ac:dyDescent="0.3">
      <c r="A668" t="s">
        <v>998</v>
      </c>
      <c r="B668" t="s">
        <v>999</v>
      </c>
      <c r="C668" t="s">
        <v>449</v>
      </c>
      <c r="D668" t="s">
        <v>1410</v>
      </c>
      <c r="E668" t="s">
        <v>67</v>
      </c>
      <c r="F668" t="s">
        <v>11</v>
      </c>
      <c r="G668" t="s">
        <v>11</v>
      </c>
      <c r="H668" t="s">
        <v>12</v>
      </c>
      <c r="I668" t="s">
        <v>12</v>
      </c>
      <c r="J668" t="s">
        <v>690</v>
      </c>
    </row>
    <row r="669" spans="1:10" x14ac:dyDescent="0.3">
      <c r="A669" t="s">
        <v>1209</v>
      </c>
      <c r="B669" t="s">
        <v>1210</v>
      </c>
      <c r="C669" t="s">
        <v>1211</v>
      </c>
      <c r="D669" t="s">
        <v>1410</v>
      </c>
      <c r="E669" t="s">
        <v>67</v>
      </c>
      <c r="F669" t="s">
        <v>11</v>
      </c>
      <c r="G669" t="s">
        <v>11</v>
      </c>
      <c r="H669" t="s">
        <v>11</v>
      </c>
      <c r="I669" t="s">
        <v>12</v>
      </c>
      <c r="J669" t="s">
        <v>690</v>
      </c>
    </row>
    <row r="670" spans="1:10" x14ac:dyDescent="0.3">
      <c r="A670" t="s">
        <v>1777</v>
      </c>
      <c r="B670" t="s">
        <v>1778</v>
      </c>
      <c r="C670" t="s">
        <v>590</v>
      </c>
      <c r="D670" t="s">
        <v>1410</v>
      </c>
      <c r="E670" t="s">
        <v>67</v>
      </c>
      <c r="F670" t="s">
        <v>11</v>
      </c>
      <c r="G670" t="s">
        <v>11</v>
      </c>
      <c r="H670" t="s">
        <v>12</v>
      </c>
      <c r="I670" t="s">
        <v>12</v>
      </c>
      <c r="J670" t="s">
        <v>690</v>
      </c>
    </row>
    <row r="671" spans="1:10" x14ac:dyDescent="0.3">
      <c r="A671" t="s">
        <v>1212</v>
      </c>
      <c r="B671" t="s">
        <v>1213</v>
      </c>
      <c r="C671" t="s">
        <v>813</v>
      </c>
      <c r="D671" t="s">
        <v>1414</v>
      </c>
      <c r="E671" t="s">
        <v>71</v>
      </c>
      <c r="F671" t="s">
        <v>12</v>
      </c>
      <c r="G671" t="s">
        <v>12</v>
      </c>
      <c r="H671" t="s">
        <v>11</v>
      </c>
      <c r="I671" t="s">
        <v>12</v>
      </c>
      <c r="J671" t="s">
        <v>690</v>
      </c>
    </row>
    <row r="672" spans="1:10" x14ac:dyDescent="0.3">
      <c r="A672" t="s">
        <v>1214</v>
      </c>
      <c r="B672" t="s">
        <v>1215</v>
      </c>
      <c r="C672" t="s">
        <v>813</v>
      </c>
      <c r="D672" t="s">
        <v>1414</v>
      </c>
      <c r="E672" t="s">
        <v>71</v>
      </c>
      <c r="F672" t="s">
        <v>12</v>
      </c>
      <c r="G672" t="s">
        <v>12</v>
      </c>
      <c r="H672" t="s">
        <v>11</v>
      </c>
      <c r="I672" t="s">
        <v>12</v>
      </c>
      <c r="J672" t="s">
        <v>690</v>
      </c>
    </row>
    <row r="673" spans="1:10" x14ac:dyDescent="0.3">
      <c r="A673" t="s">
        <v>1216</v>
      </c>
      <c r="B673" t="s">
        <v>1217</v>
      </c>
      <c r="C673" t="s">
        <v>813</v>
      </c>
      <c r="D673" t="s">
        <v>1414</v>
      </c>
      <c r="E673" t="s">
        <v>71</v>
      </c>
      <c r="F673" t="s">
        <v>12</v>
      </c>
      <c r="G673" t="s">
        <v>12</v>
      </c>
      <c r="H673" t="s">
        <v>11</v>
      </c>
      <c r="I673" t="s">
        <v>12</v>
      </c>
      <c r="J673" t="s">
        <v>690</v>
      </c>
    </row>
    <row r="674" spans="1:10" x14ac:dyDescent="0.3">
      <c r="A674" t="s">
        <v>1218</v>
      </c>
      <c r="B674" t="s">
        <v>1219</v>
      </c>
      <c r="C674" t="s">
        <v>813</v>
      </c>
      <c r="D674" t="s">
        <v>1414</v>
      </c>
      <c r="E674" t="s">
        <v>71</v>
      </c>
      <c r="F674" t="s">
        <v>12</v>
      </c>
      <c r="G674" t="s">
        <v>12</v>
      </c>
      <c r="H674" t="s">
        <v>11</v>
      </c>
      <c r="I674" t="s">
        <v>12</v>
      </c>
      <c r="J674" t="s">
        <v>690</v>
      </c>
    </row>
    <row r="675" spans="1:10" x14ac:dyDescent="0.3">
      <c r="A675" t="s">
        <v>1220</v>
      </c>
      <c r="B675" t="s">
        <v>1221</v>
      </c>
      <c r="C675" t="s">
        <v>813</v>
      </c>
      <c r="D675" t="s">
        <v>1414</v>
      </c>
      <c r="E675" t="s">
        <v>71</v>
      </c>
      <c r="F675" t="s">
        <v>12</v>
      </c>
      <c r="G675" t="s">
        <v>12</v>
      </c>
      <c r="H675" t="s">
        <v>11</v>
      </c>
      <c r="I675" t="s">
        <v>12</v>
      </c>
      <c r="J675" t="s">
        <v>690</v>
      </c>
    </row>
    <row r="676" spans="1:10" x14ac:dyDescent="0.3">
      <c r="A676" t="s">
        <v>1222</v>
      </c>
      <c r="B676" t="s">
        <v>1223</v>
      </c>
      <c r="C676" t="s">
        <v>813</v>
      </c>
      <c r="D676" t="s">
        <v>1414</v>
      </c>
      <c r="E676" t="s">
        <v>71</v>
      </c>
      <c r="F676" t="s">
        <v>12</v>
      </c>
      <c r="G676" t="s">
        <v>12</v>
      </c>
      <c r="H676" t="s">
        <v>11</v>
      </c>
      <c r="I676" t="s">
        <v>12</v>
      </c>
      <c r="J676" t="s">
        <v>690</v>
      </c>
    </row>
    <row r="677" spans="1:10" x14ac:dyDescent="0.3">
      <c r="A677" t="s">
        <v>1371</v>
      </c>
      <c r="B677" t="s">
        <v>1372</v>
      </c>
      <c r="C677" t="s">
        <v>1373</v>
      </c>
      <c r="D677" t="s">
        <v>1410</v>
      </c>
      <c r="E677" t="s">
        <v>178</v>
      </c>
      <c r="F677" t="s">
        <v>12</v>
      </c>
      <c r="G677" t="s">
        <v>12</v>
      </c>
      <c r="H677" t="s">
        <v>12</v>
      </c>
      <c r="I677" t="s">
        <v>11</v>
      </c>
      <c r="J677" t="s">
        <v>690</v>
      </c>
    </row>
    <row r="678" spans="1:10" x14ac:dyDescent="0.3">
      <c r="A678" t="s">
        <v>1374</v>
      </c>
      <c r="B678" t="s">
        <v>1375</v>
      </c>
      <c r="C678" t="s">
        <v>1376</v>
      </c>
      <c r="D678" t="s">
        <v>1410</v>
      </c>
      <c r="E678" t="s">
        <v>67</v>
      </c>
      <c r="F678" t="s">
        <v>11</v>
      </c>
      <c r="G678" t="s">
        <v>11</v>
      </c>
      <c r="H678" t="s">
        <v>12</v>
      </c>
      <c r="I678" t="s">
        <v>12</v>
      </c>
      <c r="J678" t="s">
        <v>690</v>
      </c>
    </row>
    <row r="679" spans="1:10" x14ac:dyDescent="0.3">
      <c r="A679" t="s">
        <v>1779</v>
      </c>
      <c r="B679" t="s">
        <v>1780</v>
      </c>
      <c r="C679" t="s">
        <v>1781</v>
      </c>
      <c r="D679" t="s">
        <v>1410</v>
      </c>
      <c r="E679" t="s">
        <v>67</v>
      </c>
      <c r="F679" t="s">
        <v>11</v>
      </c>
      <c r="G679" t="s">
        <v>11</v>
      </c>
      <c r="H679" t="s">
        <v>11</v>
      </c>
      <c r="I679" t="s">
        <v>12</v>
      </c>
      <c r="J679" t="s">
        <v>690</v>
      </c>
    </row>
    <row r="680" spans="1:10" x14ac:dyDescent="0.3">
      <c r="A680" t="s">
        <v>1782</v>
      </c>
      <c r="B680" t="s">
        <v>1783</v>
      </c>
      <c r="C680" t="s">
        <v>1784</v>
      </c>
      <c r="D680" t="s">
        <v>1410</v>
      </c>
      <c r="E680" t="s">
        <v>67</v>
      </c>
      <c r="F680" t="s">
        <v>11</v>
      </c>
      <c r="G680" t="s">
        <v>11</v>
      </c>
      <c r="H680" t="s">
        <v>12</v>
      </c>
      <c r="I680" t="s">
        <v>12</v>
      </c>
      <c r="J680" t="s">
        <v>690</v>
      </c>
    </row>
    <row r="681" spans="1:10" x14ac:dyDescent="0.3">
      <c r="A681" t="s">
        <v>1417</v>
      </c>
      <c r="B681" t="s">
        <v>1418</v>
      </c>
      <c r="C681" t="s">
        <v>1419</v>
      </c>
      <c r="D681" t="s">
        <v>1410</v>
      </c>
      <c r="E681" t="s">
        <v>423</v>
      </c>
      <c r="F681" t="s">
        <v>12</v>
      </c>
      <c r="G681" t="s">
        <v>12</v>
      </c>
      <c r="H681" t="s">
        <v>12</v>
      </c>
      <c r="I681" t="s">
        <v>11</v>
      </c>
      <c r="J681" t="s">
        <v>690</v>
      </c>
    </row>
    <row r="682" spans="1:10" x14ac:dyDescent="0.3">
      <c r="A682" t="s">
        <v>1785</v>
      </c>
      <c r="B682" t="s">
        <v>1786</v>
      </c>
      <c r="C682" t="s">
        <v>1787</v>
      </c>
      <c r="D682" t="s">
        <v>1410</v>
      </c>
      <c r="E682" t="s">
        <v>67</v>
      </c>
      <c r="F682" t="s">
        <v>11</v>
      </c>
      <c r="G682" t="s">
        <v>11</v>
      </c>
      <c r="H682" t="s">
        <v>12</v>
      </c>
      <c r="I682" t="s">
        <v>12</v>
      </c>
      <c r="J682" t="s">
        <v>690</v>
      </c>
    </row>
    <row r="683" spans="1:10" x14ac:dyDescent="0.3">
      <c r="A683" t="s">
        <v>1788</v>
      </c>
      <c r="B683" t="s">
        <v>1789</v>
      </c>
      <c r="C683" t="s">
        <v>1790</v>
      </c>
      <c r="D683" t="s">
        <v>1410</v>
      </c>
      <c r="E683" t="s">
        <v>67</v>
      </c>
      <c r="F683" t="s">
        <v>11</v>
      </c>
      <c r="G683" t="s">
        <v>11</v>
      </c>
      <c r="H683" t="s">
        <v>12</v>
      </c>
      <c r="I683" t="s">
        <v>12</v>
      </c>
      <c r="J683" t="s">
        <v>690</v>
      </c>
    </row>
    <row r="684" spans="1:10" x14ac:dyDescent="0.3">
      <c r="A684" t="s">
        <v>1791</v>
      </c>
      <c r="B684" t="s">
        <v>1792</v>
      </c>
      <c r="C684" t="s">
        <v>1787</v>
      </c>
      <c r="D684" t="s">
        <v>1410</v>
      </c>
      <c r="E684" t="s">
        <v>67</v>
      </c>
      <c r="F684" t="s">
        <v>11</v>
      </c>
      <c r="G684" t="s">
        <v>11</v>
      </c>
      <c r="H684" t="s">
        <v>12</v>
      </c>
      <c r="I684" t="s">
        <v>12</v>
      </c>
      <c r="J684" t="s">
        <v>690</v>
      </c>
    </row>
    <row r="685" spans="1:10" x14ac:dyDescent="0.3">
      <c r="A685" t="s">
        <v>1793</v>
      </c>
      <c r="B685" t="s">
        <v>1794</v>
      </c>
      <c r="C685" t="s">
        <v>1787</v>
      </c>
      <c r="D685" t="s">
        <v>1410</v>
      </c>
      <c r="E685" t="s">
        <v>67</v>
      </c>
      <c r="F685" t="s">
        <v>11</v>
      </c>
      <c r="G685" t="s">
        <v>11</v>
      </c>
      <c r="H685" t="s">
        <v>12</v>
      </c>
      <c r="I685" t="s">
        <v>12</v>
      </c>
      <c r="J685" t="s">
        <v>690</v>
      </c>
    </row>
    <row r="686" spans="1:10" x14ac:dyDescent="0.3">
      <c r="A686" t="s">
        <v>1795</v>
      </c>
      <c r="B686" t="s">
        <v>1796</v>
      </c>
      <c r="C686" t="s">
        <v>1784</v>
      </c>
      <c r="D686" t="s">
        <v>1410</v>
      </c>
      <c r="E686" t="s">
        <v>67</v>
      </c>
      <c r="F686" t="s">
        <v>11</v>
      </c>
      <c r="G686" t="s">
        <v>11</v>
      </c>
      <c r="H686" t="s">
        <v>12</v>
      </c>
      <c r="I686" t="s">
        <v>12</v>
      </c>
      <c r="J686" t="s">
        <v>690</v>
      </c>
    </row>
    <row r="687" spans="1:10" x14ac:dyDescent="0.3">
      <c r="A687" t="s">
        <v>1797</v>
      </c>
      <c r="B687" t="s">
        <v>1798</v>
      </c>
      <c r="C687" t="s">
        <v>1799</v>
      </c>
      <c r="D687" t="s">
        <v>1410</v>
      </c>
      <c r="E687" t="s">
        <v>67</v>
      </c>
      <c r="F687" t="s">
        <v>11</v>
      </c>
      <c r="G687" t="s">
        <v>11</v>
      </c>
      <c r="H687" t="s">
        <v>12</v>
      </c>
      <c r="I687" t="s">
        <v>12</v>
      </c>
      <c r="J687" t="s">
        <v>690</v>
      </c>
    </row>
    <row r="688" spans="1:10" x14ac:dyDescent="0.3">
      <c r="A688" t="s">
        <v>1800</v>
      </c>
      <c r="B688" t="s">
        <v>1801</v>
      </c>
      <c r="C688" t="s">
        <v>1787</v>
      </c>
      <c r="D688" t="s">
        <v>1410</v>
      </c>
      <c r="E688" t="s">
        <v>67</v>
      </c>
      <c r="F688" t="s">
        <v>11</v>
      </c>
      <c r="G688" t="s">
        <v>11</v>
      </c>
      <c r="H688" t="s">
        <v>12</v>
      </c>
      <c r="I688" t="s">
        <v>12</v>
      </c>
      <c r="J688" t="s">
        <v>690</v>
      </c>
    </row>
    <row r="689" spans="1:10" x14ac:dyDescent="0.3">
      <c r="A689" t="s">
        <v>1802</v>
      </c>
      <c r="B689" t="s">
        <v>1803</v>
      </c>
      <c r="C689" t="s">
        <v>1575</v>
      </c>
      <c r="D689" t="s">
        <v>1414</v>
      </c>
      <c r="E689" t="s">
        <v>67</v>
      </c>
      <c r="F689" t="s">
        <v>12</v>
      </c>
      <c r="G689" t="s">
        <v>12</v>
      </c>
      <c r="H689" t="s">
        <v>11</v>
      </c>
      <c r="I689" t="s">
        <v>12</v>
      </c>
      <c r="J689" t="s">
        <v>690</v>
      </c>
    </row>
    <row r="690" spans="1:10" x14ac:dyDescent="0.3">
      <c r="A690" t="s">
        <v>1804</v>
      </c>
      <c r="B690" t="s">
        <v>1805</v>
      </c>
      <c r="C690" t="s">
        <v>1806</v>
      </c>
      <c r="D690" t="s">
        <v>1410</v>
      </c>
      <c r="E690" t="s">
        <v>178</v>
      </c>
      <c r="F690" t="s">
        <v>12</v>
      </c>
      <c r="G690" t="s">
        <v>12</v>
      </c>
      <c r="H690" t="s">
        <v>12</v>
      </c>
      <c r="I690" t="s">
        <v>11</v>
      </c>
      <c r="J690" t="s">
        <v>690</v>
      </c>
    </row>
    <row r="691" spans="1:10" x14ac:dyDescent="0.3">
      <c r="A691" t="s">
        <v>1807</v>
      </c>
      <c r="B691" t="s">
        <v>1808</v>
      </c>
      <c r="C691" t="s">
        <v>1784</v>
      </c>
      <c r="D691" t="s">
        <v>1410</v>
      </c>
      <c r="E691" t="s">
        <v>67</v>
      </c>
      <c r="F691" t="s">
        <v>11</v>
      </c>
      <c r="G691" t="s">
        <v>11</v>
      </c>
      <c r="H691" t="s">
        <v>12</v>
      </c>
      <c r="I691" t="s">
        <v>12</v>
      </c>
      <c r="J691" t="s">
        <v>690</v>
      </c>
    </row>
    <row r="692" spans="1:10" x14ac:dyDescent="0.3">
      <c r="A692" t="s">
        <v>1809</v>
      </c>
      <c r="B692" t="s">
        <v>1810</v>
      </c>
      <c r="C692" t="s">
        <v>1784</v>
      </c>
      <c r="D692" t="s">
        <v>1410</v>
      </c>
      <c r="E692" t="s">
        <v>67</v>
      </c>
      <c r="F692" t="s">
        <v>11</v>
      </c>
      <c r="G692" t="s">
        <v>11</v>
      </c>
      <c r="H692" t="s">
        <v>12</v>
      </c>
      <c r="I692" t="s">
        <v>12</v>
      </c>
      <c r="J692" t="s">
        <v>690</v>
      </c>
    </row>
    <row r="693" spans="1:10" x14ac:dyDescent="0.3">
      <c r="A693" t="s">
        <v>1811</v>
      </c>
      <c r="B693" t="s">
        <v>1812</v>
      </c>
      <c r="C693" t="s">
        <v>1806</v>
      </c>
      <c r="D693" t="s">
        <v>1410</v>
      </c>
      <c r="E693" t="s">
        <v>178</v>
      </c>
      <c r="F693" t="s">
        <v>12</v>
      </c>
      <c r="G693" t="s">
        <v>12</v>
      </c>
      <c r="H693" t="s">
        <v>12</v>
      </c>
      <c r="I693" t="s">
        <v>11</v>
      </c>
      <c r="J693" t="s">
        <v>690</v>
      </c>
    </row>
    <row r="694" spans="1:10" x14ac:dyDescent="0.3">
      <c r="A694" t="s">
        <v>1813</v>
      </c>
      <c r="B694" t="s">
        <v>1814</v>
      </c>
      <c r="C694" t="s">
        <v>1806</v>
      </c>
      <c r="D694" t="s">
        <v>1410</v>
      </c>
      <c r="E694" t="s">
        <v>178</v>
      </c>
      <c r="F694" t="s">
        <v>12</v>
      </c>
      <c r="G694" t="s">
        <v>12</v>
      </c>
      <c r="H694" t="s">
        <v>12</v>
      </c>
      <c r="I694" t="s">
        <v>11</v>
      </c>
      <c r="J694" t="s">
        <v>690</v>
      </c>
    </row>
    <row r="695" spans="1:10" x14ac:dyDescent="0.3">
      <c r="A695" t="s">
        <v>1815</v>
      </c>
      <c r="B695" t="s">
        <v>1816</v>
      </c>
      <c r="C695" t="s">
        <v>1806</v>
      </c>
      <c r="D695" t="s">
        <v>1410</v>
      </c>
      <c r="E695" t="s">
        <v>178</v>
      </c>
      <c r="F695" t="s">
        <v>12</v>
      </c>
      <c r="G695" t="s">
        <v>12</v>
      </c>
      <c r="H695" t="s">
        <v>12</v>
      </c>
      <c r="I695" t="s">
        <v>11</v>
      </c>
      <c r="J695" t="s">
        <v>690</v>
      </c>
    </row>
    <row r="696" spans="1:10" x14ac:dyDescent="0.3">
      <c r="A696" t="s">
        <v>1817</v>
      </c>
      <c r="B696" t="s">
        <v>1818</v>
      </c>
      <c r="C696" t="s">
        <v>1806</v>
      </c>
      <c r="D696" t="s">
        <v>1410</v>
      </c>
      <c r="E696" t="s">
        <v>178</v>
      </c>
      <c r="F696" t="s">
        <v>12</v>
      </c>
      <c r="G696" t="s">
        <v>12</v>
      </c>
      <c r="H696" t="s">
        <v>12</v>
      </c>
      <c r="I696" t="s">
        <v>11</v>
      </c>
      <c r="J696" t="s">
        <v>690</v>
      </c>
    </row>
    <row r="697" spans="1:10" x14ac:dyDescent="0.3">
      <c r="A697" t="s">
        <v>1819</v>
      </c>
      <c r="B697" t="s">
        <v>1820</v>
      </c>
      <c r="C697" t="s">
        <v>1806</v>
      </c>
      <c r="D697" t="s">
        <v>1410</v>
      </c>
      <c r="E697" t="s">
        <v>178</v>
      </c>
      <c r="F697" t="s">
        <v>12</v>
      </c>
      <c r="G697" t="s">
        <v>12</v>
      </c>
      <c r="H697" t="s">
        <v>12</v>
      </c>
      <c r="I697" t="s">
        <v>11</v>
      </c>
      <c r="J697" t="s">
        <v>690</v>
      </c>
    </row>
    <row r="698" spans="1:10" x14ac:dyDescent="0.3">
      <c r="A698" t="s">
        <v>1821</v>
      </c>
      <c r="B698" t="s">
        <v>1822</v>
      </c>
      <c r="C698" t="s">
        <v>1806</v>
      </c>
      <c r="D698" t="s">
        <v>1410</v>
      </c>
      <c r="E698" t="s">
        <v>178</v>
      </c>
      <c r="F698" t="s">
        <v>12</v>
      </c>
      <c r="G698" t="s">
        <v>12</v>
      </c>
      <c r="H698" t="s">
        <v>12</v>
      </c>
      <c r="I698" t="s">
        <v>11</v>
      </c>
      <c r="J698" t="s">
        <v>690</v>
      </c>
    </row>
    <row r="699" spans="1:10" x14ac:dyDescent="0.3">
      <c r="A699" t="s">
        <v>1823</v>
      </c>
      <c r="B699" t="s">
        <v>1824</v>
      </c>
      <c r="C699" t="s">
        <v>1806</v>
      </c>
      <c r="D699" t="s">
        <v>1410</v>
      </c>
      <c r="E699" t="s">
        <v>178</v>
      </c>
      <c r="F699" t="s">
        <v>12</v>
      </c>
      <c r="G699" t="s">
        <v>12</v>
      </c>
      <c r="H699" t="s">
        <v>12</v>
      </c>
      <c r="I699" t="s">
        <v>11</v>
      </c>
      <c r="J699" t="s">
        <v>690</v>
      </c>
    </row>
    <row r="700" spans="1:10" x14ac:dyDescent="0.3">
      <c r="A700" t="s">
        <v>1825</v>
      </c>
      <c r="B700" t="s">
        <v>1826</v>
      </c>
      <c r="C700" t="s">
        <v>1806</v>
      </c>
      <c r="D700" t="s">
        <v>1410</v>
      </c>
      <c r="E700" t="s">
        <v>178</v>
      </c>
      <c r="F700" t="s">
        <v>12</v>
      </c>
      <c r="G700" t="s">
        <v>12</v>
      </c>
      <c r="H700" t="s">
        <v>12</v>
      </c>
      <c r="I700" t="s">
        <v>11</v>
      </c>
      <c r="J700" t="s">
        <v>690</v>
      </c>
    </row>
    <row r="701" spans="1:10" x14ac:dyDescent="0.3">
      <c r="A701" t="s">
        <v>1827</v>
      </c>
      <c r="B701" t="s">
        <v>1828</v>
      </c>
      <c r="C701" t="s">
        <v>1806</v>
      </c>
      <c r="D701" t="s">
        <v>1410</v>
      </c>
      <c r="E701" t="s">
        <v>178</v>
      </c>
      <c r="F701" t="s">
        <v>12</v>
      </c>
      <c r="G701" t="s">
        <v>12</v>
      </c>
      <c r="H701" t="s">
        <v>12</v>
      </c>
      <c r="I701" t="s">
        <v>11</v>
      </c>
      <c r="J701" t="s">
        <v>690</v>
      </c>
    </row>
    <row r="702" spans="1:10" x14ac:dyDescent="0.3">
      <c r="A702" t="s">
        <v>1829</v>
      </c>
      <c r="B702" t="s">
        <v>1830</v>
      </c>
      <c r="C702" t="s">
        <v>1806</v>
      </c>
      <c r="D702" t="s">
        <v>1410</v>
      </c>
      <c r="E702" t="s">
        <v>178</v>
      </c>
      <c r="F702" t="s">
        <v>12</v>
      </c>
      <c r="G702" t="s">
        <v>12</v>
      </c>
      <c r="H702" t="s">
        <v>12</v>
      </c>
      <c r="I702" t="s">
        <v>11</v>
      </c>
      <c r="J702" t="s">
        <v>690</v>
      </c>
    </row>
    <row r="703" spans="1:10" x14ac:dyDescent="0.3">
      <c r="A703" t="s">
        <v>1831</v>
      </c>
      <c r="B703" t="s">
        <v>1832</v>
      </c>
      <c r="C703" t="s">
        <v>1806</v>
      </c>
      <c r="D703" t="s">
        <v>1410</v>
      </c>
      <c r="E703" t="s">
        <v>178</v>
      </c>
      <c r="F703" t="s">
        <v>12</v>
      </c>
      <c r="G703" t="s">
        <v>12</v>
      </c>
      <c r="H703" t="s">
        <v>12</v>
      </c>
      <c r="I703" t="s">
        <v>11</v>
      </c>
      <c r="J703" t="s">
        <v>690</v>
      </c>
    </row>
    <row r="704" spans="1:10" x14ac:dyDescent="0.3">
      <c r="A704" t="s">
        <v>1833</v>
      </c>
      <c r="B704" t="s">
        <v>1834</v>
      </c>
      <c r="C704" t="s">
        <v>1806</v>
      </c>
      <c r="D704" t="s">
        <v>1410</v>
      </c>
      <c r="E704" t="s">
        <v>178</v>
      </c>
      <c r="F704" t="s">
        <v>12</v>
      </c>
      <c r="G704" t="s">
        <v>12</v>
      </c>
      <c r="H704" t="s">
        <v>12</v>
      </c>
      <c r="I704" t="s">
        <v>11</v>
      </c>
      <c r="J704" t="s">
        <v>690</v>
      </c>
    </row>
    <row r="705" spans="1:10" x14ac:dyDescent="0.3">
      <c r="A705" t="s">
        <v>1835</v>
      </c>
      <c r="B705" t="s">
        <v>1836</v>
      </c>
      <c r="C705" t="s">
        <v>1806</v>
      </c>
      <c r="D705" t="s">
        <v>1410</v>
      </c>
      <c r="E705" t="s">
        <v>178</v>
      </c>
      <c r="F705" t="s">
        <v>12</v>
      </c>
      <c r="G705" t="s">
        <v>12</v>
      </c>
      <c r="H705" t="s">
        <v>12</v>
      </c>
      <c r="I705" t="s">
        <v>11</v>
      </c>
      <c r="J705" t="s">
        <v>690</v>
      </c>
    </row>
    <row r="706" spans="1:10" x14ac:dyDescent="0.3">
      <c r="A706" t="s">
        <v>1837</v>
      </c>
      <c r="B706" t="s">
        <v>1838</v>
      </c>
      <c r="C706" t="s">
        <v>1806</v>
      </c>
      <c r="D706" t="s">
        <v>1410</v>
      </c>
      <c r="E706" t="s">
        <v>178</v>
      </c>
      <c r="F706" t="s">
        <v>12</v>
      </c>
      <c r="G706" t="s">
        <v>12</v>
      </c>
      <c r="H706" t="s">
        <v>12</v>
      </c>
      <c r="I706" t="s">
        <v>11</v>
      </c>
      <c r="J706" t="s">
        <v>690</v>
      </c>
    </row>
    <row r="707" spans="1:10" x14ac:dyDescent="0.3">
      <c r="A707" t="s">
        <v>1839</v>
      </c>
      <c r="B707" t="s">
        <v>1840</v>
      </c>
      <c r="C707" t="s">
        <v>1806</v>
      </c>
      <c r="D707" t="s">
        <v>1410</v>
      </c>
      <c r="E707" t="s">
        <v>178</v>
      </c>
      <c r="F707" t="s">
        <v>12</v>
      </c>
      <c r="G707" t="s">
        <v>12</v>
      </c>
      <c r="H707" t="s">
        <v>12</v>
      </c>
      <c r="I707" t="s">
        <v>11</v>
      </c>
      <c r="J707" t="s">
        <v>690</v>
      </c>
    </row>
    <row r="708" spans="1:10" x14ac:dyDescent="0.3">
      <c r="A708" t="s">
        <v>1841</v>
      </c>
      <c r="B708" t="s">
        <v>1842</v>
      </c>
      <c r="C708" t="s">
        <v>1806</v>
      </c>
      <c r="D708" t="s">
        <v>1410</v>
      </c>
      <c r="E708" t="s">
        <v>178</v>
      </c>
      <c r="F708" t="s">
        <v>12</v>
      </c>
      <c r="G708" t="s">
        <v>12</v>
      </c>
      <c r="H708" t="s">
        <v>12</v>
      </c>
      <c r="I708" t="s">
        <v>11</v>
      </c>
      <c r="J708" t="s">
        <v>690</v>
      </c>
    </row>
    <row r="709" spans="1:10" x14ac:dyDescent="0.3">
      <c r="A709" t="s">
        <v>1843</v>
      </c>
      <c r="B709" t="s">
        <v>1844</v>
      </c>
      <c r="C709" t="s">
        <v>1806</v>
      </c>
      <c r="D709" t="s">
        <v>1410</v>
      </c>
      <c r="E709" t="s">
        <v>178</v>
      </c>
      <c r="F709" t="s">
        <v>12</v>
      </c>
      <c r="G709" t="s">
        <v>12</v>
      </c>
      <c r="H709" t="s">
        <v>12</v>
      </c>
      <c r="I709" t="s">
        <v>11</v>
      </c>
      <c r="J709" t="s">
        <v>690</v>
      </c>
    </row>
    <row r="710" spans="1:10" x14ac:dyDescent="0.3">
      <c r="A710" t="s">
        <v>1845</v>
      </c>
      <c r="B710" t="s">
        <v>1846</v>
      </c>
      <c r="C710" t="s">
        <v>1806</v>
      </c>
      <c r="D710" t="s">
        <v>1410</v>
      </c>
      <c r="E710" t="s">
        <v>178</v>
      </c>
      <c r="F710" t="s">
        <v>12</v>
      </c>
      <c r="G710" t="s">
        <v>12</v>
      </c>
      <c r="H710" t="s">
        <v>12</v>
      </c>
      <c r="I710" t="s">
        <v>11</v>
      </c>
      <c r="J710" t="s">
        <v>690</v>
      </c>
    </row>
    <row r="711" spans="1:10" x14ac:dyDescent="0.3">
      <c r="A711" t="s">
        <v>1847</v>
      </c>
      <c r="B711" t="s">
        <v>1848</v>
      </c>
      <c r="C711" t="s">
        <v>1806</v>
      </c>
      <c r="D711" t="s">
        <v>1410</v>
      </c>
      <c r="E711" t="s">
        <v>178</v>
      </c>
      <c r="F711" t="s">
        <v>12</v>
      </c>
      <c r="G711" t="s">
        <v>12</v>
      </c>
      <c r="H711" t="s">
        <v>12</v>
      </c>
      <c r="I711" t="s">
        <v>11</v>
      </c>
      <c r="J711" t="s">
        <v>690</v>
      </c>
    </row>
    <row r="712" spans="1:10" x14ac:dyDescent="0.3">
      <c r="A712" t="s">
        <v>1849</v>
      </c>
      <c r="B712" t="s">
        <v>1850</v>
      </c>
      <c r="C712" t="s">
        <v>1806</v>
      </c>
      <c r="D712" t="s">
        <v>1410</v>
      </c>
      <c r="E712" t="s">
        <v>178</v>
      </c>
      <c r="F712" t="s">
        <v>12</v>
      </c>
      <c r="G712" t="s">
        <v>12</v>
      </c>
      <c r="H712" t="s">
        <v>12</v>
      </c>
      <c r="I712" t="s">
        <v>11</v>
      </c>
      <c r="J712" t="s">
        <v>690</v>
      </c>
    </row>
    <row r="713" spans="1:10" x14ac:dyDescent="0.3">
      <c r="A713" t="s">
        <v>1851</v>
      </c>
      <c r="B713" t="s">
        <v>1852</v>
      </c>
      <c r="C713" t="s">
        <v>1806</v>
      </c>
      <c r="D713" t="s">
        <v>1410</v>
      </c>
      <c r="E713" t="s">
        <v>178</v>
      </c>
      <c r="F713" t="s">
        <v>12</v>
      </c>
      <c r="G713" t="s">
        <v>12</v>
      </c>
      <c r="H713" t="s">
        <v>12</v>
      </c>
      <c r="I713" t="s">
        <v>11</v>
      </c>
      <c r="J713" t="s">
        <v>690</v>
      </c>
    </row>
    <row r="714" spans="1:10" x14ac:dyDescent="0.3">
      <c r="A714" t="s">
        <v>1853</v>
      </c>
      <c r="B714" t="s">
        <v>1854</v>
      </c>
      <c r="C714" t="s">
        <v>1806</v>
      </c>
      <c r="D714" t="s">
        <v>1410</v>
      </c>
      <c r="E714" t="s">
        <v>178</v>
      </c>
      <c r="F714" t="s">
        <v>12</v>
      </c>
      <c r="G714" t="s">
        <v>12</v>
      </c>
      <c r="H714" t="s">
        <v>12</v>
      </c>
      <c r="I714" t="s">
        <v>11</v>
      </c>
      <c r="J714" t="s">
        <v>690</v>
      </c>
    </row>
    <row r="715" spans="1:10" x14ac:dyDescent="0.3">
      <c r="A715" t="s">
        <v>1855</v>
      </c>
      <c r="B715" t="s">
        <v>1856</v>
      </c>
      <c r="C715" t="s">
        <v>1806</v>
      </c>
      <c r="D715" t="s">
        <v>1410</v>
      </c>
      <c r="E715" t="s">
        <v>178</v>
      </c>
      <c r="F715" t="s">
        <v>12</v>
      </c>
      <c r="G715" t="s">
        <v>12</v>
      </c>
      <c r="H715" t="s">
        <v>12</v>
      </c>
      <c r="I715" t="s">
        <v>11</v>
      </c>
      <c r="J715" t="s">
        <v>690</v>
      </c>
    </row>
    <row r="716" spans="1:10" x14ac:dyDescent="0.3">
      <c r="A716" t="s">
        <v>1857</v>
      </c>
      <c r="B716" t="s">
        <v>1858</v>
      </c>
      <c r="C716" t="s">
        <v>1806</v>
      </c>
      <c r="D716" t="s">
        <v>1410</v>
      </c>
      <c r="E716" t="s">
        <v>178</v>
      </c>
      <c r="F716" t="s">
        <v>12</v>
      </c>
      <c r="G716" t="s">
        <v>12</v>
      </c>
      <c r="H716" t="s">
        <v>12</v>
      </c>
      <c r="I716" t="s">
        <v>11</v>
      </c>
      <c r="J716" t="s">
        <v>690</v>
      </c>
    </row>
    <row r="717" spans="1:10" x14ac:dyDescent="0.3">
      <c r="A717" t="s">
        <v>1859</v>
      </c>
      <c r="B717" t="s">
        <v>1860</v>
      </c>
      <c r="C717" t="s">
        <v>1806</v>
      </c>
      <c r="D717" t="s">
        <v>1410</v>
      </c>
      <c r="E717" t="s">
        <v>178</v>
      </c>
      <c r="F717" t="s">
        <v>12</v>
      </c>
      <c r="G717" t="s">
        <v>12</v>
      </c>
      <c r="H717" t="s">
        <v>12</v>
      </c>
      <c r="I717" t="s">
        <v>11</v>
      </c>
      <c r="J717" t="s">
        <v>690</v>
      </c>
    </row>
    <row r="718" spans="1:10" x14ac:dyDescent="0.3">
      <c r="A718" t="s">
        <v>1861</v>
      </c>
      <c r="B718" t="s">
        <v>1862</v>
      </c>
      <c r="C718" t="s">
        <v>1806</v>
      </c>
      <c r="D718" t="s">
        <v>1410</v>
      </c>
      <c r="E718" t="s">
        <v>178</v>
      </c>
      <c r="F718" t="s">
        <v>12</v>
      </c>
      <c r="G718" t="s">
        <v>12</v>
      </c>
      <c r="H718" t="s">
        <v>12</v>
      </c>
      <c r="I718" t="s">
        <v>11</v>
      </c>
      <c r="J718" t="s">
        <v>690</v>
      </c>
    </row>
    <row r="719" spans="1:10" x14ac:dyDescent="0.3">
      <c r="A719" t="s">
        <v>1863</v>
      </c>
      <c r="B719" t="s">
        <v>1864</v>
      </c>
      <c r="C719" t="s">
        <v>1806</v>
      </c>
      <c r="D719" t="s">
        <v>1410</v>
      </c>
      <c r="E719" t="s">
        <v>178</v>
      </c>
      <c r="F719" t="s">
        <v>12</v>
      </c>
      <c r="G719" t="s">
        <v>12</v>
      </c>
      <c r="H719" t="s">
        <v>12</v>
      </c>
      <c r="I719" t="s">
        <v>11</v>
      </c>
      <c r="J719" t="s">
        <v>690</v>
      </c>
    </row>
    <row r="720" spans="1:10" x14ac:dyDescent="0.3">
      <c r="A720" t="s">
        <v>1865</v>
      </c>
      <c r="B720" t="s">
        <v>1866</v>
      </c>
      <c r="C720" t="s">
        <v>1806</v>
      </c>
      <c r="D720" t="s">
        <v>1410</v>
      </c>
      <c r="E720" t="s">
        <v>178</v>
      </c>
      <c r="F720" t="s">
        <v>12</v>
      </c>
      <c r="G720" t="s">
        <v>12</v>
      </c>
      <c r="H720" t="s">
        <v>12</v>
      </c>
      <c r="I720" t="s">
        <v>11</v>
      </c>
      <c r="J720" t="s">
        <v>690</v>
      </c>
    </row>
    <row r="721" spans="1:10" x14ac:dyDescent="0.3">
      <c r="A721" t="s">
        <v>1867</v>
      </c>
      <c r="B721" t="s">
        <v>1868</v>
      </c>
      <c r="C721" t="s">
        <v>1806</v>
      </c>
      <c r="D721" t="s">
        <v>1410</v>
      </c>
      <c r="E721" t="s">
        <v>178</v>
      </c>
      <c r="F721" t="s">
        <v>12</v>
      </c>
      <c r="G721" t="s">
        <v>12</v>
      </c>
      <c r="H721" t="s">
        <v>12</v>
      </c>
      <c r="I721" t="s">
        <v>11</v>
      </c>
      <c r="J721" t="s">
        <v>690</v>
      </c>
    </row>
    <row r="722" spans="1:10" x14ac:dyDescent="0.3">
      <c r="A722" t="s">
        <v>1869</v>
      </c>
      <c r="B722" t="s">
        <v>1870</v>
      </c>
      <c r="C722" t="s">
        <v>1806</v>
      </c>
      <c r="D722" t="s">
        <v>1410</v>
      </c>
      <c r="E722" t="s">
        <v>178</v>
      </c>
      <c r="F722" t="s">
        <v>12</v>
      </c>
      <c r="G722" t="s">
        <v>12</v>
      </c>
      <c r="H722" t="s">
        <v>12</v>
      </c>
      <c r="I722" t="s">
        <v>11</v>
      </c>
      <c r="J722" t="s">
        <v>690</v>
      </c>
    </row>
    <row r="723" spans="1:10" x14ac:dyDescent="0.3">
      <c r="A723" t="s">
        <v>1871</v>
      </c>
      <c r="B723" t="s">
        <v>1872</v>
      </c>
      <c r="C723" t="s">
        <v>1806</v>
      </c>
      <c r="D723" t="s">
        <v>1410</v>
      </c>
      <c r="E723" t="s">
        <v>178</v>
      </c>
      <c r="F723" t="s">
        <v>12</v>
      </c>
      <c r="G723" t="s">
        <v>12</v>
      </c>
      <c r="H723" t="s">
        <v>12</v>
      </c>
      <c r="I723" t="s">
        <v>11</v>
      </c>
      <c r="J723" t="s">
        <v>690</v>
      </c>
    </row>
    <row r="724" spans="1:10" x14ac:dyDescent="0.3">
      <c r="A724" t="s">
        <v>1873</v>
      </c>
      <c r="B724" t="s">
        <v>1874</v>
      </c>
      <c r="C724" t="s">
        <v>1806</v>
      </c>
      <c r="D724" t="s">
        <v>1410</v>
      </c>
      <c r="E724" t="s">
        <v>178</v>
      </c>
      <c r="F724" t="s">
        <v>12</v>
      </c>
      <c r="G724" t="s">
        <v>12</v>
      </c>
      <c r="H724" t="s">
        <v>12</v>
      </c>
      <c r="I724" t="s">
        <v>11</v>
      </c>
      <c r="J724" t="s">
        <v>690</v>
      </c>
    </row>
    <row r="725" spans="1:10" x14ac:dyDescent="0.3">
      <c r="A725" t="s">
        <v>1875</v>
      </c>
      <c r="B725" t="s">
        <v>1876</v>
      </c>
      <c r="C725" t="s">
        <v>1806</v>
      </c>
      <c r="D725" t="s">
        <v>1410</v>
      </c>
      <c r="E725" t="s">
        <v>178</v>
      </c>
      <c r="F725" t="s">
        <v>12</v>
      </c>
      <c r="G725" t="s">
        <v>12</v>
      </c>
      <c r="H725" t="s">
        <v>12</v>
      </c>
      <c r="I725" t="s">
        <v>11</v>
      </c>
      <c r="J725" t="s">
        <v>690</v>
      </c>
    </row>
    <row r="726" spans="1:10" x14ac:dyDescent="0.3">
      <c r="A726" t="s">
        <v>1877</v>
      </c>
      <c r="B726" t="s">
        <v>1878</v>
      </c>
      <c r="C726" t="s">
        <v>1784</v>
      </c>
      <c r="D726" t="s">
        <v>1410</v>
      </c>
      <c r="E726" t="s">
        <v>67</v>
      </c>
      <c r="F726" t="s">
        <v>11</v>
      </c>
      <c r="G726" t="s">
        <v>11</v>
      </c>
      <c r="H726" t="s">
        <v>12</v>
      </c>
      <c r="I726" t="s">
        <v>12</v>
      </c>
      <c r="J726" t="s">
        <v>690</v>
      </c>
    </row>
    <row r="727" spans="1:10" x14ac:dyDescent="0.3">
      <c r="A727" t="s">
        <v>1879</v>
      </c>
      <c r="B727" t="s">
        <v>1880</v>
      </c>
      <c r="C727" t="s">
        <v>1881</v>
      </c>
      <c r="D727" t="s">
        <v>1410</v>
      </c>
      <c r="E727" t="s">
        <v>67</v>
      </c>
      <c r="F727" t="s">
        <v>11</v>
      </c>
      <c r="G727" t="s">
        <v>11</v>
      </c>
      <c r="H727" t="s">
        <v>12</v>
      </c>
      <c r="I727" t="s">
        <v>12</v>
      </c>
      <c r="J727" t="s">
        <v>690</v>
      </c>
    </row>
    <row r="728" spans="1:10" x14ac:dyDescent="0.3">
      <c r="A728" t="s">
        <v>1882</v>
      </c>
      <c r="B728" t="s">
        <v>1883</v>
      </c>
      <c r="C728" t="s">
        <v>1784</v>
      </c>
      <c r="D728" t="s">
        <v>1410</v>
      </c>
      <c r="E728" t="s">
        <v>67</v>
      </c>
      <c r="F728" t="s">
        <v>11</v>
      </c>
      <c r="G728" t="s">
        <v>11</v>
      </c>
      <c r="H728" t="s">
        <v>11</v>
      </c>
      <c r="I728" t="s">
        <v>12</v>
      </c>
      <c r="J728" t="s">
        <v>690</v>
      </c>
    </row>
    <row r="729" spans="1:10" x14ac:dyDescent="0.3">
      <c r="A729" t="s">
        <v>1884</v>
      </c>
      <c r="B729" t="s">
        <v>1885</v>
      </c>
      <c r="C729" t="s">
        <v>1784</v>
      </c>
      <c r="D729" t="s">
        <v>1410</v>
      </c>
      <c r="E729" t="s">
        <v>67</v>
      </c>
      <c r="F729" t="s">
        <v>11</v>
      </c>
      <c r="G729" t="s">
        <v>11</v>
      </c>
      <c r="H729" t="s">
        <v>11</v>
      </c>
      <c r="I729" t="s">
        <v>12</v>
      </c>
      <c r="J729" t="s">
        <v>690</v>
      </c>
    </row>
    <row r="730" spans="1:10" x14ac:dyDescent="0.3">
      <c r="A730" t="s">
        <v>1886</v>
      </c>
      <c r="B730" t="s">
        <v>1887</v>
      </c>
      <c r="C730" t="s">
        <v>1888</v>
      </c>
      <c r="D730" t="s">
        <v>1410</v>
      </c>
      <c r="E730" t="s">
        <v>178</v>
      </c>
      <c r="F730" t="s">
        <v>12</v>
      </c>
      <c r="G730" t="s">
        <v>12</v>
      </c>
      <c r="H730" t="s">
        <v>12</v>
      </c>
      <c r="I730" t="s">
        <v>11</v>
      </c>
      <c r="J730" t="s">
        <v>690</v>
      </c>
    </row>
    <row r="731" spans="1:10" x14ac:dyDescent="0.3">
      <c r="A731" t="s">
        <v>1889</v>
      </c>
      <c r="B731" t="s">
        <v>1890</v>
      </c>
      <c r="C731" t="s">
        <v>1891</v>
      </c>
      <c r="D731" t="s">
        <v>1410</v>
      </c>
      <c r="E731" t="s">
        <v>178</v>
      </c>
      <c r="F731" t="s">
        <v>12</v>
      </c>
      <c r="G731" t="s">
        <v>12</v>
      </c>
      <c r="H731" t="s">
        <v>12</v>
      </c>
      <c r="I731" t="s">
        <v>11</v>
      </c>
      <c r="J731" t="s">
        <v>690</v>
      </c>
    </row>
    <row r="732" spans="1:10" x14ac:dyDescent="0.3">
      <c r="A732" t="s">
        <v>1892</v>
      </c>
      <c r="B732" t="s">
        <v>1893</v>
      </c>
      <c r="C732" t="s">
        <v>1784</v>
      </c>
      <c r="D732" t="s">
        <v>1410</v>
      </c>
      <c r="E732" t="s">
        <v>67</v>
      </c>
      <c r="F732" t="s">
        <v>11</v>
      </c>
      <c r="G732" t="s">
        <v>11</v>
      </c>
      <c r="H732" t="s">
        <v>12</v>
      </c>
      <c r="I732" t="s">
        <v>12</v>
      </c>
      <c r="J732" t="s">
        <v>690</v>
      </c>
    </row>
    <row r="733" spans="1:10" x14ac:dyDescent="0.3">
      <c r="A733" t="s">
        <v>1894</v>
      </c>
      <c r="B733" t="s">
        <v>1895</v>
      </c>
      <c r="C733" t="s">
        <v>1896</v>
      </c>
      <c r="D733" t="s">
        <v>1410</v>
      </c>
      <c r="E733" t="s">
        <v>51</v>
      </c>
      <c r="F733" t="s">
        <v>12</v>
      </c>
      <c r="G733" t="s">
        <v>12</v>
      </c>
      <c r="H733" t="s">
        <v>12</v>
      </c>
      <c r="I733" t="s">
        <v>11</v>
      </c>
      <c r="J733" t="s">
        <v>690</v>
      </c>
    </row>
    <row r="734" spans="1:10" x14ac:dyDescent="0.3">
      <c r="A734" t="s">
        <v>412</v>
      </c>
      <c r="B734" t="s">
        <v>413</v>
      </c>
      <c r="C734" t="s">
        <v>414</v>
      </c>
      <c r="D734" t="s">
        <v>1412</v>
      </c>
      <c r="E734" t="s">
        <v>79</v>
      </c>
      <c r="F734" t="s">
        <v>12</v>
      </c>
      <c r="G734" t="s">
        <v>12</v>
      </c>
      <c r="H734" t="s">
        <v>11</v>
      </c>
      <c r="I734" t="s">
        <v>12</v>
      </c>
      <c r="J734" t="s">
        <v>690</v>
      </c>
    </row>
    <row r="735" spans="1:10" x14ac:dyDescent="0.3">
      <c r="A735" t="s">
        <v>76</v>
      </c>
      <c r="B735" t="s">
        <v>77</v>
      </c>
      <c r="C735" t="s">
        <v>78</v>
      </c>
      <c r="D735" t="s">
        <v>1412</v>
      </c>
      <c r="E735" t="s">
        <v>79</v>
      </c>
      <c r="F735" t="s">
        <v>12</v>
      </c>
      <c r="G735" t="s">
        <v>12</v>
      </c>
      <c r="H735" t="s">
        <v>11</v>
      </c>
      <c r="I735" t="s">
        <v>12</v>
      </c>
      <c r="J735" t="s">
        <v>690</v>
      </c>
    </row>
    <row r="736" spans="1:10" x14ac:dyDescent="0.3">
      <c r="A736" t="s">
        <v>80</v>
      </c>
      <c r="B736" t="s">
        <v>81</v>
      </c>
      <c r="C736" t="s">
        <v>78</v>
      </c>
      <c r="D736" t="s">
        <v>1412</v>
      </c>
      <c r="E736" t="s">
        <v>79</v>
      </c>
      <c r="F736" t="s">
        <v>12</v>
      </c>
      <c r="G736" t="s">
        <v>12</v>
      </c>
      <c r="H736" t="s">
        <v>11</v>
      </c>
      <c r="I736" t="s">
        <v>12</v>
      </c>
      <c r="J736" t="s">
        <v>690</v>
      </c>
    </row>
    <row r="737" spans="1:10" x14ac:dyDescent="0.3">
      <c r="A737" t="s">
        <v>82</v>
      </c>
      <c r="B737" t="s">
        <v>83</v>
      </c>
      <c r="C737" t="s">
        <v>78</v>
      </c>
      <c r="D737" t="s">
        <v>1412</v>
      </c>
      <c r="E737" t="s">
        <v>79</v>
      </c>
      <c r="F737" t="s">
        <v>12</v>
      </c>
      <c r="G737" t="s">
        <v>12</v>
      </c>
      <c r="H737" t="s">
        <v>11</v>
      </c>
      <c r="I737" t="s">
        <v>12</v>
      </c>
      <c r="J737" t="s">
        <v>690</v>
      </c>
    </row>
    <row r="738" spans="1:10" x14ac:dyDescent="0.3">
      <c r="A738" t="s">
        <v>297</v>
      </c>
      <c r="B738" t="s">
        <v>298</v>
      </c>
      <c r="C738" t="s">
        <v>299</v>
      </c>
      <c r="D738" t="s">
        <v>1410</v>
      </c>
      <c r="E738" t="s">
        <v>55</v>
      </c>
      <c r="F738" t="s">
        <v>12</v>
      </c>
      <c r="G738" t="s">
        <v>12</v>
      </c>
      <c r="H738" t="s">
        <v>11</v>
      </c>
      <c r="I738" t="s">
        <v>12</v>
      </c>
      <c r="J738" t="s">
        <v>690</v>
      </c>
    </row>
    <row r="739" spans="1:10" x14ac:dyDescent="0.3">
      <c r="A739" t="s">
        <v>392</v>
      </c>
      <c r="B739" t="s">
        <v>393</v>
      </c>
      <c r="C739" t="s">
        <v>382</v>
      </c>
      <c r="D739" t="s">
        <v>1412</v>
      </c>
      <c r="E739" t="s">
        <v>71</v>
      </c>
      <c r="F739" t="s">
        <v>12</v>
      </c>
      <c r="G739" t="s">
        <v>12</v>
      </c>
      <c r="H739" t="s">
        <v>11</v>
      </c>
      <c r="I739" t="s">
        <v>12</v>
      </c>
      <c r="J739" t="s">
        <v>690</v>
      </c>
    </row>
    <row r="740" spans="1:10" x14ac:dyDescent="0.3">
      <c r="A740" t="s">
        <v>304</v>
      </c>
      <c r="B740" t="s">
        <v>305</v>
      </c>
      <c r="C740" t="s">
        <v>741</v>
      </c>
      <c r="D740" t="s">
        <v>1412</v>
      </c>
      <c r="E740" t="s">
        <v>67</v>
      </c>
      <c r="F740" t="s">
        <v>12</v>
      </c>
      <c r="G740" t="s">
        <v>12</v>
      </c>
      <c r="H740" t="s">
        <v>11</v>
      </c>
      <c r="I740" t="s">
        <v>12</v>
      </c>
      <c r="J740" t="s">
        <v>690</v>
      </c>
    </row>
    <row r="741" spans="1:10" x14ac:dyDescent="0.3">
      <c r="A741" t="s">
        <v>306</v>
      </c>
      <c r="B741" t="s">
        <v>307</v>
      </c>
      <c r="C741" t="s">
        <v>741</v>
      </c>
      <c r="D741" t="s">
        <v>1412</v>
      </c>
      <c r="E741" t="s">
        <v>67</v>
      </c>
      <c r="F741" t="s">
        <v>12</v>
      </c>
      <c r="G741" t="s">
        <v>12</v>
      </c>
      <c r="H741" t="s">
        <v>11</v>
      </c>
      <c r="I741" t="s">
        <v>12</v>
      </c>
      <c r="J741" t="s">
        <v>690</v>
      </c>
    </row>
    <row r="742" spans="1:10" x14ac:dyDescent="0.3">
      <c r="A742" t="s">
        <v>300</v>
      </c>
      <c r="B742" t="s">
        <v>301</v>
      </c>
      <c r="C742" t="s">
        <v>741</v>
      </c>
      <c r="D742" t="s">
        <v>1413</v>
      </c>
      <c r="E742" t="s">
        <v>55</v>
      </c>
      <c r="F742" t="s">
        <v>12</v>
      </c>
      <c r="G742" t="s">
        <v>12</v>
      </c>
      <c r="H742" t="s">
        <v>11</v>
      </c>
      <c r="I742" t="s">
        <v>12</v>
      </c>
      <c r="J742" t="s">
        <v>690</v>
      </c>
    </row>
    <row r="743" spans="1:10" x14ac:dyDescent="0.3">
      <c r="A743" t="s">
        <v>134</v>
      </c>
      <c r="B743" t="s">
        <v>135</v>
      </c>
      <c r="C743" t="s">
        <v>890</v>
      </c>
      <c r="D743" t="s">
        <v>1415</v>
      </c>
      <c r="E743" t="s">
        <v>71</v>
      </c>
      <c r="F743" t="s">
        <v>12</v>
      </c>
      <c r="G743" t="s">
        <v>12</v>
      </c>
      <c r="H743" t="s">
        <v>11</v>
      </c>
      <c r="I743" t="s">
        <v>12</v>
      </c>
      <c r="J743" t="s">
        <v>690</v>
      </c>
    </row>
    <row r="744" spans="1:10" x14ac:dyDescent="0.3">
      <c r="A744" t="s">
        <v>607</v>
      </c>
      <c r="B744" t="s">
        <v>608</v>
      </c>
      <c r="C744" t="s">
        <v>609</v>
      </c>
      <c r="D744" t="s">
        <v>1414</v>
      </c>
      <c r="E744" t="s">
        <v>51</v>
      </c>
      <c r="F744" t="s">
        <v>12</v>
      </c>
      <c r="G744" t="s">
        <v>12</v>
      </c>
      <c r="H744" t="s">
        <v>11</v>
      </c>
      <c r="I744" t="s">
        <v>12</v>
      </c>
      <c r="J744" t="s">
        <v>690</v>
      </c>
    </row>
    <row r="745" spans="1:10" x14ac:dyDescent="0.3">
      <c r="A745" t="s">
        <v>84</v>
      </c>
      <c r="B745" t="s">
        <v>85</v>
      </c>
      <c r="C745" t="s">
        <v>1576</v>
      </c>
      <c r="D745" t="s">
        <v>1410</v>
      </c>
      <c r="E745" t="s">
        <v>71</v>
      </c>
      <c r="F745" t="s">
        <v>12</v>
      </c>
      <c r="G745" t="s">
        <v>12</v>
      </c>
      <c r="H745" t="s">
        <v>11</v>
      </c>
      <c r="I745" t="s">
        <v>12</v>
      </c>
      <c r="J745" t="s">
        <v>690</v>
      </c>
    </row>
    <row r="746" spans="1:10" x14ac:dyDescent="0.3">
      <c r="A746" t="s">
        <v>308</v>
      </c>
      <c r="B746" t="s">
        <v>309</v>
      </c>
      <c r="C746" t="s">
        <v>741</v>
      </c>
      <c r="D746" t="s">
        <v>1412</v>
      </c>
      <c r="E746" t="s">
        <v>55</v>
      </c>
      <c r="F746" t="s">
        <v>12</v>
      </c>
      <c r="G746" t="s">
        <v>12</v>
      </c>
      <c r="H746" t="s">
        <v>11</v>
      </c>
      <c r="I746" t="s">
        <v>12</v>
      </c>
      <c r="J746" t="s">
        <v>690</v>
      </c>
    </row>
    <row r="747" spans="1:10" x14ac:dyDescent="0.3">
      <c r="A747" t="s">
        <v>538</v>
      </c>
      <c r="B747" t="s">
        <v>539</v>
      </c>
      <c r="C747" t="s">
        <v>540</v>
      </c>
      <c r="D747" t="s">
        <v>1410</v>
      </c>
      <c r="E747" t="s">
        <v>178</v>
      </c>
      <c r="F747" t="s">
        <v>12</v>
      </c>
      <c r="G747" t="s">
        <v>12</v>
      </c>
      <c r="H747" t="s">
        <v>11</v>
      </c>
      <c r="I747" t="s">
        <v>12</v>
      </c>
      <c r="J747" t="s">
        <v>690</v>
      </c>
    </row>
    <row r="748" spans="1:10" x14ac:dyDescent="0.3">
      <c r="A748" t="s">
        <v>380</v>
      </c>
      <c r="B748" t="s">
        <v>381</v>
      </c>
      <c r="C748" t="s">
        <v>382</v>
      </c>
      <c r="D748" t="s">
        <v>1412</v>
      </c>
      <c r="E748" t="s">
        <v>71</v>
      </c>
      <c r="F748" t="s">
        <v>12</v>
      </c>
      <c r="G748" t="s">
        <v>12</v>
      </c>
      <c r="H748" t="s">
        <v>11</v>
      </c>
      <c r="I748" t="s">
        <v>12</v>
      </c>
      <c r="J748" t="s">
        <v>690</v>
      </c>
    </row>
    <row r="749" spans="1:10" x14ac:dyDescent="0.3">
      <c r="A749" t="s">
        <v>383</v>
      </c>
      <c r="B749" t="s">
        <v>384</v>
      </c>
      <c r="C749" t="s">
        <v>382</v>
      </c>
      <c r="D749" t="s">
        <v>1412</v>
      </c>
      <c r="E749" t="s">
        <v>71</v>
      </c>
      <c r="F749" t="s">
        <v>12</v>
      </c>
      <c r="G749" t="s">
        <v>12</v>
      </c>
      <c r="H749" t="s">
        <v>11</v>
      </c>
      <c r="I749" t="s">
        <v>12</v>
      </c>
      <c r="J749" t="s">
        <v>690</v>
      </c>
    </row>
    <row r="750" spans="1:10" x14ac:dyDescent="0.3">
      <c r="A750" t="s">
        <v>438</v>
      </c>
      <c r="B750" t="s">
        <v>439</v>
      </c>
      <c r="C750" t="s">
        <v>440</v>
      </c>
      <c r="D750" t="s">
        <v>1414</v>
      </c>
      <c r="E750" t="s">
        <v>55</v>
      </c>
      <c r="F750" t="s">
        <v>12</v>
      </c>
      <c r="G750" t="s">
        <v>12</v>
      </c>
      <c r="H750" t="s">
        <v>11</v>
      </c>
      <c r="I750" t="s">
        <v>12</v>
      </c>
      <c r="J750" t="s">
        <v>690</v>
      </c>
    </row>
    <row r="751" spans="1:10" x14ac:dyDescent="0.3">
      <c r="A751" t="s">
        <v>441</v>
      </c>
      <c r="B751" t="s">
        <v>442</v>
      </c>
      <c r="C751" t="s">
        <v>443</v>
      </c>
      <c r="D751" t="s">
        <v>1410</v>
      </c>
      <c r="E751" t="s">
        <v>51</v>
      </c>
      <c r="F751" t="s">
        <v>12</v>
      </c>
      <c r="G751" t="s">
        <v>12</v>
      </c>
      <c r="H751" t="s">
        <v>11</v>
      </c>
      <c r="I751" t="s">
        <v>12</v>
      </c>
      <c r="J751" t="s">
        <v>690</v>
      </c>
    </row>
    <row r="752" spans="1:10" x14ac:dyDescent="0.3">
      <c r="A752" t="s">
        <v>519</v>
      </c>
      <c r="B752" t="s">
        <v>520</v>
      </c>
      <c r="C752" t="s">
        <v>521</v>
      </c>
      <c r="D752" t="s">
        <v>1413</v>
      </c>
      <c r="E752" t="s">
        <v>55</v>
      </c>
      <c r="F752" t="s">
        <v>12</v>
      </c>
      <c r="G752" t="s">
        <v>12</v>
      </c>
      <c r="H752" t="s">
        <v>11</v>
      </c>
      <c r="I752" t="s">
        <v>12</v>
      </c>
      <c r="J752" t="s">
        <v>690</v>
      </c>
    </row>
    <row r="753" spans="1:10" x14ac:dyDescent="0.3">
      <c r="A753" t="s">
        <v>302</v>
      </c>
      <c r="B753" t="s">
        <v>303</v>
      </c>
      <c r="C753" t="s">
        <v>741</v>
      </c>
      <c r="D753" t="s">
        <v>1412</v>
      </c>
      <c r="E753" t="s">
        <v>67</v>
      </c>
      <c r="F753" t="s">
        <v>12</v>
      </c>
      <c r="G753" t="s">
        <v>12</v>
      </c>
      <c r="H753" t="s">
        <v>11</v>
      </c>
      <c r="I753" t="s">
        <v>12</v>
      </c>
      <c r="J753" t="s">
        <v>690</v>
      </c>
    </row>
    <row r="754" spans="1:10" x14ac:dyDescent="0.3">
      <c r="A754" t="s">
        <v>491</v>
      </c>
      <c r="B754" t="s">
        <v>492</v>
      </c>
      <c r="C754" t="s">
        <v>493</v>
      </c>
      <c r="D754" t="s">
        <v>1414</v>
      </c>
      <c r="E754" t="s">
        <v>71</v>
      </c>
      <c r="F754" t="s">
        <v>12</v>
      </c>
      <c r="G754" t="s">
        <v>12</v>
      </c>
      <c r="H754" t="s">
        <v>11</v>
      </c>
      <c r="I754" t="s">
        <v>12</v>
      </c>
      <c r="J754" t="s">
        <v>690</v>
      </c>
    </row>
    <row r="755" spans="1:10" x14ac:dyDescent="0.3">
      <c r="A755" t="s">
        <v>1224</v>
      </c>
      <c r="B755" t="s">
        <v>1225</v>
      </c>
      <c r="C755" t="s">
        <v>1226</v>
      </c>
      <c r="D755" t="s">
        <v>1412</v>
      </c>
      <c r="E755" t="s">
        <v>55</v>
      </c>
      <c r="F755" t="s">
        <v>11</v>
      </c>
      <c r="G755" t="s">
        <v>11</v>
      </c>
      <c r="H755" t="s">
        <v>12</v>
      </c>
      <c r="I755" t="s">
        <v>12</v>
      </c>
      <c r="J755" t="s">
        <v>690</v>
      </c>
    </row>
    <row r="756" spans="1:10" x14ac:dyDescent="0.3">
      <c r="A756" t="s">
        <v>620</v>
      </c>
      <c r="B756" t="s">
        <v>621</v>
      </c>
      <c r="C756" t="s">
        <v>622</v>
      </c>
      <c r="D756" t="s">
        <v>1414</v>
      </c>
      <c r="E756" t="s">
        <v>79</v>
      </c>
      <c r="F756" t="s">
        <v>11</v>
      </c>
      <c r="G756" t="s">
        <v>11</v>
      </c>
      <c r="H756" t="s">
        <v>12</v>
      </c>
      <c r="I756" t="s">
        <v>12</v>
      </c>
      <c r="J756" t="s">
        <v>690</v>
      </c>
    </row>
    <row r="757" spans="1:10" x14ac:dyDescent="0.3">
      <c r="A757" t="s">
        <v>613</v>
      </c>
      <c r="B757" t="s">
        <v>614</v>
      </c>
      <c r="C757" t="s">
        <v>615</v>
      </c>
      <c r="D757" t="s">
        <v>1410</v>
      </c>
      <c r="E757" t="s">
        <v>55</v>
      </c>
      <c r="F757" t="s">
        <v>11</v>
      </c>
      <c r="G757" t="s">
        <v>11</v>
      </c>
      <c r="H757" t="s">
        <v>12</v>
      </c>
      <c r="I757" t="s">
        <v>12</v>
      </c>
      <c r="J757" t="s">
        <v>690</v>
      </c>
    </row>
    <row r="758" spans="1:10" x14ac:dyDescent="0.3">
      <c r="A758" t="s">
        <v>435</v>
      </c>
      <c r="B758" t="s">
        <v>436</v>
      </c>
      <c r="C758" t="s">
        <v>437</v>
      </c>
      <c r="D758" t="s">
        <v>1410</v>
      </c>
      <c r="E758" t="s">
        <v>51</v>
      </c>
      <c r="F758" t="s">
        <v>11</v>
      </c>
      <c r="G758" t="s">
        <v>11</v>
      </c>
      <c r="H758" t="s">
        <v>12</v>
      </c>
      <c r="I758" t="s">
        <v>12</v>
      </c>
      <c r="J758" t="s">
        <v>690</v>
      </c>
    </row>
    <row r="759" spans="1:10" x14ac:dyDescent="0.3">
      <c r="A759" t="s">
        <v>98</v>
      </c>
      <c r="B759" t="s">
        <v>99</v>
      </c>
      <c r="C759" t="s">
        <v>1576</v>
      </c>
      <c r="D759" t="s">
        <v>1414</v>
      </c>
      <c r="E759" t="s">
        <v>71</v>
      </c>
      <c r="F759" t="s">
        <v>11</v>
      </c>
      <c r="G759" t="s">
        <v>11</v>
      </c>
      <c r="H759" t="s">
        <v>12</v>
      </c>
      <c r="I759" t="s">
        <v>12</v>
      </c>
      <c r="J759" t="s">
        <v>690</v>
      </c>
    </row>
    <row r="760" spans="1:10" x14ac:dyDescent="0.3">
      <c r="A760" t="s">
        <v>203</v>
      </c>
      <c r="B760" t="s">
        <v>204</v>
      </c>
      <c r="C760" t="s">
        <v>1377</v>
      </c>
      <c r="D760" t="s">
        <v>1410</v>
      </c>
      <c r="E760" t="s">
        <v>51</v>
      </c>
      <c r="F760" t="s">
        <v>11</v>
      </c>
      <c r="G760" t="s">
        <v>11</v>
      </c>
      <c r="H760" t="s">
        <v>11</v>
      </c>
      <c r="I760" t="s">
        <v>12</v>
      </c>
      <c r="J760" t="s">
        <v>690</v>
      </c>
    </row>
    <row r="761" spans="1:10" x14ac:dyDescent="0.3">
      <c r="A761" t="s">
        <v>203</v>
      </c>
      <c r="B761" t="s">
        <v>204</v>
      </c>
      <c r="C761" t="s">
        <v>1377</v>
      </c>
      <c r="D761" t="s">
        <v>1410</v>
      </c>
      <c r="E761" t="s">
        <v>54</v>
      </c>
      <c r="F761" t="s">
        <v>12</v>
      </c>
      <c r="G761" t="s">
        <v>12</v>
      </c>
      <c r="H761" t="s">
        <v>11</v>
      </c>
      <c r="I761" t="s">
        <v>12</v>
      </c>
      <c r="J761" t="s">
        <v>690</v>
      </c>
    </row>
    <row r="762" spans="1:10" x14ac:dyDescent="0.3">
      <c r="A762" t="s">
        <v>502</v>
      </c>
      <c r="B762" t="s">
        <v>503</v>
      </c>
      <c r="C762" t="s">
        <v>501</v>
      </c>
      <c r="D762" t="s">
        <v>1410</v>
      </c>
      <c r="E762" t="s">
        <v>71</v>
      </c>
      <c r="F762" t="s">
        <v>12</v>
      </c>
      <c r="G762" t="s">
        <v>12</v>
      </c>
      <c r="H762" t="s">
        <v>11</v>
      </c>
      <c r="I762" t="s">
        <v>12</v>
      </c>
      <c r="J762" t="s">
        <v>690</v>
      </c>
    </row>
    <row r="763" spans="1:10" x14ac:dyDescent="0.3">
      <c r="A763" t="s">
        <v>481</v>
      </c>
      <c r="B763" t="s">
        <v>482</v>
      </c>
      <c r="C763" t="s">
        <v>480</v>
      </c>
      <c r="D763" t="s">
        <v>1414</v>
      </c>
      <c r="E763" t="s">
        <v>79</v>
      </c>
      <c r="F763" t="s">
        <v>11</v>
      </c>
      <c r="G763" t="s">
        <v>11</v>
      </c>
      <c r="H763" t="s">
        <v>12</v>
      </c>
      <c r="I763" t="s">
        <v>12</v>
      </c>
      <c r="J763" t="s">
        <v>690</v>
      </c>
    </row>
    <row r="764" spans="1:10" x14ac:dyDescent="0.3">
      <c r="A764" t="s">
        <v>271</v>
      </c>
      <c r="B764" t="s">
        <v>272</v>
      </c>
      <c r="C764" t="s">
        <v>244</v>
      </c>
      <c r="D764" t="s">
        <v>1410</v>
      </c>
      <c r="E764" t="s">
        <v>71</v>
      </c>
      <c r="F764" t="s">
        <v>11</v>
      </c>
      <c r="G764" t="s">
        <v>11</v>
      </c>
      <c r="H764" t="s">
        <v>11</v>
      </c>
      <c r="I764" t="s">
        <v>12</v>
      </c>
      <c r="J764" t="s">
        <v>690</v>
      </c>
    </row>
    <row r="765" spans="1:10" x14ac:dyDescent="0.3">
      <c r="A765" t="s">
        <v>643</v>
      </c>
      <c r="B765" t="s">
        <v>644</v>
      </c>
      <c r="C765" t="s">
        <v>627</v>
      </c>
      <c r="D765" t="s">
        <v>1410</v>
      </c>
      <c r="E765" t="s">
        <v>55</v>
      </c>
      <c r="F765" t="s">
        <v>11</v>
      </c>
      <c r="G765" t="s">
        <v>11</v>
      </c>
      <c r="H765" t="s">
        <v>12</v>
      </c>
      <c r="I765" t="s">
        <v>12</v>
      </c>
      <c r="J765" t="s">
        <v>690</v>
      </c>
    </row>
    <row r="766" spans="1:10" x14ac:dyDescent="0.3">
      <c r="A766" t="s">
        <v>552</v>
      </c>
      <c r="B766" t="s">
        <v>553</v>
      </c>
      <c r="C766" t="s">
        <v>754</v>
      </c>
      <c r="D766" t="s">
        <v>1410</v>
      </c>
      <c r="E766" t="s">
        <v>52</v>
      </c>
      <c r="F766" t="s">
        <v>12</v>
      </c>
      <c r="G766" t="s">
        <v>12</v>
      </c>
      <c r="H766" t="s">
        <v>11</v>
      </c>
      <c r="I766" t="s">
        <v>12</v>
      </c>
      <c r="J766" t="s">
        <v>690</v>
      </c>
    </row>
    <row r="767" spans="1:10" x14ac:dyDescent="0.3">
      <c r="A767" t="s">
        <v>552</v>
      </c>
      <c r="B767" t="s">
        <v>553</v>
      </c>
      <c r="C767" t="s">
        <v>754</v>
      </c>
      <c r="D767" t="s">
        <v>1410</v>
      </c>
      <c r="E767" t="s">
        <v>51</v>
      </c>
      <c r="F767" t="s">
        <v>11</v>
      </c>
      <c r="G767" t="s">
        <v>11</v>
      </c>
      <c r="H767" t="s">
        <v>12</v>
      </c>
      <c r="I767" t="s">
        <v>12</v>
      </c>
      <c r="J767" t="s">
        <v>690</v>
      </c>
    </row>
    <row r="768" spans="1:10" x14ac:dyDescent="0.3">
      <c r="A768" t="s">
        <v>552</v>
      </c>
      <c r="B768" t="s">
        <v>553</v>
      </c>
      <c r="C768" t="s">
        <v>754</v>
      </c>
      <c r="D768" t="s">
        <v>1410</v>
      </c>
      <c r="E768" t="s">
        <v>71</v>
      </c>
      <c r="F768" t="s">
        <v>12</v>
      </c>
      <c r="G768" t="s">
        <v>12</v>
      </c>
      <c r="H768" t="s">
        <v>11</v>
      </c>
      <c r="I768" t="s">
        <v>12</v>
      </c>
      <c r="J768" t="s">
        <v>690</v>
      </c>
    </row>
    <row r="769" spans="1:10" x14ac:dyDescent="0.3">
      <c r="A769" t="s">
        <v>1378</v>
      </c>
      <c r="B769" t="s">
        <v>1379</v>
      </c>
      <c r="C769" t="s">
        <v>354</v>
      </c>
      <c r="D769" t="s">
        <v>1415</v>
      </c>
      <c r="E769" t="s">
        <v>67</v>
      </c>
      <c r="F769" t="s">
        <v>12</v>
      </c>
      <c r="G769" t="s">
        <v>12</v>
      </c>
      <c r="H769" t="s">
        <v>11</v>
      </c>
      <c r="I769" t="s">
        <v>12</v>
      </c>
      <c r="J769" t="s">
        <v>690</v>
      </c>
    </row>
    <row r="770" spans="1:10" x14ac:dyDescent="0.3">
      <c r="A770" t="s">
        <v>205</v>
      </c>
      <c r="B770" t="s">
        <v>206</v>
      </c>
      <c r="C770" t="s">
        <v>1377</v>
      </c>
      <c r="D770" t="s">
        <v>1410</v>
      </c>
      <c r="E770" t="s">
        <v>54</v>
      </c>
      <c r="F770" t="s">
        <v>12</v>
      </c>
      <c r="G770" t="s">
        <v>12</v>
      </c>
      <c r="H770" t="s">
        <v>11</v>
      </c>
      <c r="I770" t="s">
        <v>12</v>
      </c>
      <c r="J770" t="s">
        <v>690</v>
      </c>
    </row>
    <row r="771" spans="1:10" x14ac:dyDescent="0.3">
      <c r="A771" t="s">
        <v>205</v>
      </c>
      <c r="B771" t="s">
        <v>206</v>
      </c>
      <c r="C771" t="s">
        <v>1377</v>
      </c>
      <c r="D771" t="s">
        <v>1410</v>
      </c>
      <c r="E771" t="s">
        <v>51</v>
      </c>
      <c r="F771" t="s">
        <v>11</v>
      </c>
      <c r="G771" t="s">
        <v>12</v>
      </c>
      <c r="H771" t="s">
        <v>11</v>
      </c>
      <c r="I771" t="s">
        <v>12</v>
      </c>
      <c r="J771" t="s">
        <v>690</v>
      </c>
    </row>
    <row r="772" spans="1:10" x14ac:dyDescent="0.3">
      <c r="A772" t="s">
        <v>207</v>
      </c>
      <c r="B772" t="s">
        <v>208</v>
      </c>
      <c r="C772" t="s">
        <v>1377</v>
      </c>
      <c r="D772" t="s">
        <v>1410</v>
      </c>
      <c r="E772" t="s">
        <v>51</v>
      </c>
      <c r="F772" t="s">
        <v>11</v>
      </c>
      <c r="G772" t="s">
        <v>11</v>
      </c>
      <c r="H772" t="s">
        <v>11</v>
      </c>
      <c r="I772" t="s">
        <v>12</v>
      </c>
      <c r="J772" t="s">
        <v>690</v>
      </c>
    </row>
    <row r="773" spans="1:10" x14ac:dyDescent="0.3">
      <c r="A773" t="s">
        <v>207</v>
      </c>
      <c r="B773" t="s">
        <v>208</v>
      </c>
      <c r="C773" t="s">
        <v>1377</v>
      </c>
      <c r="D773" t="s">
        <v>1410</v>
      </c>
      <c r="E773" t="s">
        <v>54</v>
      </c>
      <c r="F773" t="s">
        <v>12</v>
      </c>
      <c r="G773" t="s">
        <v>12</v>
      </c>
      <c r="H773" t="s">
        <v>11</v>
      </c>
      <c r="I773" t="s">
        <v>12</v>
      </c>
      <c r="J773" t="s">
        <v>690</v>
      </c>
    </row>
    <row r="774" spans="1:10" x14ac:dyDescent="0.3">
      <c r="A774" t="s">
        <v>599</v>
      </c>
      <c r="B774" t="s">
        <v>600</v>
      </c>
      <c r="C774" t="s">
        <v>598</v>
      </c>
      <c r="D774" t="s">
        <v>1410</v>
      </c>
      <c r="E774" t="s">
        <v>67</v>
      </c>
      <c r="F774" t="s">
        <v>11</v>
      </c>
      <c r="G774" t="s">
        <v>11</v>
      </c>
      <c r="H774" t="s">
        <v>12</v>
      </c>
      <c r="I774" t="s">
        <v>12</v>
      </c>
      <c r="J774" t="s">
        <v>690</v>
      </c>
    </row>
    <row r="775" spans="1:10" x14ac:dyDescent="0.3">
      <c r="A775" t="s">
        <v>277</v>
      </c>
      <c r="B775" t="s">
        <v>278</v>
      </c>
      <c r="C775" t="s">
        <v>244</v>
      </c>
      <c r="D775" t="s">
        <v>1410</v>
      </c>
      <c r="E775" t="s">
        <v>71</v>
      </c>
      <c r="F775" t="s">
        <v>12</v>
      </c>
      <c r="G775" t="s">
        <v>12</v>
      </c>
      <c r="H775" t="s">
        <v>11</v>
      </c>
      <c r="I775" t="s">
        <v>12</v>
      </c>
      <c r="J775" t="s">
        <v>690</v>
      </c>
    </row>
    <row r="776" spans="1:10" x14ac:dyDescent="0.3">
      <c r="A776" t="s">
        <v>279</v>
      </c>
      <c r="B776" t="s">
        <v>280</v>
      </c>
      <c r="C776" t="s">
        <v>244</v>
      </c>
      <c r="D776" t="s">
        <v>1410</v>
      </c>
      <c r="E776" t="s">
        <v>71</v>
      </c>
      <c r="F776" t="s">
        <v>12</v>
      </c>
      <c r="G776" t="s">
        <v>12</v>
      </c>
      <c r="H776" t="s">
        <v>11</v>
      </c>
      <c r="I776" t="s">
        <v>12</v>
      </c>
      <c r="J776" t="s">
        <v>690</v>
      </c>
    </row>
    <row r="777" spans="1:10" x14ac:dyDescent="0.3">
      <c r="A777" t="s">
        <v>281</v>
      </c>
      <c r="B777" t="s">
        <v>282</v>
      </c>
      <c r="C777" t="s">
        <v>244</v>
      </c>
      <c r="D777" t="s">
        <v>1410</v>
      </c>
      <c r="E777" t="s">
        <v>71</v>
      </c>
      <c r="F777" t="s">
        <v>12</v>
      </c>
      <c r="G777" t="s">
        <v>12</v>
      </c>
      <c r="H777" t="s">
        <v>11</v>
      </c>
      <c r="I777" t="s">
        <v>12</v>
      </c>
      <c r="J777" t="s">
        <v>690</v>
      </c>
    </row>
    <row r="778" spans="1:10" x14ac:dyDescent="0.3">
      <c r="A778" t="s">
        <v>283</v>
      </c>
      <c r="B778" t="s">
        <v>284</v>
      </c>
      <c r="C778" t="s">
        <v>244</v>
      </c>
      <c r="D778" t="s">
        <v>1410</v>
      </c>
      <c r="E778" t="s">
        <v>71</v>
      </c>
      <c r="F778" t="s">
        <v>12</v>
      </c>
      <c r="G778" t="s">
        <v>12</v>
      </c>
      <c r="H778" t="s">
        <v>11</v>
      </c>
      <c r="I778" t="s">
        <v>12</v>
      </c>
      <c r="J778" t="s">
        <v>690</v>
      </c>
    </row>
    <row r="779" spans="1:10" x14ac:dyDescent="0.3">
      <c r="A779" t="s">
        <v>285</v>
      </c>
      <c r="B779" t="s">
        <v>286</v>
      </c>
      <c r="C779" t="s">
        <v>244</v>
      </c>
      <c r="D779" t="s">
        <v>1410</v>
      </c>
      <c r="E779" t="s">
        <v>71</v>
      </c>
      <c r="F779" t="s">
        <v>12</v>
      </c>
      <c r="G779" t="s">
        <v>12</v>
      </c>
      <c r="H779" t="s">
        <v>11</v>
      </c>
      <c r="I779" t="s">
        <v>12</v>
      </c>
      <c r="J779" t="s">
        <v>690</v>
      </c>
    </row>
    <row r="780" spans="1:10" x14ac:dyDescent="0.3">
      <c r="A780" t="s">
        <v>287</v>
      </c>
      <c r="B780" t="s">
        <v>288</v>
      </c>
      <c r="C780" t="s">
        <v>244</v>
      </c>
      <c r="D780" t="s">
        <v>1410</v>
      </c>
      <c r="E780" t="s">
        <v>71</v>
      </c>
      <c r="F780" t="s">
        <v>12</v>
      </c>
      <c r="G780" t="s">
        <v>12</v>
      </c>
      <c r="H780" t="s">
        <v>11</v>
      </c>
      <c r="I780" t="s">
        <v>12</v>
      </c>
      <c r="J780" t="s">
        <v>690</v>
      </c>
    </row>
    <row r="781" spans="1:10" x14ac:dyDescent="0.3">
      <c r="A781" t="s">
        <v>242</v>
      </c>
      <c r="B781" t="s">
        <v>243</v>
      </c>
      <c r="C781" t="s">
        <v>244</v>
      </c>
      <c r="D781" t="s">
        <v>1410</v>
      </c>
      <c r="E781" t="s">
        <v>71</v>
      </c>
      <c r="F781" t="s">
        <v>12</v>
      </c>
      <c r="G781" t="s">
        <v>12</v>
      </c>
      <c r="H781" t="s">
        <v>11</v>
      </c>
      <c r="I781" t="s">
        <v>12</v>
      </c>
      <c r="J781" t="s">
        <v>690</v>
      </c>
    </row>
    <row r="782" spans="1:10" x14ac:dyDescent="0.3">
      <c r="A782" t="s">
        <v>245</v>
      </c>
      <c r="B782" t="s">
        <v>246</v>
      </c>
      <c r="C782" t="s">
        <v>244</v>
      </c>
      <c r="D782" t="s">
        <v>1410</v>
      </c>
      <c r="E782" t="s">
        <v>71</v>
      </c>
      <c r="F782" t="s">
        <v>12</v>
      </c>
      <c r="G782" t="s">
        <v>12</v>
      </c>
      <c r="H782" t="s">
        <v>11</v>
      </c>
      <c r="I782" t="s">
        <v>12</v>
      </c>
      <c r="J782" t="s">
        <v>690</v>
      </c>
    </row>
    <row r="783" spans="1:10" x14ac:dyDescent="0.3">
      <c r="A783" t="s">
        <v>247</v>
      </c>
      <c r="B783" t="s">
        <v>248</v>
      </c>
      <c r="C783" t="s">
        <v>244</v>
      </c>
      <c r="D783" t="s">
        <v>1410</v>
      </c>
      <c r="E783" t="s">
        <v>71</v>
      </c>
      <c r="F783" t="s">
        <v>12</v>
      </c>
      <c r="G783" t="s">
        <v>12</v>
      </c>
      <c r="H783" t="s">
        <v>11</v>
      </c>
      <c r="I783" t="s">
        <v>12</v>
      </c>
      <c r="J783" t="s">
        <v>690</v>
      </c>
    </row>
    <row r="784" spans="1:10" x14ac:dyDescent="0.3">
      <c r="A784" t="s">
        <v>249</v>
      </c>
      <c r="B784" t="s">
        <v>250</v>
      </c>
      <c r="C784" t="s">
        <v>244</v>
      </c>
      <c r="D784" t="s">
        <v>1410</v>
      </c>
      <c r="E784" t="s">
        <v>71</v>
      </c>
      <c r="F784" t="s">
        <v>12</v>
      </c>
      <c r="G784" t="s">
        <v>12</v>
      </c>
      <c r="H784" t="s">
        <v>11</v>
      </c>
      <c r="I784" t="s">
        <v>12</v>
      </c>
      <c r="J784" t="s">
        <v>690</v>
      </c>
    </row>
    <row r="785" spans="1:10" x14ac:dyDescent="0.3">
      <c r="A785" t="s">
        <v>251</v>
      </c>
      <c r="B785" t="s">
        <v>252</v>
      </c>
      <c r="C785" t="s">
        <v>244</v>
      </c>
      <c r="D785" t="s">
        <v>1410</v>
      </c>
      <c r="E785" t="s">
        <v>71</v>
      </c>
      <c r="F785" t="s">
        <v>12</v>
      </c>
      <c r="G785" t="s">
        <v>12</v>
      </c>
      <c r="H785" t="s">
        <v>11</v>
      </c>
      <c r="I785" t="s">
        <v>12</v>
      </c>
      <c r="J785" t="s">
        <v>690</v>
      </c>
    </row>
    <row r="786" spans="1:10" x14ac:dyDescent="0.3">
      <c r="A786" t="s">
        <v>253</v>
      </c>
      <c r="B786" t="s">
        <v>254</v>
      </c>
      <c r="C786" t="s">
        <v>244</v>
      </c>
      <c r="D786" t="s">
        <v>1410</v>
      </c>
      <c r="E786" t="s">
        <v>71</v>
      </c>
      <c r="F786" t="s">
        <v>12</v>
      </c>
      <c r="G786" t="s">
        <v>12</v>
      </c>
      <c r="H786" t="s">
        <v>11</v>
      </c>
      <c r="I786" t="s">
        <v>12</v>
      </c>
      <c r="J786" t="s">
        <v>690</v>
      </c>
    </row>
    <row r="787" spans="1:10" x14ac:dyDescent="0.3">
      <c r="A787" t="s">
        <v>255</v>
      </c>
      <c r="B787" t="s">
        <v>256</v>
      </c>
      <c r="C787" t="s">
        <v>244</v>
      </c>
      <c r="D787" t="s">
        <v>1410</v>
      </c>
      <c r="E787" t="s">
        <v>71</v>
      </c>
      <c r="F787" t="s">
        <v>11</v>
      </c>
      <c r="G787" t="s">
        <v>11</v>
      </c>
      <c r="H787" t="s">
        <v>11</v>
      </c>
      <c r="I787" t="s">
        <v>12</v>
      </c>
      <c r="J787" t="s">
        <v>690</v>
      </c>
    </row>
    <row r="788" spans="1:10" x14ac:dyDescent="0.3">
      <c r="A788" t="s">
        <v>257</v>
      </c>
      <c r="B788" t="s">
        <v>258</v>
      </c>
      <c r="C788" t="s">
        <v>244</v>
      </c>
      <c r="D788" t="s">
        <v>1410</v>
      </c>
      <c r="E788" t="s">
        <v>71</v>
      </c>
      <c r="F788" t="s">
        <v>11</v>
      </c>
      <c r="G788" t="s">
        <v>11</v>
      </c>
      <c r="H788" t="s">
        <v>11</v>
      </c>
      <c r="I788" t="s">
        <v>12</v>
      </c>
      <c r="J788" t="s">
        <v>690</v>
      </c>
    </row>
    <row r="789" spans="1:10" x14ac:dyDescent="0.3">
      <c r="A789" t="s">
        <v>259</v>
      </c>
      <c r="B789" t="s">
        <v>260</v>
      </c>
      <c r="C789" t="s">
        <v>244</v>
      </c>
      <c r="D789" t="s">
        <v>1410</v>
      </c>
      <c r="E789" t="s">
        <v>71</v>
      </c>
      <c r="F789" t="s">
        <v>11</v>
      </c>
      <c r="G789" t="s">
        <v>11</v>
      </c>
      <c r="H789" t="s">
        <v>11</v>
      </c>
      <c r="I789" t="s">
        <v>12</v>
      </c>
      <c r="J789" t="s">
        <v>690</v>
      </c>
    </row>
    <row r="790" spans="1:10" x14ac:dyDescent="0.3">
      <c r="A790" t="s">
        <v>261</v>
      </c>
      <c r="B790" t="s">
        <v>262</v>
      </c>
      <c r="C790" t="s">
        <v>244</v>
      </c>
      <c r="D790" t="s">
        <v>1410</v>
      </c>
      <c r="E790" t="s">
        <v>71</v>
      </c>
      <c r="F790" t="s">
        <v>11</v>
      </c>
      <c r="G790" t="s">
        <v>11</v>
      </c>
      <c r="H790" t="s">
        <v>11</v>
      </c>
      <c r="I790" t="s">
        <v>12</v>
      </c>
      <c r="J790" t="s">
        <v>690</v>
      </c>
    </row>
    <row r="791" spans="1:10" x14ac:dyDescent="0.3">
      <c r="A791" t="s">
        <v>263</v>
      </c>
      <c r="B791" t="s">
        <v>264</v>
      </c>
      <c r="C791" t="s">
        <v>244</v>
      </c>
      <c r="D791" t="s">
        <v>1410</v>
      </c>
      <c r="E791" t="s">
        <v>71</v>
      </c>
      <c r="F791" t="s">
        <v>11</v>
      </c>
      <c r="G791" t="s">
        <v>11</v>
      </c>
      <c r="H791" t="s">
        <v>11</v>
      </c>
      <c r="I791" t="s">
        <v>12</v>
      </c>
      <c r="J791" t="s">
        <v>690</v>
      </c>
    </row>
    <row r="792" spans="1:10" x14ac:dyDescent="0.3">
      <c r="A792" t="s">
        <v>265</v>
      </c>
      <c r="B792" t="s">
        <v>266</v>
      </c>
      <c r="C792" t="s">
        <v>244</v>
      </c>
      <c r="D792" t="s">
        <v>1410</v>
      </c>
      <c r="E792" t="s">
        <v>71</v>
      </c>
      <c r="F792" t="s">
        <v>11</v>
      </c>
      <c r="G792" t="s">
        <v>11</v>
      </c>
      <c r="H792" t="s">
        <v>11</v>
      </c>
      <c r="I792" t="s">
        <v>12</v>
      </c>
      <c r="J792" t="s">
        <v>690</v>
      </c>
    </row>
    <row r="793" spans="1:10" x14ac:dyDescent="0.3">
      <c r="A793" t="s">
        <v>267</v>
      </c>
      <c r="B793" t="s">
        <v>268</v>
      </c>
      <c r="C793" t="s">
        <v>244</v>
      </c>
      <c r="D793" t="s">
        <v>1410</v>
      </c>
      <c r="E793" t="s">
        <v>71</v>
      </c>
      <c r="F793" t="s">
        <v>11</v>
      </c>
      <c r="G793" t="s">
        <v>11</v>
      </c>
      <c r="H793" t="s">
        <v>11</v>
      </c>
      <c r="I793" t="s">
        <v>12</v>
      </c>
      <c r="J793" t="s">
        <v>690</v>
      </c>
    </row>
    <row r="794" spans="1:10" x14ac:dyDescent="0.3">
      <c r="A794" t="s">
        <v>269</v>
      </c>
      <c r="B794" t="s">
        <v>270</v>
      </c>
      <c r="C794" t="s">
        <v>244</v>
      </c>
      <c r="D794" t="s">
        <v>1410</v>
      </c>
      <c r="E794" t="s">
        <v>71</v>
      </c>
      <c r="F794" t="s">
        <v>11</v>
      </c>
      <c r="G794" t="s">
        <v>11</v>
      </c>
      <c r="H794" t="s">
        <v>11</v>
      </c>
      <c r="I794" t="s">
        <v>12</v>
      </c>
      <c r="J794" t="s">
        <v>690</v>
      </c>
    </row>
    <row r="795" spans="1:10" x14ac:dyDescent="0.3">
      <c r="A795" t="s">
        <v>174</v>
      </c>
      <c r="B795" t="s">
        <v>175</v>
      </c>
      <c r="C795" t="s">
        <v>173</v>
      </c>
      <c r="D795" t="s">
        <v>1410</v>
      </c>
      <c r="E795" t="s">
        <v>51</v>
      </c>
      <c r="F795" t="s">
        <v>11</v>
      </c>
      <c r="G795" t="s">
        <v>12</v>
      </c>
      <c r="H795" t="s">
        <v>12</v>
      </c>
      <c r="I795" t="s">
        <v>12</v>
      </c>
      <c r="J795" t="s">
        <v>690</v>
      </c>
    </row>
    <row r="796" spans="1:10" x14ac:dyDescent="0.3">
      <c r="A796" t="s">
        <v>171</v>
      </c>
      <c r="B796" t="s">
        <v>172</v>
      </c>
      <c r="C796" t="s">
        <v>173</v>
      </c>
      <c r="D796" t="s">
        <v>1410</v>
      </c>
      <c r="E796" t="s">
        <v>51</v>
      </c>
      <c r="F796" t="s">
        <v>11</v>
      </c>
      <c r="G796" t="s">
        <v>12</v>
      </c>
      <c r="H796" t="s">
        <v>12</v>
      </c>
      <c r="I796" t="s">
        <v>12</v>
      </c>
      <c r="J796" t="s">
        <v>690</v>
      </c>
    </row>
    <row r="797" spans="1:10" x14ac:dyDescent="0.3">
      <c r="A797" t="s">
        <v>610</v>
      </c>
      <c r="B797" t="s">
        <v>611</v>
      </c>
      <c r="C797" t="s">
        <v>612</v>
      </c>
      <c r="D797" t="s">
        <v>1413</v>
      </c>
      <c r="E797" t="s">
        <v>67</v>
      </c>
      <c r="F797" t="s">
        <v>12</v>
      </c>
      <c r="G797" t="s">
        <v>12</v>
      </c>
      <c r="H797" t="s">
        <v>11</v>
      </c>
      <c r="I797" t="s">
        <v>12</v>
      </c>
      <c r="J797" t="s">
        <v>690</v>
      </c>
    </row>
    <row r="798" spans="1:10" x14ac:dyDescent="0.3">
      <c r="A798" t="s">
        <v>273</v>
      </c>
      <c r="B798" t="s">
        <v>274</v>
      </c>
      <c r="C798" t="s">
        <v>244</v>
      </c>
      <c r="D798" t="s">
        <v>1410</v>
      </c>
      <c r="E798" t="s">
        <v>71</v>
      </c>
      <c r="F798" t="s">
        <v>12</v>
      </c>
      <c r="G798" t="s">
        <v>12</v>
      </c>
      <c r="H798" t="s">
        <v>11</v>
      </c>
      <c r="I798" t="s">
        <v>12</v>
      </c>
      <c r="J798" t="s">
        <v>690</v>
      </c>
    </row>
    <row r="799" spans="1:10" x14ac:dyDescent="0.3">
      <c r="A799" t="s">
        <v>275</v>
      </c>
      <c r="B799" t="s">
        <v>276</v>
      </c>
      <c r="C799" t="s">
        <v>244</v>
      </c>
      <c r="D799" t="s">
        <v>1410</v>
      </c>
      <c r="E799" t="s">
        <v>71</v>
      </c>
      <c r="F799" t="s">
        <v>11</v>
      </c>
      <c r="G799" t="s">
        <v>11</v>
      </c>
      <c r="H799" t="s">
        <v>11</v>
      </c>
      <c r="I799" t="s">
        <v>12</v>
      </c>
      <c r="J799" t="s">
        <v>690</v>
      </c>
    </row>
    <row r="800" spans="1:10" x14ac:dyDescent="0.3">
      <c r="A800" t="s">
        <v>472</v>
      </c>
      <c r="B800" t="s">
        <v>473</v>
      </c>
      <c r="C800" t="s">
        <v>474</v>
      </c>
      <c r="D800" t="s">
        <v>1410</v>
      </c>
      <c r="E800" t="s">
        <v>51</v>
      </c>
      <c r="F800" t="s">
        <v>11</v>
      </c>
      <c r="G800" t="s">
        <v>11</v>
      </c>
      <c r="H800" t="s">
        <v>11</v>
      </c>
      <c r="I800" t="s">
        <v>12</v>
      </c>
      <c r="J800" t="s">
        <v>690</v>
      </c>
    </row>
    <row r="801" spans="1:10" x14ac:dyDescent="0.3">
      <c r="A801" t="s">
        <v>651</v>
      </c>
      <c r="B801" t="s">
        <v>652</v>
      </c>
      <c r="C801" t="s">
        <v>1227</v>
      </c>
      <c r="D801" t="s">
        <v>1410</v>
      </c>
      <c r="E801" t="s">
        <v>51</v>
      </c>
      <c r="F801" t="s">
        <v>11</v>
      </c>
      <c r="G801" t="s">
        <v>11</v>
      </c>
      <c r="H801" t="s">
        <v>11</v>
      </c>
      <c r="I801" t="s">
        <v>12</v>
      </c>
      <c r="J801" t="s">
        <v>690</v>
      </c>
    </row>
    <row r="802" spans="1:10" x14ac:dyDescent="0.3">
      <c r="A802" t="s">
        <v>651</v>
      </c>
      <c r="B802" t="s">
        <v>652</v>
      </c>
      <c r="C802" t="s">
        <v>1227</v>
      </c>
      <c r="D802" t="s">
        <v>1410</v>
      </c>
      <c r="E802" t="s">
        <v>556</v>
      </c>
      <c r="F802" t="s">
        <v>12</v>
      </c>
      <c r="G802" t="s">
        <v>12</v>
      </c>
      <c r="H802" t="s">
        <v>11</v>
      </c>
      <c r="I802" t="s">
        <v>12</v>
      </c>
      <c r="J802" t="s">
        <v>690</v>
      </c>
    </row>
    <row r="803" spans="1:10" x14ac:dyDescent="0.3">
      <c r="A803" t="s">
        <v>653</v>
      </c>
      <c r="B803" t="s">
        <v>654</v>
      </c>
      <c r="C803" t="s">
        <v>1227</v>
      </c>
      <c r="D803" t="s">
        <v>1410</v>
      </c>
      <c r="E803" t="s">
        <v>51</v>
      </c>
      <c r="F803" t="s">
        <v>11</v>
      </c>
      <c r="G803" t="s">
        <v>11</v>
      </c>
      <c r="H803" t="s">
        <v>11</v>
      </c>
      <c r="I803" t="s">
        <v>12</v>
      </c>
      <c r="J803" t="s">
        <v>690</v>
      </c>
    </row>
    <row r="804" spans="1:10" x14ac:dyDescent="0.3">
      <c r="A804" t="s">
        <v>653</v>
      </c>
      <c r="B804" t="s">
        <v>654</v>
      </c>
      <c r="C804" t="s">
        <v>1227</v>
      </c>
      <c r="D804" t="s">
        <v>1410</v>
      </c>
      <c r="E804" t="s">
        <v>556</v>
      </c>
      <c r="F804" t="s">
        <v>12</v>
      </c>
      <c r="G804" t="s">
        <v>12</v>
      </c>
      <c r="H804" t="s">
        <v>11</v>
      </c>
      <c r="I804" t="s">
        <v>12</v>
      </c>
      <c r="J804" t="s">
        <v>690</v>
      </c>
    </row>
    <row r="805" spans="1:10" x14ac:dyDescent="0.3">
      <c r="A805" t="s">
        <v>655</v>
      </c>
      <c r="B805" t="s">
        <v>656</v>
      </c>
      <c r="C805" t="s">
        <v>1227</v>
      </c>
      <c r="D805" t="s">
        <v>1410</v>
      </c>
      <c r="E805" t="s">
        <v>51</v>
      </c>
      <c r="F805" t="s">
        <v>11</v>
      </c>
      <c r="G805" t="s">
        <v>11</v>
      </c>
      <c r="H805" t="s">
        <v>11</v>
      </c>
      <c r="I805" t="s">
        <v>12</v>
      </c>
      <c r="J805" t="s">
        <v>690</v>
      </c>
    </row>
    <row r="806" spans="1:10" x14ac:dyDescent="0.3">
      <c r="A806" t="s">
        <v>655</v>
      </c>
      <c r="B806" t="s">
        <v>656</v>
      </c>
      <c r="C806" t="s">
        <v>1227</v>
      </c>
      <c r="D806" t="s">
        <v>1410</v>
      </c>
      <c r="E806" t="s">
        <v>556</v>
      </c>
      <c r="F806" t="s">
        <v>12</v>
      </c>
      <c r="G806" t="s">
        <v>12</v>
      </c>
      <c r="H806" t="s">
        <v>11</v>
      </c>
      <c r="I806" t="s">
        <v>12</v>
      </c>
      <c r="J806" t="s">
        <v>690</v>
      </c>
    </row>
    <row r="807" spans="1:10" x14ac:dyDescent="0.3">
      <c r="A807" t="s">
        <v>570</v>
      </c>
      <c r="B807" t="s">
        <v>571</v>
      </c>
      <c r="C807" t="s">
        <v>572</v>
      </c>
      <c r="D807" t="s">
        <v>1412</v>
      </c>
      <c r="E807" t="s">
        <v>71</v>
      </c>
      <c r="F807" t="s">
        <v>12</v>
      </c>
      <c r="G807" t="s">
        <v>12</v>
      </c>
      <c r="H807" t="s">
        <v>11</v>
      </c>
      <c r="I807" t="s">
        <v>12</v>
      </c>
      <c r="J807" t="s">
        <v>690</v>
      </c>
    </row>
    <row r="808" spans="1:10" x14ac:dyDescent="0.3">
      <c r="A808" t="s">
        <v>416</v>
      </c>
      <c r="B808" t="s">
        <v>417</v>
      </c>
      <c r="C808" t="s">
        <v>418</v>
      </c>
      <c r="D808" t="s">
        <v>1410</v>
      </c>
      <c r="E808" t="s">
        <v>51</v>
      </c>
      <c r="F808" t="s">
        <v>11</v>
      </c>
      <c r="G808" t="s">
        <v>11</v>
      </c>
      <c r="H808" t="s">
        <v>11</v>
      </c>
      <c r="I808" t="s">
        <v>12</v>
      </c>
      <c r="J808" t="s">
        <v>690</v>
      </c>
    </row>
    <row r="809" spans="1:10" x14ac:dyDescent="0.3">
      <c r="A809" t="s">
        <v>430</v>
      </c>
      <c r="B809" t="s">
        <v>431</v>
      </c>
      <c r="C809" t="s">
        <v>429</v>
      </c>
      <c r="D809" t="s">
        <v>1412</v>
      </c>
      <c r="E809" t="s">
        <v>71</v>
      </c>
      <c r="F809" t="s">
        <v>12</v>
      </c>
      <c r="G809" t="s">
        <v>12</v>
      </c>
      <c r="H809" t="s">
        <v>11</v>
      </c>
      <c r="I809" t="s">
        <v>12</v>
      </c>
      <c r="J809" t="s">
        <v>690</v>
      </c>
    </row>
    <row r="810" spans="1:10" x14ac:dyDescent="0.3">
      <c r="A810" t="s">
        <v>637</v>
      </c>
      <c r="B810" t="s">
        <v>638</v>
      </c>
      <c r="C810" t="s">
        <v>627</v>
      </c>
      <c r="D810" t="s">
        <v>1415</v>
      </c>
      <c r="E810" t="s">
        <v>71</v>
      </c>
      <c r="F810" t="s">
        <v>11</v>
      </c>
      <c r="G810" t="s">
        <v>11</v>
      </c>
      <c r="H810" t="s">
        <v>12</v>
      </c>
      <c r="I810" t="s">
        <v>12</v>
      </c>
      <c r="J810" t="s">
        <v>690</v>
      </c>
    </row>
    <row r="811" spans="1:10" x14ac:dyDescent="0.3">
      <c r="A811" t="s">
        <v>290</v>
      </c>
      <c r="B811" t="s">
        <v>291</v>
      </c>
      <c r="C811" t="s">
        <v>289</v>
      </c>
      <c r="D811" t="s">
        <v>1412</v>
      </c>
      <c r="E811" t="s">
        <v>55</v>
      </c>
      <c r="F811" t="s">
        <v>12</v>
      </c>
      <c r="G811" t="s">
        <v>12</v>
      </c>
      <c r="H811" t="s">
        <v>11</v>
      </c>
      <c r="I811" t="s">
        <v>12</v>
      </c>
      <c r="J811" t="s">
        <v>690</v>
      </c>
    </row>
    <row r="812" spans="1:10" x14ac:dyDescent="0.3">
      <c r="A812" t="s">
        <v>602</v>
      </c>
      <c r="B812" t="s">
        <v>603</v>
      </c>
      <c r="C812" t="s">
        <v>604</v>
      </c>
      <c r="D812" t="s">
        <v>1410</v>
      </c>
      <c r="E812" t="s">
        <v>51</v>
      </c>
      <c r="F812" t="s">
        <v>11</v>
      </c>
      <c r="G812" t="s">
        <v>11</v>
      </c>
      <c r="H812" t="s">
        <v>11</v>
      </c>
      <c r="I812" t="s">
        <v>12</v>
      </c>
      <c r="J812" t="s">
        <v>690</v>
      </c>
    </row>
    <row r="813" spans="1:10" x14ac:dyDescent="0.3">
      <c r="A813" t="s">
        <v>1380</v>
      </c>
      <c r="B813" t="s">
        <v>1381</v>
      </c>
      <c r="C813" t="s">
        <v>354</v>
      </c>
      <c r="D813" t="s">
        <v>1415</v>
      </c>
      <c r="E813" t="s">
        <v>67</v>
      </c>
      <c r="F813" t="s">
        <v>12</v>
      </c>
      <c r="G813" t="s">
        <v>12</v>
      </c>
      <c r="H813" t="s">
        <v>11</v>
      </c>
      <c r="I813" t="s">
        <v>12</v>
      </c>
      <c r="J813" t="s">
        <v>690</v>
      </c>
    </row>
    <row r="814" spans="1:10" x14ac:dyDescent="0.3">
      <c r="A814" t="s">
        <v>1382</v>
      </c>
      <c r="B814" t="s">
        <v>1383</v>
      </c>
      <c r="C814" t="s">
        <v>354</v>
      </c>
      <c r="D814" t="s">
        <v>1415</v>
      </c>
      <c r="E814" t="s">
        <v>67</v>
      </c>
      <c r="F814" t="s">
        <v>12</v>
      </c>
      <c r="G814" t="s">
        <v>12</v>
      </c>
      <c r="H814" t="s">
        <v>11</v>
      </c>
      <c r="I814" t="s">
        <v>12</v>
      </c>
      <c r="J814" t="s">
        <v>690</v>
      </c>
    </row>
    <row r="815" spans="1:10" x14ac:dyDescent="0.3">
      <c r="A815" t="s">
        <v>432</v>
      </c>
      <c r="B815" t="s">
        <v>433</v>
      </c>
      <c r="C815" t="s">
        <v>434</v>
      </c>
      <c r="D815" t="s">
        <v>1410</v>
      </c>
      <c r="E815" t="s">
        <v>72</v>
      </c>
      <c r="F815" t="s">
        <v>11</v>
      </c>
      <c r="G815" t="s">
        <v>12</v>
      </c>
      <c r="H815" t="s">
        <v>11</v>
      </c>
      <c r="I815" t="s">
        <v>12</v>
      </c>
      <c r="J815" t="s">
        <v>690</v>
      </c>
    </row>
    <row r="816" spans="1:10" x14ac:dyDescent="0.3">
      <c r="A816" t="s">
        <v>554</v>
      </c>
      <c r="B816" t="s">
        <v>555</v>
      </c>
      <c r="C816" t="s">
        <v>1030</v>
      </c>
      <c r="D816" t="s">
        <v>1410</v>
      </c>
      <c r="E816" t="s">
        <v>556</v>
      </c>
      <c r="F816" t="s">
        <v>12</v>
      </c>
      <c r="G816" t="s">
        <v>12</v>
      </c>
      <c r="H816" t="s">
        <v>11</v>
      </c>
      <c r="I816" t="s">
        <v>12</v>
      </c>
      <c r="J816" t="s">
        <v>690</v>
      </c>
    </row>
    <row r="817" spans="1:10" x14ac:dyDescent="0.3">
      <c r="A817" t="s">
        <v>554</v>
      </c>
      <c r="B817" t="s">
        <v>555</v>
      </c>
      <c r="C817" t="s">
        <v>1030</v>
      </c>
      <c r="D817" t="s">
        <v>1410</v>
      </c>
      <c r="E817" t="s">
        <v>51</v>
      </c>
      <c r="F817" t="s">
        <v>11</v>
      </c>
      <c r="G817" t="s">
        <v>12</v>
      </c>
      <c r="H817" t="s">
        <v>11</v>
      </c>
      <c r="I817" t="s">
        <v>12</v>
      </c>
      <c r="J817" t="s">
        <v>690</v>
      </c>
    </row>
    <row r="818" spans="1:10" x14ac:dyDescent="0.3">
      <c r="A818" t="s">
        <v>183</v>
      </c>
      <c r="B818" t="s">
        <v>184</v>
      </c>
      <c r="C818" t="s">
        <v>752</v>
      </c>
      <c r="D818" t="s">
        <v>1410</v>
      </c>
      <c r="E818" t="s">
        <v>178</v>
      </c>
      <c r="F818" t="s">
        <v>11</v>
      </c>
      <c r="G818" t="s">
        <v>11</v>
      </c>
      <c r="H818" t="s">
        <v>12</v>
      </c>
      <c r="I818" t="s">
        <v>12</v>
      </c>
      <c r="J818" t="s">
        <v>690</v>
      </c>
    </row>
    <row r="819" spans="1:10" x14ac:dyDescent="0.3">
      <c r="A819" t="s">
        <v>183</v>
      </c>
      <c r="B819" t="s">
        <v>184</v>
      </c>
      <c r="C819" t="s">
        <v>752</v>
      </c>
      <c r="D819" t="s">
        <v>1410</v>
      </c>
      <c r="E819" t="s">
        <v>185</v>
      </c>
      <c r="F819" t="s">
        <v>12</v>
      </c>
      <c r="G819" t="s">
        <v>12</v>
      </c>
      <c r="H819" t="s">
        <v>11</v>
      </c>
      <c r="I819" t="s">
        <v>12</v>
      </c>
      <c r="J819" t="s">
        <v>690</v>
      </c>
    </row>
    <row r="820" spans="1:10" x14ac:dyDescent="0.3">
      <c r="A820" t="s">
        <v>183</v>
      </c>
      <c r="B820" t="s">
        <v>184</v>
      </c>
      <c r="C820" t="s">
        <v>752</v>
      </c>
      <c r="D820" t="s">
        <v>1410</v>
      </c>
      <c r="E820" t="s">
        <v>52</v>
      </c>
      <c r="F820" t="s">
        <v>12</v>
      </c>
      <c r="G820" t="s">
        <v>12</v>
      </c>
      <c r="H820" t="s">
        <v>11</v>
      </c>
      <c r="I820" t="s">
        <v>12</v>
      </c>
      <c r="J820" t="s">
        <v>690</v>
      </c>
    </row>
    <row r="821" spans="1:10" x14ac:dyDescent="0.3">
      <c r="A821" t="s">
        <v>183</v>
      </c>
      <c r="B821" t="s">
        <v>184</v>
      </c>
      <c r="C821" t="s">
        <v>752</v>
      </c>
      <c r="D821" t="s">
        <v>1410</v>
      </c>
      <c r="E821" t="s">
        <v>53</v>
      </c>
      <c r="F821" t="s">
        <v>12</v>
      </c>
      <c r="G821" t="s">
        <v>12</v>
      </c>
      <c r="H821" t="s">
        <v>11</v>
      </c>
      <c r="I821" t="s">
        <v>12</v>
      </c>
      <c r="J821" t="s">
        <v>690</v>
      </c>
    </row>
    <row r="822" spans="1:10" x14ac:dyDescent="0.3">
      <c r="A822" t="s">
        <v>183</v>
      </c>
      <c r="B822" t="s">
        <v>184</v>
      </c>
      <c r="C822" t="s">
        <v>752</v>
      </c>
      <c r="D822" t="s">
        <v>1410</v>
      </c>
      <c r="E822" t="s">
        <v>51</v>
      </c>
      <c r="F822" t="s">
        <v>11</v>
      </c>
      <c r="G822" t="s">
        <v>11</v>
      </c>
      <c r="H822" t="s">
        <v>12</v>
      </c>
      <c r="I822" t="s">
        <v>12</v>
      </c>
      <c r="J822" t="s">
        <v>690</v>
      </c>
    </row>
    <row r="823" spans="1:10" x14ac:dyDescent="0.3">
      <c r="A823" t="s">
        <v>494</v>
      </c>
      <c r="B823" t="s">
        <v>495</v>
      </c>
      <c r="C823" t="s">
        <v>1897</v>
      </c>
      <c r="D823" t="s">
        <v>1416</v>
      </c>
      <c r="E823" t="s">
        <v>71</v>
      </c>
      <c r="F823" t="s">
        <v>12</v>
      </c>
      <c r="G823" t="s">
        <v>12</v>
      </c>
      <c r="H823" t="s">
        <v>11</v>
      </c>
      <c r="I823" t="s">
        <v>12</v>
      </c>
      <c r="J823" t="s">
        <v>690</v>
      </c>
    </row>
    <row r="824" spans="1:10" x14ac:dyDescent="0.3">
      <c r="A824" t="s">
        <v>466</v>
      </c>
      <c r="B824" t="s">
        <v>467</v>
      </c>
      <c r="C824" t="s">
        <v>750</v>
      </c>
      <c r="D824" t="s">
        <v>1414</v>
      </c>
      <c r="E824" t="s">
        <v>71</v>
      </c>
      <c r="F824" t="s">
        <v>12</v>
      </c>
      <c r="G824" t="s">
        <v>12</v>
      </c>
      <c r="H824" t="s">
        <v>11</v>
      </c>
      <c r="I824" t="s">
        <v>12</v>
      </c>
      <c r="J824" t="s">
        <v>690</v>
      </c>
    </row>
    <row r="825" spans="1:10" x14ac:dyDescent="0.3">
      <c r="A825" t="s">
        <v>468</v>
      </c>
      <c r="B825" t="s">
        <v>469</v>
      </c>
      <c r="C825" t="s">
        <v>750</v>
      </c>
      <c r="D825" t="s">
        <v>1414</v>
      </c>
      <c r="E825" t="s">
        <v>71</v>
      </c>
      <c r="F825" t="s">
        <v>12</v>
      </c>
      <c r="G825" t="s">
        <v>12</v>
      </c>
      <c r="H825" t="s">
        <v>11</v>
      </c>
      <c r="I825" t="s">
        <v>12</v>
      </c>
      <c r="J825" t="s">
        <v>690</v>
      </c>
    </row>
    <row r="826" spans="1:10" x14ac:dyDescent="0.3">
      <c r="A826" t="s">
        <v>470</v>
      </c>
      <c r="B826" t="s">
        <v>471</v>
      </c>
      <c r="C826" t="s">
        <v>750</v>
      </c>
      <c r="D826" t="s">
        <v>1414</v>
      </c>
      <c r="E826" t="s">
        <v>71</v>
      </c>
      <c r="F826" t="s">
        <v>12</v>
      </c>
      <c r="G826" t="s">
        <v>12</v>
      </c>
      <c r="H826" t="s">
        <v>11</v>
      </c>
      <c r="I826" t="s">
        <v>12</v>
      </c>
      <c r="J826" t="s">
        <v>690</v>
      </c>
    </row>
    <row r="827" spans="1:10" x14ac:dyDescent="0.3">
      <c r="A827" t="s">
        <v>559</v>
      </c>
      <c r="B827" t="s">
        <v>560</v>
      </c>
      <c r="C827" t="s">
        <v>561</v>
      </c>
      <c r="D827" t="s">
        <v>1416</v>
      </c>
      <c r="E827" t="s">
        <v>71</v>
      </c>
      <c r="F827" t="s">
        <v>12</v>
      </c>
      <c r="G827" t="s">
        <v>12</v>
      </c>
      <c r="H827" t="s">
        <v>11</v>
      </c>
      <c r="I827" t="s">
        <v>12</v>
      </c>
      <c r="J827" t="s">
        <v>690</v>
      </c>
    </row>
    <row r="828" spans="1:10" x14ac:dyDescent="0.3">
      <c r="A828" t="s">
        <v>562</v>
      </c>
      <c r="B828" t="s">
        <v>563</v>
      </c>
      <c r="C828" t="s">
        <v>561</v>
      </c>
      <c r="D828" t="s">
        <v>1416</v>
      </c>
      <c r="E828" t="s">
        <v>71</v>
      </c>
      <c r="F828" t="s">
        <v>12</v>
      </c>
      <c r="G828" t="s">
        <v>12</v>
      </c>
      <c r="H828" t="s">
        <v>11</v>
      </c>
      <c r="I828" t="s">
        <v>12</v>
      </c>
      <c r="J828" t="s">
        <v>690</v>
      </c>
    </row>
    <row r="829" spans="1:10" x14ac:dyDescent="0.3">
      <c r="A829" t="s">
        <v>386</v>
      </c>
      <c r="B829" t="s">
        <v>387</v>
      </c>
      <c r="C829" t="s">
        <v>382</v>
      </c>
      <c r="D829" t="s">
        <v>1412</v>
      </c>
      <c r="E829" t="s">
        <v>71</v>
      </c>
      <c r="F829" t="s">
        <v>12</v>
      </c>
      <c r="G829" t="s">
        <v>12</v>
      </c>
      <c r="H829" t="s">
        <v>11</v>
      </c>
      <c r="I829" t="s">
        <v>12</v>
      </c>
      <c r="J829" t="s">
        <v>690</v>
      </c>
    </row>
    <row r="830" spans="1:10" x14ac:dyDescent="0.3">
      <c r="A830" t="s">
        <v>388</v>
      </c>
      <c r="B830" t="s">
        <v>389</v>
      </c>
      <c r="C830" t="s">
        <v>382</v>
      </c>
      <c r="D830" t="s">
        <v>1412</v>
      </c>
      <c r="E830" t="s">
        <v>71</v>
      </c>
      <c r="F830" t="s">
        <v>12</v>
      </c>
      <c r="G830" t="s">
        <v>12</v>
      </c>
      <c r="H830" t="s">
        <v>11</v>
      </c>
      <c r="I830" t="s">
        <v>12</v>
      </c>
      <c r="J830" t="s">
        <v>690</v>
      </c>
    </row>
    <row r="831" spans="1:10" x14ac:dyDescent="0.3">
      <c r="A831" t="s">
        <v>390</v>
      </c>
      <c r="B831" t="s">
        <v>391</v>
      </c>
      <c r="C831" t="s">
        <v>382</v>
      </c>
      <c r="D831" t="s">
        <v>1412</v>
      </c>
      <c r="E831" t="s">
        <v>71</v>
      </c>
      <c r="F831" t="s">
        <v>12</v>
      </c>
      <c r="G831" t="s">
        <v>12</v>
      </c>
      <c r="H831" t="s">
        <v>11</v>
      </c>
      <c r="I831" t="s">
        <v>12</v>
      </c>
      <c r="J831" t="s">
        <v>690</v>
      </c>
    </row>
    <row r="832" spans="1:10" x14ac:dyDescent="0.3">
      <c r="A832" t="s">
        <v>426</v>
      </c>
      <c r="B832" t="s">
        <v>427</v>
      </c>
      <c r="C832" t="s">
        <v>425</v>
      </c>
      <c r="D832" t="s">
        <v>1415</v>
      </c>
      <c r="E832" t="s">
        <v>71</v>
      </c>
      <c r="F832" t="s">
        <v>12</v>
      </c>
      <c r="G832" t="s">
        <v>12</v>
      </c>
      <c r="H832" t="s">
        <v>11</v>
      </c>
      <c r="I832" t="s">
        <v>12</v>
      </c>
      <c r="J832" t="s">
        <v>690</v>
      </c>
    </row>
    <row r="833" spans="1:10" x14ac:dyDescent="0.3">
      <c r="A833" t="s">
        <v>109</v>
      </c>
      <c r="B833" t="s">
        <v>110</v>
      </c>
      <c r="C833" t="s">
        <v>108</v>
      </c>
      <c r="D833" t="s">
        <v>1415</v>
      </c>
      <c r="E833" t="s">
        <v>71</v>
      </c>
      <c r="F833" t="s">
        <v>12</v>
      </c>
      <c r="G833" t="s">
        <v>12</v>
      </c>
      <c r="H833" t="s">
        <v>11</v>
      </c>
      <c r="I833" t="s">
        <v>12</v>
      </c>
      <c r="J833" t="s">
        <v>690</v>
      </c>
    </row>
    <row r="834" spans="1:10" x14ac:dyDescent="0.3">
      <c r="A834" t="s">
        <v>1384</v>
      </c>
      <c r="B834" t="s">
        <v>1385</v>
      </c>
      <c r="C834" t="s">
        <v>354</v>
      </c>
      <c r="D834" t="s">
        <v>1415</v>
      </c>
      <c r="E834" t="s">
        <v>67</v>
      </c>
      <c r="F834" t="s">
        <v>12</v>
      </c>
      <c r="G834" t="s">
        <v>12</v>
      </c>
      <c r="H834" t="s">
        <v>11</v>
      </c>
      <c r="I834" t="s">
        <v>12</v>
      </c>
      <c r="J834" t="s">
        <v>690</v>
      </c>
    </row>
    <row r="835" spans="1:10" x14ac:dyDescent="0.3">
      <c r="A835" t="s">
        <v>630</v>
      </c>
      <c r="B835" t="s">
        <v>631</v>
      </c>
      <c r="C835" t="s">
        <v>627</v>
      </c>
      <c r="D835" t="s">
        <v>1415</v>
      </c>
      <c r="E835" t="s">
        <v>71</v>
      </c>
      <c r="F835" t="s">
        <v>12</v>
      </c>
      <c r="G835" t="s">
        <v>12</v>
      </c>
      <c r="H835" t="s">
        <v>11</v>
      </c>
      <c r="I835" t="s">
        <v>12</v>
      </c>
      <c r="J835" t="s">
        <v>690</v>
      </c>
    </row>
    <row r="836" spans="1:10" x14ac:dyDescent="0.3">
      <c r="A836" t="s">
        <v>633</v>
      </c>
      <c r="B836" t="s">
        <v>634</v>
      </c>
      <c r="C836" t="s">
        <v>627</v>
      </c>
      <c r="D836" t="s">
        <v>1415</v>
      </c>
      <c r="E836" t="s">
        <v>71</v>
      </c>
      <c r="F836" t="s">
        <v>12</v>
      </c>
      <c r="G836" t="s">
        <v>12</v>
      </c>
      <c r="H836" t="s">
        <v>11</v>
      </c>
      <c r="I836" t="s">
        <v>12</v>
      </c>
      <c r="J836" t="s">
        <v>690</v>
      </c>
    </row>
    <row r="837" spans="1:10" x14ac:dyDescent="0.3">
      <c r="A837" t="s">
        <v>456</v>
      </c>
      <c r="B837" t="s">
        <v>457</v>
      </c>
      <c r="C837" t="s">
        <v>449</v>
      </c>
      <c r="D837" t="s">
        <v>1410</v>
      </c>
      <c r="E837" t="s">
        <v>67</v>
      </c>
      <c r="F837" t="s">
        <v>11</v>
      </c>
      <c r="G837" t="s">
        <v>11</v>
      </c>
      <c r="H837" t="s">
        <v>12</v>
      </c>
      <c r="I837" t="s">
        <v>12</v>
      </c>
      <c r="J837" t="s">
        <v>690</v>
      </c>
    </row>
    <row r="838" spans="1:10" x14ac:dyDescent="0.3">
      <c r="A838" t="s">
        <v>1228</v>
      </c>
      <c r="B838" t="s">
        <v>1229</v>
      </c>
      <c r="C838" t="s">
        <v>1230</v>
      </c>
      <c r="D838" t="s">
        <v>1410</v>
      </c>
      <c r="E838" t="s">
        <v>67</v>
      </c>
      <c r="F838" t="s">
        <v>11</v>
      </c>
      <c r="G838" t="s">
        <v>11</v>
      </c>
      <c r="H838" t="s">
        <v>12</v>
      </c>
      <c r="I838" t="s">
        <v>12</v>
      </c>
      <c r="J838" t="s">
        <v>690</v>
      </c>
    </row>
    <row r="839" spans="1:10" x14ac:dyDescent="0.3">
      <c r="A839" t="s">
        <v>352</v>
      </c>
      <c r="B839" t="s">
        <v>353</v>
      </c>
      <c r="C839" t="s">
        <v>350</v>
      </c>
      <c r="D839" t="s">
        <v>1410</v>
      </c>
      <c r="E839" t="s">
        <v>233</v>
      </c>
      <c r="F839" t="s">
        <v>11</v>
      </c>
      <c r="G839" t="s">
        <v>11</v>
      </c>
      <c r="H839" t="s">
        <v>12</v>
      </c>
      <c r="I839" t="s">
        <v>12</v>
      </c>
      <c r="J839" t="s">
        <v>690</v>
      </c>
    </row>
    <row r="840" spans="1:10" x14ac:dyDescent="0.3">
      <c r="A840" t="s">
        <v>106</v>
      </c>
      <c r="B840" t="s">
        <v>107</v>
      </c>
      <c r="C840" t="s">
        <v>108</v>
      </c>
      <c r="D840" t="s">
        <v>1415</v>
      </c>
      <c r="E840" t="s">
        <v>67</v>
      </c>
      <c r="F840" t="s">
        <v>12</v>
      </c>
      <c r="G840" t="s">
        <v>12</v>
      </c>
      <c r="H840" t="s">
        <v>11</v>
      </c>
      <c r="I840" t="s">
        <v>12</v>
      </c>
      <c r="J840" t="s">
        <v>690</v>
      </c>
    </row>
    <row r="841" spans="1:10" x14ac:dyDescent="0.3">
      <c r="A841" t="s">
        <v>1386</v>
      </c>
      <c r="B841" t="s">
        <v>1387</v>
      </c>
      <c r="C841" t="s">
        <v>354</v>
      </c>
      <c r="D841" t="s">
        <v>1415</v>
      </c>
      <c r="E841" t="s">
        <v>67</v>
      </c>
      <c r="F841" t="s">
        <v>12</v>
      </c>
      <c r="G841" t="s">
        <v>12</v>
      </c>
      <c r="H841" t="s">
        <v>11</v>
      </c>
      <c r="I841" t="s">
        <v>12</v>
      </c>
      <c r="J841" t="s">
        <v>690</v>
      </c>
    </row>
    <row r="842" spans="1:10" x14ac:dyDescent="0.3">
      <c r="A842" t="s">
        <v>195</v>
      </c>
      <c r="B842" t="s">
        <v>196</v>
      </c>
      <c r="C842" t="s">
        <v>197</v>
      </c>
      <c r="D842" t="s">
        <v>1414</v>
      </c>
      <c r="E842" t="s">
        <v>67</v>
      </c>
      <c r="F842" t="s">
        <v>12</v>
      </c>
      <c r="G842" t="s">
        <v>12</v>
      </c>
      <c r="H842" t="s">
        <v>11</v>
      </c>
      <c r="I842" t="s">
        <v>12</v>
      </c>
      <c r="J842" t="s">
        <v>690</v>
      </c>
    </row>
    <row r="843" spans="1:10" x14ac:dyDescent="0.3">
      <c r="A843" t="s">
        <v>1231</v>
      </c>
      <c r="B843" t="s">
        <v>1232</v>
      </c>
      <c r="C843" t="s">
        <v>1233</v>
      </c>
      <c r="D843" t="s">
        <v>1415</v>
      </c>
      <c r="E843" t="s">
        <v>67</v>
      </c>
      <c r="F843" t="s">
        <v>11</v>
      </c>
      <c r="G843" t="s">
        <v>11</v>
      </c>
      <c r="H843" t="s">
        <v>12</v>
      </c>
      <c r="I843" t="s">
        <v>12</v>
      </c>
      <c r="J843" t="s">
        <v>690</v>
      </c>
    </row>
    <row r="844" spans="1:10" x14ac:dyDescent="0.3">
      <c r="A844" t="s">
        <v>507</v>
      </c>
      <c r="B844" t="s">
        <v>508</v>
      </c>
      <c r="C844" t="s">
        <v>509</v>
      </c>
      <c r="D844" t="s">
        <v>1410</v>
      </c>
      <c r="E844" t="s">
        <v>67</v>
      </c>
      <c r="F844" t="s">
        <v>11</v>
      </c>
      <c r="G844" t="s">
        <v>11</v>
      </c>
      <c r="H844" t="s">
        <v>12</v>
      </c>
      <c r="I844" t="s">
        <v>12</v>
      </c>
      <c r="J844" t="s">
        <v>690</v>
      </c>
    </row>
  </sheetData>
  <sortState xmlns:xlrd2="http://schemas.microsoft.com/office/spreadsheetml/2017/richdata2" ref="A6:J772">
    <sortCondition ref="A5:A772"/>
  </sortState>
  <mergeCells count="1">
    <mergeCell ref="B1:D3"/>
  </mergeCells>
  <conditionalFormatting sqref="B1 A4:A1048576">
    <cfRule type="duplicateValues" dxfId="1" priority="1"/>
  </conditionalFormatting>
  <conditionalFormatting sqref="B4:B1048576">
    <cfRule type="duplicateValues" dxfId="0" priority="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71B2C-6CC4-47ED-A9EB-E05B8F095F60}">
  <sheetPr>
    <tabColor rgb="FFFFFF00"/>
  </sheetPr>
  <dimension ref="A1:A37"/>
  <sheetViews>
    <sheetView showGridLines="0" workbookViewId="0">
      <selection activeCell="C6" sqref="C6"/>
    </sheetView>
  </sheetViews>
  <sheetFormatPr defaultRowHeight="14.4" x14ac:dyDescent="0.3"/>
  <sheetData>
    <row r="1" spans="1:1" ht="15" x14ac:dyDescent="0.3">
      <c r="A1" s="362" t="s">
        <v>1959</v>
      </c>
    </row>
    <row r="2" spans="1:1" ht="15" x14ac:dyDescent="0.3">
      <c r="A2" s="362" t="s">
        <v>1960</v>
      </c>
    </row>
    <row r="3" spans="1:1" ht="15" x14ac:dyDescent="0.3">
      <c r="A3" s="363" t="s">
        <v>1961</v>
      </c>
    </row>
    <row r="4" spans="1:1" ht="15" x14ac:dyDescent="0.3">
      <c r="A4" s="363" t="s">
        <v>1962</v>
      </c>
    </row>
    <row r="5" spans="1:1" ht="15" x14ac:dyDescent="0.3">
      <c r="A5" s="362" t="s">
        <v>1963</v>
      </c>
    </row>
    <row r="6" spans="1:1" ht="15" x14ac:dyDescent="0.3">
      <c r="A6" s="363" t="s">
        <v>1964</v>
      </c>
    </row>
    <row r="7" spans="1:1" ht="15" x14ac:dyDescent="0.3">
      <c r="A7" s="362" t="s">
        <v>1965</v>
      </c>
    </row>
    <row r="8" spans="1:1" ht="15" x14ac:dyDescent="0.3">
      <c r="A8" s="363" t="s">
        <v>1966</v>
      </c>
    </row>
    <row r="9" spans="1:1" ht="15" x14ac:dyDescent="0.3">
      <c r="A9" s="362" t="s">
        <v>1967</v>
      </c>
    </row>
    <row r="10" spans="1:1" ht="15" x14ac:dyDescent="0.3">
      <c r="A10" s="363" t="s">
        <v>1966</v>
      </c>
    </row>
    <row r="11" spans="1:1" ht="15" x14ac:dyDescent="0.3">
      <c r="A11" s="362" t="s">
        <v>1968</v>
      </c>
    </row>
    <row r="12" spans="1:1" ht="15" x14ac:dyDescent="0.3">
      <c r="A12" s="363" t="s">
        <v>1966</v>
      </c>
    </row>
    <row r="13" spans="1:1" ht="15" x14ac:dyDescent="0.3">
      <c r="A13" s="363" t="s">
        <v>1969</v>
      </c>
    </row>
    <row r="14" spans="1:1" ht="15" x14ac:dyDescent="0.3">
      <c r="A14" s="362" t="s">
        <v>1970</v>
      </c>
    </row>
    <row r="15" spans="1:1" ht="15" x14ac:dyDescent="0.3">
      <c r="A15" s="363" t="s">
        <v>1966</v>
      </c>
    </row>
    <row r="16" spans="1:1" ht="15" x14ac:dyDescent="0.3">
      <c r="A16" s="363" t="s">
        <v>1971</v>
      </c>
    </row>
    <row r="17" spans="1:1" ht="15" x14ac:dyDescent="0.3">
      <c r="A17" s="362" t="s">
        <v>1972</v>
      </c>
    </row>
    <row r="18" spans="1:1" ht="15" x14ac:dyDescent="0.3">
      <c r="A18" s="363" t="s">
        <v>1973</v>
      </c>
    </row>
    <row r="19" spans="1:1" ht="15" x14ac:dyDescent="0.3">
      <c r="A19" s="362" t="s">
        <v>1974</v>
      </c>
    </row>
    <row r="20" spans="1:1" ht="15" x14ac:dyDescent="0.3">
      <c r="A20" s="363" t="s">
        <v>1966</v>
      </c>
    </row>
    <row r="21" spans="1:1" ht="15" x14ac:dyDescent="0.3">
      <c r="A21" s="363" t="s">
        <v>1975</v>
      </c>
    </row>
    <row r="22" spans="1:1" ht="15" x14ac:dyDescent="0.3">
      <c r="A22" s="362" t="s">
        <v>1976</v>
      </c>
    </row>
    <row r="23" spans="1:1" ht="15" x14ac:dyDescent="0.3">
      <c r="A23" s="363" t="s">
        <v>1966</v>
      </c>
    </row>
    <row r="24" spans="1:1" ht="15" x14ac:dyDescent="0.3">
      <c r="A24" s="362" t="s">
        <v>1423</v>
      </c>
    </row>
    <row r="25" spans="1:1" ht="15" x14ac:dyDescent="0.3">
      <c r="A25" s="363" t="s">
        <v>1975</v>
      </c>
    </row>
    <row r="26" spans="1:1" ht="15" x14ac:dyDescent="0.3">
      <c r="A26" s="363" t="s">
        <v>1977</v>
      </c>
    </row>
    <row r="27" spans="1:1" ht="15" x14ac:dyDescent="0.3">
      <c r="A27" s="363" t="s">
        <v>1978</v>
      </c>
    </row>
    <row r="28" spans="1:1" ht="15" x14ac:dyDescent="0.3">
      <c r="A28" s="363" t="s">
        <v>1985</v>
      </c>
    </row>
    <row r="29" spans="1:1" ht="15" x14ac:dyDescent="0.3">
      <c r="A29" s="363" t="s">
        <v>1979</v>
      </c>
    </row>
    <row r="30" spans="1:1" ht="15" x14ac:dyDescent="0.3">
      <c r="A30" s="363" t="s">
        <v>1986</v>
      </c>
    </row>
    <row r="31" spans="1:1" ht="15" x14ac:dyDescent="0.3">
      <c r="A31" s="363" t="s">
        <v>1987</v>
      </c>
    </row>
    <row r="32" spans="1:1" ht="15" x14ac:dyDescent="0.3">
      <c r="A32" s="363" t="s">
        <v>1980</v>
      </c>
    </row>
    <row r="33" spans="1:1" ht="15" x14ac:dyDescent="0.3">
      <c r="A33" s="363" t="s">
        <v>1981</v>
      </c>
    </row>
    <row r="34" spans="1:1" ht="15" x14ac:dyDescent="0.3">
      <c r="A34" s="363" t="s">
        <v>1982</v>
      </c>
    </row>
    <row r="35" spans="1:1" ht="15" x14ac:dyDescent="0.3">
      <c r="A35" s="362" t="s">
        <v>1983</v>
      </c>
    </row>
    <row r="36" spans="1:1" ht="15" x14ac:dyDescent="0.3">
      <c r="A36" s="363" t="s">
        <v>1984</v>
      </c>
    </row>
    <row r="37" spans="1:1" ht="15" x14ac:dyDescent="0.3">
      <c r="A37" s="363" t="s">
        <v>1978</v>
      </c>
    </row>
  </sheetData>
  <sheetProtection algorithmName="SHA-512" hashValue="uyHeOulbCv278E54yM+ZBB4BK72vVkbTNLfdNjw3HJHYwJ+lSlOLePegzo3t8sQhMaxSwTG2mzHk2R7qDEcMsQ==" saltValue="cee/KKfh11eEzWS7/f9xRw==" spinCount="100000" sheet="1" objects="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145"/>
  <sheetViews>
    <sheetView workbookViewId="0">
      <pane xSplit="1" ySplit="13" topLeftCell="B14" activePane="bottomRight" state="frozen"/>
      <selection pane="topRight" activeCell="B1" sqref="B1"/>
      <selection pane="bottomLeft" activeCell="A14" sqref="A14"/>
      <selection pane="bottomRight" activeCell="T5" sqref="T5"/>
    </sheetView>
  </sheetViews>
  <sheetFormatPr defaultRowHeight="14.4" x14ac:dyDescent="0.3"/>
  <cols>
    <col min="1" max="1" width="21.88671875" customWidth="1"/>
    <col min="2" max="2" width="13.109375" customWidth="1"/>
    <col min="3" max="3" width="15.33203125" customWidth="1"/>
    <col min="4" max="4" width="14" customWidth="1"/>
    <col min="5" max="12" width="11.109375" customWidth="1"/>
    <col min="13" max="16" width="12" customWidth="1"/>
    <col min="17" max="20" width="11" customWidth="1"/>
  </cols>
  <sheetData>
    <row r="1" spans="1:25" x14ac:dyDescent="0.3">
      <c r="A1" t="s">
        <v>703</v>
      </c>
    </row>
    <row r="4" spans="1:25" x14ac:dyDescent="0.3">
      <c r="A4" s="9" t="s">
        <v>704</v>
      </c>
      <c r="B4" s="9" t="s">
        <v>692</v>
      </c>
      <c r="C4" s="9" t="s">
        <v>1390</v>
      </c>
    </row>
    <row r="5" spans="1:25" s="7" customFormat="1" ht="43.2" x14ac:dyDescent="0.3">
      <c r="A5" s="10" t="s">
        <v>705</v>
      </c>
      <c r="B5" s="10" t="s">
        <v>706</v>
      </c>
      <c r="C5" s="10" t="s">
        <v>707</v>
      </c>
      <c r="D5" s="10" t="s">
        <v>708</v>
      </c>
      <c r="E5" s="10" t="s">
        <v>709</v>
      </c>
      <c r="F5" s="10" t="s">
        <v>1391</v>
      </c>
      <c r="G5" s="10" t="s">
        <v>710</v>
      </c>
      <c r="H5" s="10" t="s">
        <v>1392</v>
      </c>
      <c r="I5" s="10" t="s">
        <v>713</v>
      </c>
      <c r="J5" s="10" t="s">
        <v>1394</v>
      </c>
      <c r="K5" s="10" t="s">
        <v>714</v>
      </c>
      <c r="L5" s="10" t="s">
        <v>1393</v>
      </c>
      <c r="M5" s="10" t="s">
        <v>711</v>
      </c>
      <c r="N5" s="10" t="s">
        <v>1103</v>
      </c>
      <c r="O5" s="10" t="s">
        <v>712</v>
      </c>
      <c r="P5" s="10" t="s">
        <v>1395</v>
      </c>
      <c r="Q5" s="10" t="s">
        <v>720</v>
      </c>
      <c r="R5" s="10" t="s">
        <v>1396</v>
      </c>
      <c r="S5" s="10" t="s">
        <v>721</v>
      </c>
      <c r="T5" s="10" t="s">
        <v>1397</v>
      </c>
      <c r="U5" s="7" t="s">
        <v>722</v>
      </c>
      <c r="V5" s="7" t="s">
        <v>1388</v>
      </c>
      <c r="W5" s="7" t="s">
        <v>723</v>
      </c>
      <c r="X5" s="7" t="s">
        <v>1389</v>
      </c>
    </row>
    <row r="6" spans="1:25" x14ac:dyDescent="0.3">
      <c r="A6" t="s">
        <v>718</v>
      </c>
      <c r="B6" t="e">
        <f>+Summary!#REF!</f>
        <v>#REF!</v>
      </c>
      <c r="C6" s="8">
        <f>+Summary!C11</f>
        <v>0</v>
      </c>
      <c r="D6" s="8">
        <f>+Summary!C12</f>
        <v>0</v>
      </c>
      <c r="E6" s="8" t="e">
        <f>+'7 - Deficiency'!#REF!</f>
        <v>#REF!</v>
      </c>
      <c r="F6" s="8" t="e">
        <f>+'7 - Deficiency'!#REF!</f>
        <v>#REF!</v>
      </c>
      <c r="G6" s="8" t="e">
        <f>+'7 - Deficiency'!#REF!</f>
        <v>#REF!</v>
      </c>
      <c r="H6" s="8" t="e">
        <f>+'7 - Deficiency'!#REF!</f>
        <v>#REF!</v>
      </c>
      <c r="I6" s="8" t="e">
        <f>+'7 - Deficiency'!#REF!</f>
        <v>#REF!</v>
      </c>
      <c r="J6" s="8" t="e">
        <f>+'7 - Deficiency'!#REF!</f>
        <v>#REF!</v>
      </c>
      <c r="K6" s="8" t="e">
        <f>+'7 - Deficiency'!#REF!</f>
        <v>#REF!</v>
      </c>
      <c r="L6" s="8" t="e">
        <f>+'7 - Deficiency'!#REF!</f>
        <v>#REF!</v>
      </c>
      <c r="M6" t="e">
        <f>+'7 - Deficiency'!#REF!</f>
        <v>#REF!</v>
      </c>
      <c r="N6" t="e">
        <f>+'7 - Deficiency'!#REF!</f>
        <v>#REF!</v>
      </c>
      <c r="O6" t="e">
        <f>+'7 - Deficiency'!#REF!</f>
        <v>#REF!</v>
      </c>
      <c r="P6" t="e">
        <f>+'7 - Deficiency'!#REF!</f>
        <v>#REF!</v>
      </c>
      <c r="Q6" t="e">
        <f>+IF('7 - Deficiency'!#REF!&gt;0,'7 - Deficiency'!#REF!,"NO")</f>
        <v>#REF!</v>
      </c>
      <c r="R6" t="e">
        <f>+IF('7 - Deficiency'!#REF!&gt;0,'7 - Deficiency'!#REF!,"NO")</f>
        <v>#REF!</v>
      </c>
      <c r="S6" t="e">
        <f>+IF('7 - Deficiency'!#REF!&gt;0,'7 - Deficiency'!#REF!,"NO")</f>
        <v>#REF!</v>
      </c>
      <c r="T6" t="e">
        <f>+IF('7 - Deficiency'!#REF!&gt;0,'7 - Deficiency'!#REF!,"NO")</f>
        <v>#REF!</v>
      </c>
      <c r="U6" t="e">
        <f>IF('7 - Deficiency'!#REF!&lt;0,'7 - Deficiency'!#REF!,"YES")</f>
        <v>#REF!</v>
      </c>
      <c r="V6" t="e">
        <f>IF('7 - Deficiency'!#REF!&lt;0,'7 - Deficiency'!#REF!,"YES")</f>
        <v>#REF!</v>
      </c>
      <c r="W6" t="e">
        <f>IF('7 - Deficiency'!#REF!&lt;0,'7 - Deficiency'!#REF!,"YES")</f>
        <v>#REF!</v>
      </c>
      <c r="X6" t="e">
        <f>IF('7 - Deficiency'!#REF!&lt;0,'7 - Deficiency'!#REF!,"YES")</f>
        <v>#REF!</v>
      </c>
      <c r="Y6" t="e">
        <f>IF(AND(U6="YES",V6="YES",W6="YES",X6="YES"),"YES","RED")</f>
        <v>#REF!</v>
      </c>
    </row>
    <row r="7" spans="1:25" x14ac:dyDescent="0.3">
      <c r="A7" t="s">
        <v>719</v>
      </c>
      <c r="B7" t="e">
        <f>+Summary!#REF!</f>
        <v>#REF!</v>
      </c>
      <c r="C7" s="8"/>
      <c r="D7" s="8"/>
      <c r="E7" s="8">
        <f>'A - Exemptions'!D13</f>
        <v>0</v>
      </c>
      <c r="F7" s="8">
        <f>'A - Exemptions'!E13</f>
        <v>0</v>
      </c>
      <c r="G7" s="8">
        <f>'A - Exemptions'!E13</f>
        <v>0</v>
      </c>
      <c r="H7" s="8">
        <f>'A - Exemptions'!F13</f>
        <v>0</v>
      </c>
      <c r="I7" s="8"/>
      <c r="J7" s="8"/>
      <c r="K7" s="8"/>
      <c r="L7" s="8"/>
    </row>
    <row r="8" spans="1:25" x14ac:dyDescent="0.3">
      <c r="C8" s="8"/>
      <c r="D8" s="8"/>
      <c r="E8" s="8"/>
      <c r="F8" s="8"/>
      <c r="G8" s="8"/>
      <c r="H8" s="8"/>
      <c r="I8" s="8"/>
      <c r="J8" s="8"/>
      <c r="K8" s="8"/>
      <c r="L8" s="8"/>
    </row>
    <row r="9" spans="1:25" x14ac:dyDescent="0.3">
      <c r="C9" s="8"/>
      <c r="D9" s="8"/>
      <c r="E9" s="8"/>
      <c r="F9" s="8"/>
      <c r="G9" s="8"/>
      <c r="H9" s="8"/>
    </row>
    <row r="10" spans="1:25" x14ac:dyDescent="0.3">
      <c r="A10" s="12" t="s">
        <v>715</v>
      </c>
      <c r="B10" s="12" t="s">
        <v>706</v>
      </c>
      <c r="C10" s="12" t="s">
        <v>677</v>
      </c>
      <c r="D10" s="12" t="s">
        <v>1103</v>
      </c>
      <c r="E10" s="12" t="s">
        <v>675</v>
      </c>
      <c r="F10" s="12" t="s">
        <v>1114</v>
      </c>
    </row>
    <row r="11" spans="1:25" x14ac:dyDescent="0.3">
      <c r="A11" t="s">
        <v>715</v>
      </c>
      <c r="B11" t="e">
        <f>+Summary!#REF!</f>
        <v>#REF!</v>
      </c>
      <c r="C11" t="str">
        <f>+'6 - Source of RECs'!J10</f>
        <v/>
      </c>
      <c r="D11" t="str">
        <f>+'6 - Source of RECs'!K10</f>
        <v/>
      </c>
      <c r="E11" t="str">
        <f>+'6 - Source of RECs'!L10</f>
        <v/>
      </c>
      <c r="F11" t="str">
        <f>+'6 - Source of RECs'!M10</f>
        <v/>
      </c>
    </row>
    <row r="13" spans="1:25" s="7" customFormat="1" ht="53.4" x14ac:dyDescent="0.3">
      <c r="A13" s="10" t="s">
        <v>716</v>
      </c>
      <c r="B13" s="10" t="s">
        <v>706</v>
      </c>
      <c r="C13" s="11" t="s">
        <v>58</v>
      </c>
      <c r="D13" s="11" t="s">
        <v>59</v>
      </c>
      <c r="E13" s="11" t="s">
        <v>60</v>
      </c>
      <c r="F13" s="11" t="s">
        <v>699</v>
      </c>
      <c r="G13" s="11" t="s">
        <v>61</v>
      </c>
      <c r="H13" s="11" t="s">
        <v>689</v>
      </c>
      <c r="I13" s="11" t="s">
        <v>674</v>
      </c>
      <c r="J13" s="11" t="s">
        <v>1103</v>
      </c>
      <c r="K13" s="11" t="s">
        <v>675</v>
      </c>
      <c r="L13" s="11" t="s">
        <v>1114</v>
      </c>
      <c r="M13" s="11" t="s">
        <v>62</v>
      </c>
      <c r="N13" s="11" t="s">
        <v>63</v>
      </c>
      <c r="O13" s="11" t="s">
        <v>702</v>
      </c>
    </row>
    <row r="14" spans="1:25" x14ac:dyDescent="0.3">
      <c r="A14" s="7" t="s">
        <v>716</v>
      </c>
      <c r="B14" t="e">
        <f>+Summary!#REF!</f>
        <v>#REF!</v>
      </c>
      <c r="C14">
        <f>+'6 - Source of RECs'!B13</f>
        <v>0</v>
      </c>
      <c r="D14" t="str">
        <f>+'6 - Source of RECs'!C13</f>
        <v/>
      </c>
      <c r="E14" t="str">
        <f>+'6 - Source of RECs'!D13</f>
        <v/>
      </c>
      <c r="F14">
        <f>+'6 - Source of RECs'!G13</f>
        <v>0</v>
      </c>
      <c r="G14" t="str">
        <f>+'6 - Source of RECs'!E13</f>
        <v/>
      </c>
      <c r="H14" t="str">
        <f>+'6 - Source of RECs'!F13</f>
        <v/>
      </c>
      <c r="I14">
        <f>+'6 - Source of RECs'!H13</f>
        <v>0</v>
      </c>
      <c r="J14">
        <f>+'6 - Source of RECs'!I13</f>
        <v>0</v>
      </c>
      <c r="K14" t="e">
        <f>+'6 - Source of RECs'!#REF!</f>
        <v>#REF!</v>
      </c>
      <c r="L14" t="e">
        <f>+'6 - Source of RECs'!#REF!</f>
        <v>#REF!</v>
      </c>
      <c r="M14" t="e">
        <f>+'6 - Source of RECs'!#REF!</f>
        <v>#REF!</v>
      </c>
      <c r="N14" t="e">
        <f>+'6 - Source of RECs'!#REF!</f>
        <v>#REF!</v>
      </c>
      <c r="O14" t="e">
        <f>+'6 - Source of RECs'!#REF!</f>
        <v>#REF!</v>
      </c>
    </row>
    <row r="15" spans="1:25" x14ac:dyDescent="0.3">
      <c r="A15" s="7" t="s">
        <v>716</v>
      </c>
      <c r="B15" t="e">
        <f>+Summary!#REF!</f>
        <v>#REF!</v>
      </c>
      <c r="C15">
        <f>+'6 - Source of RECs'!B14</f>
        <v>0</v>
      </c>
      <c r="D15" t="str">
        <f>+'6 - Source of RECs'!C14</f>
        <v/>
      </c>
      <c r="E15" t="str">
        <f>+'6 - Source of RECs'!D14</f>
        <v/>
      </c>
      <c r="F15">
        <f>+'6 - Source of RECs'!G14</f>
        <v>0</v>
      </c>
      <c r="G15" t="str">
        <f>+'6 - Source of RECs'!E14</f>
        <v/>
      </c>
      <c r="H15" t="str">
        <f>+'6 - Source of RECs'!F14</f>
        <v/>
      </c>
      <c r="I15">
        <f>+'6 - Source of RECs'!H14</f>
        <v>0</v>
      </c>
      <c r="J15">
        <f>+'6 - Source of RECs'!I14</f>
        <v>0</v>
      </c>
      <c r="K15" t="e">
        <f>+'6 - Source of RECs'!#REF!</f>
        <v>#REF!</v>
      </c>
      <c r="L15" t="e">
        <f>+'6 - Source of RECs'!#REF!</f>
        <v>#REF!</v>
      </c>
      <c r="M15" t="e">
        <f>+'6 - Source of RECs'!#REF!</f>
        <v>#REF!</v>
      </c>
      <c r="N15" t="e">
        <f>+'6 - Source of RECs'!#REF!</f>
        <v>#REF!</v>
      </c>
      <c r="O15" t="e">
        <f>+'6 - Source of RECs'!#REF!</f>
        <v>#REF!</v>
      </c>
    </row>
    <row r="16" spans="1:25" x14ac:dyDescent="0.3">
      <c r="A16" s="7" t="s">
        <v>716</v>
      </c>
      <c r="B16" t="e">
        <f>+Summary!#REF!</f>
        <v>#REF!</v>
      </c>
      <c r="C16">
        <f>+'6 - Source of RECs'!B15</f>
        <v>0</v>
      </c>
      <c r="D16" t="str">
        <f>+'6 - Source of RECs'!C15</f>
        <v/>
      </c>
      <c r="E16" t="str">
        <f>+'6 - Source of RECs'!D15</f>
        <v/>
      </c>
      <c r="F16">
        <f>+'6 - Source of RECs'!G15</f>
        <v>0</v>
      </c>
      <c r="G16" t="str">
        <f>+'6 - Source of RECs'!E15</f>
        <v/>
      </c>
      <c r="H16" t="str">
        <f>+'6 - Source of RECs'!F15</f>
        <v/>
      </c>
      <c r="I16">
        <f>+'6 - Source of RECs'!H15</f>
        <v>0</v>
      </c>
      <c r="J16">
        <f>+'6 - Source of RECs'!I15</f>
        <v>0</v>
      </c>
      <c r="K16" t="e">
        <f>+'6 - Source of RECs'!#REF!</f>
        <v>#REF!</v>
      </c>
      <c r="L16" t="e">
        <f>+'6 - Source of RECs'!#REF!</f>
        <v>#REF!</v>
      </c>
      <c r="M16" t="e">
        <f>+'6 - Source of RECs'!#REF!</f>
        <v>#REF!</v>
      </c>
      <c r="N16" t="e">
        <f>+'6 - Source of RECs'!#REF!</f>
        <v>#REF!</v>
      </c>
      <c r="O16" t="e">
        <f>+'6 - Source of RECs'!#REF!</f>
        <v>#REF!</v>
      </c>
    </row>
    <row r="17" spans="1:15" x14ac:dyDescent="0.3">
      <c r="A17" s="7" t="s">
        <v>716</v>
      </c>
      <c r="B17" t="e">
        <f>+Summary!#REF!</f>
        <v>#REF!</v>
      </c>
      <c r="C17">
        <f>+'6 - Source of RECs'!B16</f>
        <v>0</v>
      </c>
      <c r="D17" t="str">
        <f>+'6 - Source of RECs'!C16</f>
        <v/>
      </c>
      <c r="E17" t="str">
        <f>+'6 - Source of RECs'!D16</f>
        <v/>
      </c>
      <c r="F17">
        <f>+'6 - Source of RECs'!G16</f>
        <v>0</v>
      </c>
      <c r="G17" t="str">
        <f>+'6 - Source of RECs'!E16</f>
        <v/>
      </c>
      <c r="H17" t="str">
        <f>+'6 - Source of RECs'!F16</f>
        <v/>
      </c>
      <c r="I17">
        <f>+'6 - Source of RECs'!H16</f>
        <v>0</v>
      </c>
      <c r="J17">
        <f>+'6 - Source of RECs'!I16</f>
        <v>0</v>
      </c>
      <c r="K17" t="e">
        <f>+'6 - Source of RECs'!#REF!</f>
        <v>#REF!</v>
      </c>
      <c r="L17" t="e">
        <f>+'6 - Source of RECs'!#REF!</f>
        <v>#REF!</v>
      </c>
      <c r="M17" t="e">
        <f>+'6 - Source of RECs'!#REF!</f>
        <v>#REF!</v>
      </c>
      <c r="N17" t="e">
        <f>+'6 - Source of RECs'!#REF!</f>
        <v>#REF!</v>
      </c>
      <c r="O17" t="e">
        <f>+'6 - Source of RECs'!#REF!</f>
        <v>#REF!</v>
      </c>
    </row>
    <row r="18" spans="1:15" x14ac:dyDescent="0.3">
      <c r="A18" s="7" t="s">
        <v>716</v>
      </c>
      <c r="B18" t="e">
        <f>+Summary!#REF!</f>
        <v>#REF!</v>
      </c>
      <c r="C18">
        <f>+'6 - Source of RECs'!B17</f>
        <v>0</v>
      </c>
      <c r="D18" t="str">
        <f>+'6 - Source of RECs'!C17</f>
        <v/>
      </c>
      <c r="E18" t="str">
        <f>+'6 - Source of RECs'!D17</f>
        <v/>
      </c>
      <c r="F18">
        <f>+'6 - Source of RECs'!G17</f>
        <v>0</v>
      </c>
      <c r="G18" t="str">
        <f>+'6 - Source of RECs'!E17</f>
        <v/>
      </c>
      <c r="H18" t="str">
        <f>+'6 - Source of RECs'!F17</f>
        <v/>
      </c>
      <c r="I18">
        <f>+'6 - Source of RECs'!H17</f>
        <v>0</v>
      </c>
      <c r="J18">
        <f>+'6 - Source of RECs'!I17</f>
        <v>0</v>
      </c>
      <c r="K18" t="e">
        <f>+'6 - Source of RECs'!#REF!</f>
        <v>#REF!</v>
      </c>
      <c r="L18" t="e">
        <f>+'6 - Source of RECs'!#REF!</f>
        <v>#REF!</v>
      </c>
      <c r="M18" t="e">
        <f>+'6 - Source of RECs'!#REF!</f>
        <v>#REF!</v>
      </c>
      <c r="N18" t="e">
        <f>+'6 - Source of RECs'!#REF!</f>
        <v>#REF!</v>
      </c>
      <c r="O18" t="e">
        <f>+'6 - Source of RECs'!#REF!</f>
        <v>#REF!</v>
      </c>
    </row>
    <row r="19" spans="1:15" x14ac:dyDescent="0.3">
      <c r="A19" s="7" t="s">
        <v>716</v>
      </c>
      <c r="B19" t="e">
        <f>+Summary!#REF!</f>
        <v>#REF!</v>
      </c>
      <c r="C19">
        <f>+'6 - Source of RECs'!B18</f>
        <v>0</v>
      </c>
      <c r="D19" t="str">
        <f>+'6 - Source of RECs'!C18</f>
        <v/>
      </c>
      <c r="E19" t="str">
        <f>+'6 - Source of RECs'!D18</f>
        <v/>
      </c>
      <c r="F19">
        <f>+'6 - Source of RECs'!G18</f>
        <v>0</v>
      </c>
      <c r="G19" t="str">
        <f>+'6 - Source of RECs'!E18</f>
        <v/>
      </c>
      <c r="H19" t="str">
        <f>+'6 - Source of RECs'!F18</f>
        <v/>
      </c>
      <c r="I19">
        <f>+'6 - Source of RECs'!H18</f>
        <v>0</v>
      </c>
      <c r="J19">
        <f>+'6 - Source of RECs'!I18</f>
        <v>0</v>
      </c>
      <c r="K19" t="e">
        <f>+'6 - Source of RECs'!#REF!</f>
        <v>#REF!</v>
      </c>
      <c r="L19" t="e">
        <f>+'6 - Source of RECs'!#REF!</f>
        <v>#REF!</v>
      </c>
      <c r="M19" t="e">
        <f>+'6 - Source of RECs'!#REF!</f>
        <v>#REF!</v>
      </c>
      <c r="N19" t="e">
        <f>+'6 - Source of RECs'!#REF!</f>
        <v>#REF!</v>
      </c>
      <c r="O19" t="e">
        <f>+'6 - Source of RECs'!#REF!</f>
        <v>#REF!</v>
      </c>
    </row>
    <row r="20" spans="1:15" x14ac:dyDescent="0.3">
      <c r="A20" s="7" t="s">
        <v>716</v>
      </c>
      <c r="B20" t="e">
        <f>+Summary!#REF!</f>
        <v>#REF!</v>
      </c>
      <c r="C20">
        <f>+'6 - Source of RECs'!B19</f>
        <v>0</v>
      </c>
      <c r="D20" t="str">
        <f>+'6 - Source of RECs'!C19</f>
        <v/>
      </c>
      <c r="E20" t="str">
        <f>+'6 - Source of RECs'!D19</f>
        <v/>
      </c>
      <c r="F20">
        <f>+'6 - Source of RECs'!G19</f>
        <v>0</v>
      </c>
      <c r="G20" t="str">
        <f>+'6 - Source of RECs'!E19</f>
        <v/>
      </c>
      <c r="H20" t="str">
        <f>+'6 - Source of RECs'!F19</f>
        <v/>
      </c>
      <c r="I20">
        <f>+'6 - Source of RECs'!H19</f>
        <v>0</v>
      </c>
      <c r="J20">
        <f>+'6 - Source of RECs'!I19</f>
        <v>0</v>
      </c>
      <c r="K20" t="e">
        <f>+'6 - Source of RECs'!#REF!</f>
        <v>#REF!</v>
      </c>
      <c r="L20" t="e">
        <f>+'6 - Source of RECs'!#REF!</f>
        <v>#REF!</v>
      </c>
      <c r="M20" t="e">
        <f>+'6 - Source of RECs'!#REF!</f>
        <v>#REF!</v>
      </c>
      <c r="N20" t="e">
        <f>+'6 - Source of RECs'!#REF!</f>
        <v>#REF!</v>
      </c>
      <c r="O20" t="e">
        <f>+'6 - Source of RECs'!#REF!</f>
        <v>#REF!</v>
      </c>
    </row>
    <row r="21" spans="1:15" x14ac:dyDescent="0.3">
      <c r="A21" s="7" t="s">
        <v>716</v>
      </c>
      <c r="B21" t="e">
        <f>+Summary!#REF!</f>
        <v>#REF!</v>
      </c>
      <c r="C21">
        <f>+'6 - Source of RECs'!B20</f>
        <v>0</v>
      </c>
      <c r="D21" t="str">
        <f>+'6 - Source of RECs'!C20</f>
        <v/>
      </c>
      <c r="E21" t="str">
        <f>+'6 - Source of RECs'!D20</f>
        <v/>
      </c>
      <c r="F21">
        <f>+'6 - Source of RECs'!G20</f>
        <v>0</v>
      </c>
      <c r="G21" t="str">
        <f>+'6 - Source of RECs'!E20</f>
        <v/>
      </c>
      <c r="H21" t="str">
        <f>+'6 - Source of RECs'!F20</f>
        <v/>
      </c>
      <c r="I21">
        <f>+'6 - Source of RECs'!H20</f>
        <v>0</v>
      </c>
      <c r="J21">
        <f>+'6 - Source of RECs'!I20</f>
        <v>0</v>
      </c>
      <c r="K21" t="e">
        <f>+'6 - Source of RECs'!#REF!</f>
        <v>#REF!</v>
      </c>
      <c r="L21" t="e">
        <f>+'6 - Source of RECs'!#REF!</f>
        <v>#REF!</v>
      </c>
      <c r="M21" t="e">
        <f>+'6 - Source of RECs'!#REF!</f>
        <v>#REF!</v>
      </c>
      <c r="N21" t="e">
        <f>+'6 - Source of RECs'!#REF!</f>
        <v>#REF!</v>
      </c>
      <c r="O21" t="e">
        <f>+'6 - Source of RECs'!#REF!</f>
        <v>#REF!</v>
      </c>
    </row>
    <row r="22" spans="1:15" x14ac:dyDescent="0.3">
      <c r="A22" s="7" t="s">
        <v>716</v>
      </c>
      <c r="B22" t="e">
        <f>+Summary!#REF!</f>
        <v>#REF!</v>
      </c>
      <c r="C22">
        <f>+'6 - Source of RECs'!B21</f>
        <v>0</v>
      </c>
      <c r="D22" t="str">
        <f>+'6 - Source of RECs'!C21</f>
        <v/>
      </c>
      <c r="E22" t="str">
        <f>+'6 - Source of RECs'!D21</f>
        <v/>
      </c>
      <c r="F22">
        <f>+'6 - Source of RECs'!G21</f>
        <v>0</v>
      </c>
      <c r="G22" t="str">
        <f>+'6 - Source of RECs'!E21</f>
        <v/>
      </c>
      <c r="H22" t="str">
        <f>+'6 - Source of RECs'!F21</f>
        <v/>
      </c>
      <c r="I22">
        <f>+'6 - Source of RECs'!H21</f>
        <v>0</v>
      </c>
      <c r="J22">
        <f>+'6 - Source of RECs'!I21</f>
        <v>0</v>
      </c>
      <c r="K22" t="e">
        <f>+'6 - Source of RECs'!#REF!</f>
        <v>#REF!</v>
      </c>
      <c r="L22" t="e">
        <f>+'6 - Source of RECs'!#REF!</f>
        <v>#REF!</v>
      </c>
      <c r="M22" t="e">
        <f>+'6 - Source of RECs'!#REF!</f>
        <v>#REF!</v>
      </c>
      <c r="N22" t="e">
        <f>+'6 - Source of RECs'!#REF!</f>
        <v>#REF!</v>
      </c>
      <c r="O22" t="e">
        <f>+'6 - Source of RECs'!#REF!</f>
        <v>#REF!</v>
      </c>
    </row>
    <row r="23" spans="1:15" x14ac:dyDescent="0.3">
      <c r="A23" s="7" t="s">
        <v>716</v>
      </c>
      <c r="B23" t="e">
        <f>+Summary!#REF!</f>
        <v>#REF!</v>
      </c>
      <c r="C23">
        <f>+'6 - Source of RECs'!B22</f>
        <v>0</v>
      </c>
      <c r="D23" t="str">
        <f>+'6 - Source of RECs'!C22</f>
        <v/>
      </c>
      <c r="E23" t="str">
        <f>+'6 - Source of RECs'!D22</f>
        <v/>
      </c>
      <c r="F23">
        <f>+'6 - Source of RECs'!G22</f>
        <v>0</v>
      </c>
      <c r="G23" t="str">
        <f>+'6 - Source of RECs'!E22</f>
        <v/>
      </c>
      <c r="H23" t="str">
        <f>+'6 - Source of RECs'!F22</f>
        <v/>
      </c>
      <c r="I23">
        <f>+'6 - Source of RECs'!H22</f>
        <v>0</v>
      </c>
      <c r="J23">
        <f>+'6 - Source of RECs'!I22</f>
        <v>0</v>
      </c>
      <c r="K23" t="e">
        <f>+'6 - Source of RECs'!#REF!</f>
        <v>#REF!</v>
      </c>
      <c r="L23" t="e">
        <f>+'6 - Source of RECs'!#REF!</f>
        <v>#REF!</v>
      </c>
      <c r="M23" t="e">
        <f>+'6 - Source of RECs'!#REF!</f>
        <v>#REF!</v>
      </c>
      <c r="N23" t="e">
        <f>+'6 - Source of RECs'!#REF!</f>
        <v>#REF!</v>
      </c>
      <c r="O23" t="e">
        <f>+'6 - Source of RECs'!#REF!</f>
        <v>#REF!</v>
      </c>
    </row>
    <row r="24" spans="1:15" x14ac:dyDescent="0.3">
      <c r="A24" s="7" t="s">
        <v>716</v>
      </c>
      <c r="B24" t="e">
        <f>+Summary!#REF!</f>
        <v>#REF!</v>
      </c>
      <c r="C24">
        <f>+'6 - Source of RECs'!B23</f>
        <v>0</v>
      </c>
      <c r="D24" t="str">
        <f>+'6 - Source of RECs'!C23</f>
        <v/>
      </c>
      <c r="E24" t="str">
        <f>+'6 - Source of RECs'!D23</f>
        <v/>
      </c>
      <c r="F24">
        <f>+'6 - Source of RECs'!G23</f>
        <v>0</v>
      </c>
      <c r="G24" t="str">
        <f>+'6 - Source of RECs'!E23</f>
        <v/>
      </c>
      <c r="H24" t="str">
        <f>+'6 - Source of RECs'!F23</f>
        <v/>
      </c>
      <c r="I24">
        <f>+'6 - Source of RECs'!H23</f>
        <v>0</v>
      </c>
      <c r="J24">
        <f>+'6 - Source of RECs'!I23</f>
        <v>0</v>
      </c>
      <c r="K24" t="e">
        <f>+'6 - Source of RECs'!#REF!</f>
        <v>#REF!</v>
      </c>
      <c r="L24" t="e">
        <f>+'6 - Source of RECs'!#REF!</f>
        <v>#REF!</v>
      </c>
      <c r="M24" t="e">
        <f>+'6 - Source of RECs'!#REF!</f>
        <v>#REF!</v>
      </c>
      <c r="N24" t="e">
        <f>+'6 - Source of RECs'!#REF!</f>
        <v>#REF!</v>
      </c>
      <c r="O24" t="e">
        <f>+'6 - Source of RECs'!#REF!</f>
        <v>#REF!</v>
      </c>
    </row>
    <row r="25" spans="1:15" x14ac:dyDescent="0.3">
      <c r="A25" s="7" t="s">
        <v>716</v>
      </c>
      <c r="B25" t="e">
        <f>+Summary!#REF!</f>
        <v>#REF!</v>
      </c>
      <c r="C25">
        <f>+'6 - Source of RECs'!B24</f>
        <v>0</v>
      </c>
      <c r="D25" t="str">
        <f>+'6 - Source of RECs'!C24</f>
        <v/>
      </c>
      <c r="E25" t="str">
        <f>+'6 - Source of RECs'!D24</f>
        <v/>
      </c>
      <c r="F25">
        <f>+'6 - Source of RECs'!G24</f>
        <v>0</v>
      </c>
      <c r="G25" t="str">
        <f>+'6 - Source of RECs'!E24</f>
        <v/>
      </c>
      <c r="H25" t="str">
        <f>+'6 - Source of RECs'!F24</f>
        <v/>
      </c>
      <c r="I25">
        <f>+'6 - Source of RECs'!H24</f>
        <v>0</v>
      </c>
      <c r="J25">
        <f>+'6 - Source of RECs'!I24</f>
        <v>0</v>
      </c>
      <c r="K25" t="e">
        <f>+'6 - Source of RECs'!#REF!</f>
        <v>#REF!</v>
      </c>
      <c r="L25" t="e">
        <f>+'6 - Source of RECs'!#REF!</f>
        <v>#REF!</v>
      </c>
      <c r="M25" t="e">
        <f>+'6 - Source of RECs'!#REF!</f>
        <v>#REF!</v>
      </c>
      <c r="N25" t="e">
        <f>+'6 - Source of RECs'!#REF!</f>
        <v>#REF!</v>
      </c>
      <c r="O25" t="e">
        <f>+'6 - Source of RECs'!#REF!</f>
        <v>#REF!</v>
      </c>
    </row>
    <row r="26" spans="1:15" x14ac:dyDescent="0.3">
      <c r="A26" s="7" t="s">
        <v>716</v>
      </c>
      <c r="B26" t="e">
        <f>+Summary!#REF!</f>
        <v>#REF!</v>
      </c>
      <c r="C26">
        <f>+'6 - Source of RECs'!B25</f>
        <v>0</v>
      </c>
      <c r="D26" t="str">
        <f>+'6 - Source of RECs'!C25</f>
        <v/>
      </c>
      <c r="E26" t="str">
        <f>+'6 - Source of RECs'!D25</f>
        <v/>
      </c>
      <c r="F26">
        <f>+'6 - Source of RECs'!G25</f>
        <v>0</v>
      </c>
      <c r="G26" t="str">
        <f>+'6 - Source of RECs'!E25</f>
        <v/>
      </c>
      <c r="H26" t="str">
        <f>+'6 - Source of RECs'!F25</f>
        <v/>
      </c>
      <c r="I26">
        <f>+'6 - Source of RECs'!H25</f>
        <v>0</v>
      </c>
      <c r="J26">
        <f>+'6 - Source of RECs'!I25</f>
        <v>0</v>
      </c>
      <c r="K26" t="e">
        <f>+'6 - Source of RECs'!#REF!</f>
        <v>#REF!</v>
      </c>
      <c r="L26" t="e">
        <f>+'6 - Source of RECs'!#REF!</f>
        <v>#REF!</v>
      </c>
      <c r="M26" t="e">
        <f>+'6 - Source of RECs'!#REF!</f>
        <v>#REF!</v>
      </c>
      <c r="N26" t="e">
        <f>+'6 - Source of RECs'!#REF!</f>
        <v>#REF!</v>
      </c>
      <c r="O26" t="e">
        <f>+'6 - Source of RECs'!#REF!</f>
        <v>#REF!</v>
      </c>
    </row>
    <row r="27" spans="1:15" x14ac:dyDescent="0.3">
      <c r="A27" s="7" t="s">
        <v>716</v>
      </c>
      <c r="B27" t="e">
        <f>+Summary!#REF!</f>
        <v>#REF!</v>
      </c>
      <c r="C27">
        <f>+'6 - Source of RECs'!B26</f>
        <v>0</v>
      </c>
      <c r="D27" t="str">
        <f>+'6 - Source of RECs'!C26</f>
        <v/>
      </c>
      <c r="E27" t="str">
        <f>+'6 - Source of RECs'!D26</f>
        <v/>
      </c>
      <c r="F27">
        <f>+'6 - Source of RECs'!G26</f>
        <v>0</v>
      </c>
      <c r="G27" t="str">
        <f>+'6 - Source of RECs'!E26</f>
        <v/>
      </c>
      <c r="H27" t="str">
        <f>+'6 - Source of RECs'!F26</f>
        <v/>
      </c>
      <c r="I27">
        <f>+'6 - Source of RECs'!H26</f>
        <v>0</v>
      </c>
      <c r="J27">
        <f>+'6 - Source of RECs'!I26</f>
        <v>0</v>
      </c>
      <c r="K27" t="e">
        <f>+'6 - Source of RECs'!#REF!</f>
        <v>#REF!</v>
      </c>
      <c r="L27" t="e">
        <f>+'6 - Source of RECs'!#REF!</f>
        <v>#REF!</v>
      </c>
      <c r="M27" t="e">
        <f>+'6 - Source of RECs'!#REF!</f>
        <v>#REF!</v>
      </c>
      <c r="N27" t="e">
        <f>+'6 - Source of RECs'!#REF!</f>
        <v>#REF!</v>
      </c>
      <c r="O27" t="e">
        <f>+'6 - Source of RECs'!#REF!</f>
        <v>#REF!</v>
      </c>
    </row>
    <row r="28" spans="1:15" x14ac:dyDescent="0.3">
      <c r="A28" s="7" t="s">
        <v>716</v>
      </c>
      <c r="B28" t="e">
        <f>+Summary!#REF!</f>
        <v>#REF!</v>
      </c>
      <c r="C28">
        <f>+'6 - Source of RECs'!B27</f>
        <v>0</v>
      </c>
      <c r="D28" t="str">
        <f>+'6 - Source of RECs'!C27</f>
        <v/>
      </c>
      <c r="E28" t="str">
        <f>+'6 - Source of RECs'!D27</f>
        <v/>
      </c>
      <c r="F28">
        <f>+'6 - Source of RECs'!G27</f>
        <v>0</v>
      </c>
      <c r="G28" t="str">
        <f>+'6 - Source of RECs'!E27</f>
        <v/>
      </c>
      <c r="H28" t="str">
        <f>+'6 - Source of RECs'!F27</f>
        <v/>
      </c>
      <c r="I28">
        <f>+'6 - Source of RECs'!H27</f>
        <v>0</v>
      </c>
      <c r="J28">
        <f>+'6 - Source of RECs'!I27</f>
        <v>0</v>
      </c>
      <c r="K28" t="e">
        <f>+'6 - Source of RECs'!#REF!</f>
        <v>#REF!</v>
      </c>
      <c r="L28" t="e">
        <f>+'6 - Source of RECs'!#REF!</f>
        <v>#REF!</v>
      </c>
      <c r="M28" t="e">
        <f>+'6 - Source of RECs'!#REF!</f>
        <v>#REF!</v>
      </c>
      <c r="N28" t="e">
        <f>+'6 - Source of RECs'!#REF!</f>
        <v>#REF!</v>
      </c>
      <c r="O28" t="e">
        <f>+'6 - Source of RECs'!#REF!</f>
        <v>#REF!</v>
      </c>
    </row>
    <row r="29" spans="1:15" x14ac:dyDescent="0.3">
      <c r="A29" s="7" t="s">
        <v>716</v>
      </c>
      <c r="B29" t="e">
        <f>+Summary!#REF!</f>
        <v>#REF!</v>
      </c>
      <c r="C29">
        <f>+'6 - Source of RECs'!B28</f>
        <v>0</v>
      </c>
      <c r="D29" t="str">
        <f>+'6 - Source of RECs'!C28</f>
        <v/>
      </c>
      <c r="E29" t="str">
        <f>+'6 - Source of RECs'!D28</f>
        <v/>
      </c>
      <c r="F29">
        <f>+'6 - Source of RECs'!G28</f>
        <v>0</v>
      </c>
      <c r="G29" t="str">
        <f>+'6 - Source of RECs'!E28</f>
        <v/>
      </c>
      <c r="H29" t="str">
        <f>+'6 - Source of RECs'!F28</f>
        <v/>
      </c>
      <c r="I29">
        <f>+'6 - Source of RECs'!H28</f>
        <v>0</v>
      </c>
      <c r="J29">
        <f>+'6 - Source of RECs'!I28</f>
        <v>0</v>
      </c>
      <c r="K29" t="e">
        <f>+'6 - Source of RECs'!#REF!</f>
        <v>#REF!</v>
      </c>
      <c r="L29" t="e">
        <f>+'6 - Source of RECs'!#REF!</f>
        <v>#REF!</v>
      </c>
      <c r="M29" t="e">
        <f>+'6 - Source of RECs'!#REF!</f>
        <v>#REF!</v>
      </c>
      <c r="N29" t="e">
        <f>+'6 - Source of RECs'!#REF!</f>
        <v>#REF!</v>
      </c>
      <c r="O29" t="e">
        <f>+'6 - Source of RECs'!#REF!</f>
        <v>#REF!</v>
      </c>
    </row>
    <row r="30" spans="1:15" x14ac:dyDescent="0.3">
      <c r="A30" s="7" t="s">
        <v>716</v>
      </c>
      <c r="B30" t="e">
        <f>+Summary!#REF!</f>
        <v>#REF!</v>
      </c>
      <c r="C30">
        <f>+'6 - Source of RECs'!B29</f>
        <v>0</v>
      </c>
      <c r="D30" t="str">
        <f>+'6 - Source of RECs'!C29</f>
        <v/>
      </c>
      <c r="E30" t="str">
        <f>+'6 - Source of RECs'!D29</f>
        <v/>
      </c>
      <c r="F30">
        <f>+'6 - Source of RECs'!G29</f>
        <v>0</v>
      </c>
      <c r="G30" t="str">
        <f>+'6 - Source of RECs'!E29</f>
        <v/>
      </c>
      <c r="H30" t="str">
        <f>+'6 - Source of RECs'!F29</f>
        <v/>
      </c>
      <c r="I30">
        <f>+'6 - Source of RECs'!H29</f>
        <v>0</v>
      </c>
      <c r="J30">
        <f>+'6 - Source of RECs'!I29</f>
        <v>0</v>
      </c>
      <c r="K30" t="e">
        <f>+'6 - Source of RECs'!#REF!</f>
        <v>#REF!</v>
      </c>
      <c r="L30" t="e">
        <f>+'6 - Source of RECs'!#REF!</f>
        <v>#REF!</v>
      </c>
      <c r="M30" t="e">
        <f>+'6 - Source of RECs'!#REF!</f>
        <v>#REF!</v>
      </c>
      <c r="N30" t="e">
        <f>+'6 - Source of RECs'!#REF!</f>
        <v>#REF!</v>
      </c>
      <c r="O30" t="e">
        <f>+'6 - Source of RECs'!#REF!</f>
        <v>#REF!</v>
      </c>
    </row>
    <row r="31" spans="1:15" x14ac:dyDescent="0.3">
      <c r="A31" s="7" t="s">
        <v>716</v>
      </c>
      <c r="B31" t="e">
        <f>+Summary!#REF!</f>
        <v>#REF!</v>
      </c>
      <c r="C31">
        <f>+'6 - Source of RECs'!B30</f>
        <v>0</v>
      </c>
      <c r="D31" t="str">
        <f>+'6 - Source of RECs'!C30</f>
        <v/>
      </c>
      <c r="E31" t="str">
        <f>+'6 - Source of RECs'!D30</f>
        <v/>
      </c>
      <c r="F31">
        <f>+'6 - Source of RECs'!G30</f>
        <v>0</v>
      </c>
      <c r="G31" t="str">
        <f>+'6 - Source of RECs'!E30</f>
        <v/>
      </c>
      <c r="H31" t="str">
        <f>+'6 - Source of RECs'!F30</f>
        <v/>
      </c>
      <c r="I31">
        <f>+'6 - Source of RECs'!H30</f>
        <v>0</v>
      </c>
      <c r="J31">
        <f>+'6 - Source of RECs'!I30</f>
        <v>0</v>
      </c>
      <c r="K31" t="e">
        <f>+'6 - Source of RECs'!#REF!</f>
        <v>#REF!</v>
      </c>
      <c r="L31" t="e">
        <f>+'6 - Source of RECs'!#REF!</f>
        <v>#REF!</v>
      </c>
      <c r="M31" t="e">
        <f>+'6 - Source of RECs'!#REF!</f>
        <v>#REF!</v>
      </c>
      <c r="N31" t="e">
        <f>+'6 - Source of RECs'!#REF!</f>
        <v>#REF!</v>
      </c>
      <c r="O31" t="e">
        <f>+'6 - Source of RECs'!#REF!</f>
        <v>#REF!</v>
      </c>
    </row>
    <row r="32" spans="1:15" x14ac:dyDescent="0.3">
      <c r="A32" s="7" t="s">
        <v>716</v>
      </c>
      <c r="B32" t="e">
        <f>+Summary!#REF!</f>
        <v>#REF!</v>
      </c>
      <c r="C32">
        <f>+'6 - Source of RECs'!B31</f>
        <v>0</v>
      </c>
      <c r="D32" t="str">
        <f>+'6 - Source of RECs'!C31</f>
        <v/>
      </c>
      <c r="E32" t="str">
        <f>+'6 - Source of RECs'!D31</f>
        <v/>
      </c>
      <c r="F32">
        <f>+'6 - Source of RECs'!G31</f>
        <v>0</v>
      </c>
      <c r="G32" t="str">
        <f>+'6 - Source of RECs'!E31</f>
        <v/>
      </c>
      <c r="H32" t="str">
        <f>+'6 - Source of RECs'!F31</f>
        <v/>
      </c>
      <c r="I32">
        <f>+'6 - Source of RECs'!H31</f>
        <v>0</v>
      </c>
      <c r="J32">
        <f>+'6 - Source of RECs'!I31</f>
        <v>0</v>
      </c>
      <c r="K32" t="e">
        <f>+'6 - Source of RECs'!#REF!</f>
        <v>#REF!</v>
      </c>
      <c r="L32" t="e">
        <f>+'6 - Source of RECs'!#REF!</f>
        <v>#REF!</v>
      </c>
      <c r="M32" t="e">
        <f>+'6 - Source of RECs'!#REF!</f>
        <v>#REF!</v>
      </c>
      <c r="N32" t="e">
        <f>+'6 - Source of RECs'!#REF!</f>
        <v>#REF!</v>
      </c>
      <c r="O32" t="e">
        <f>+'6 - Source of RECs'!#REF!</f>
        <v>#REF!</v>
      </c>
    </row>
    <row r="33" spans="1:15" x14ac:dyDescent="0.3">
      <c r="A33" s="7" t="s">
        <v>716</v>
      </c>
      <c r="B33" t="e">
        <f>+Summary!#REF!</f>
        <v>#REF!</v>
      </c>
      <c r="C33">
        <f>+'6 - Source of RECs'!B32</f>
        <v>0</v>
      </c>
      <c r="D33" t="str">
        <f>+'6 - Source of RECs'!C32</f>
        <v/>
      </c>
      <c r="E33" t="str">
        <f>+'6 - Source of RECs'!D32</f>
        <v/>
      </c>
      <c r="F33">
        <f>+'6 - Source of RECs'!G32</f>
        <v>0</v>
      </c>
      <c r="G33" t="str">
        <f>+'6 - Source of RECs'!E32</f>
        <v/>
      </c>
      <c r="H33" t="str">
        <f>+'6 - Source of RECs'!F32</f>
        <v/>
      </c>
      <c r="I33">
        <f>+'6 - Source of RECs'!H32</f>
        <v>0</v>
      </c>
      <c r="J33">
        <f>+'6 - Source of RECs'!I32</f>
        <v>0</v>
      </c>
      <c r="K33" t="e">
        <f>+'6 - Source of RECs'!#REF!</f>
        <v>#REF!</v>
      </c>
      <c r="L33" t="e">
        <f>+'6 - Source of RECs'!#REF!</f>
        <v>#REF!</v>
      </c>
      <c r="M33" t="e">
        <f>+'6 - Source of RECs'!#REF!</f>
        <v>#REF!</v>
      </c>
      <c r="N33" t="e">
        <f>+'6 - Source of RECs'!#REF!</f>
        <v>#REF!</v>
      </c>
      <c r="O33" t="e">
        <f>+'6 - Source of RECs'!#REF!</f>
        <v>#REF!</v>
      </c>
    </row>
    <row r="34" spans="1:15" x14ac:dyDescent="0.3">
      <c r="A34" s="7" t="s">
        <v>716</v>
      </c>
      <c r="B34" t="e">
        <f>+Summary!#REF!</f>
        <v>#REF!</v>
      </c>
      <c r="C34">
        <f>+'6 - Source of RECs'!B33</f>
        <v>0</v>
      </c>
      <c r="D34" t="str">
        <f>+'6 - Source of RECs'!C33</f>
        <v/>
      </c>
      <c r="E34" t="str">
        <f>+'6 - Source of RECs'!D33</f>
        <v/>
      </c>
      <c r="F34">
        <f>+'6 - Source of RECs'!G33</f>
        <v>0</v>
      </c>
      <c r="G34" t="str">
        <f>+'6 - Source of RECs'!E33</f>
        <v/>
      </c>
      <c r="H34" t="str">
        <f>+'6 - Source of RECs'!F33</f>
        <v/>
      </c>
      <c r="I34">
        <f>+'6 - Source of RECs'!H33</f>
        <v>0</v>
      </c>
      <c r="J34">
        <f>+'6 - Source of RECs'!I33</f>
        <v>0</v>
      </c>
      <c r="K34" t="e">
        <f>+'6 - Source of RECs'!#REF!</f>
        <v>#REF!</v>
      </c>
      <c r="L34" t="e">
        <f>+'6 - Source of RECs'!#REF!</f>
        <v>#REF!</v>
      </c>
      <c r="M34" t="e">
        <f>+'6 - Source of RECs'!#REF!</f>
        <v>#REF!</v>
      </c>
      <c r="N34" t="e">
        <f>+'6 - Source of RECs'!#REF!</f>
        <v>#REF!</v>
      </c>
      <c r="O34" t="e">
        <f>+'6 - Source of RECs'!#REF!</f>
        <v>#REF!</v>
      </c>
    </row>
    <row r="35" spans="1:15" x14ac:dyDescent="0.3">
      <c r="A35" s="7" t="s">
        <v>716</v>
      </c>
      <c r="B35" t="e">
        <f>+Summary!#REF!</f>
        <v>#REF!</v>
      </c>
      <c r="C35">
        <f>+'6 - Source of RECs'!B34</f>
        <v>0</v>
      </c>
      <c r="D35" t="str">
        <f>+'6 - Source of RECs'!C34</f>
        <v/>
      </c>
      <c r="E35" t="str">
        <f>+'6 - Source of RECs'!D34</f>
        <v/>
      </c>
      <c r="F35">
        <f>+'6 - Source of RECs'!G34</f>
        <v>0</v>
      </c>
      <c r="G35" t="str">
        <f>+'6 - Source of RECs'!E34</f>
        <v/>
      </c>
      <c r="H35" t="str">
        <f>+'6 - Source of RECs'!F34</f>
        <v/>
      </c>
      <c r="I35">
        <f>+'6 - Source of RECs'!H34</f>
        <v>0</v>
      </c>
      <c r="J35">
        <f>+'6 - Source of RECs'!I34</f>
        <v>0</v>
      </c>
      <c r="K35" t="e">
        <f>+'6 - Source of RECs'!#REF!</f>
        <v>#REF!</v>
      </c>
      <c r="L35" t="e">
        <f>+'6 - Source of RECs'!#REF!</f>
        <v>#REF!</v>
      </c>
      <c r="M35" t="e">
        <f>+'6 - Source of RECs'!#REF!</f>
        <v>#REF!</v>
      </c>
      <c r="N35" t="e">
        <f>+'6 - Source of RECs'!#REF!</f>
        <v>#REF!</v>
      </c>
      <c r="O35" t="e">
        <f>+'6 - Source of RECs'!#REF!</f>
        <v>#REF!</v>
      </c>
    </row>
    <row r="36" spans="1:15" x14ac:dyDescent="0.3">
      <c r="A36" s="7" t="s">
        <v>716</v>
      </c>
      <c r="B36" t="e">
        <f>+Summary!#REF!</f>
        <v>#REF!</v>
      </c>
      <c r="C36">
        <f>+'6 - Source of RECs'!B35</f>
        <v>0</v>
      </c>
      <c r="D36" t="str">
        <f>+'6 - Source of RECs'!C35</f>
        <v/>
      </c>
      <c r="E36" t="str">
        <f>+'6 - Source of RECs'!D35</f>
        <v/>
      </c>
      <c r="F36">
        <f>+'6 - Source of RECs'!G35</f>
        <v>0</v>
      </c>
      <c r="G36" t="str">
        <f>+'6 - Source of RECs'!E35</f>
        <v/>
      </c>
      <c r="H36" t="str">
        <f>+'6 - Source of RECs'!F35</f>
        <v/>
      </c>
      <c r="I36">
        <f>+'6 - Source of RECs'!H35</f>
        <v>0</v>
      </c>
      <c r="J36">
        <f>+'6 - Source of RECs'!I35</f>
        <v>0</v>
      </c>
      <c r="K36" t="e">
        <f>+'6 - Source of RECs'!#REF!</f>
        <v>#REF!</v>
      </c>
      <c r="L36" t="e">
        <f>+'6 - Source of RECs'!#REF!</f>
        <v>#REF!</v>
      </c>
      <c r="M36" t="e">
        <f>+'6 - Source of RECs'!#REF!</f>
        <v>#REF!</v>
      </c>
      <c r="N36" t="e">
        <f>+'6 - Source of RECs'!#REF!</f>
        <v>#REF!</v>
      </c>
      <c r="O36" t="e">
        <f>+'6 - Source of RECs'!#REF!</f>
        <v>#REF!</v>
      </c>
    </row>
    <row r="37" spans="1:15" x14ac:dyDescent="0.3">
      <c r="A37" s="7" t="s">
        <v>716</v>
      </c>
      <c r="B37" t="e">
        <f>+Summary!#REF!</f>
        <v>#REF!</v>
      </c>
      <c r="C37">
        <f>+'6 - Source of RECs'!B36</f>
        <v>0</v>
      </c>
      <c r="D37" t="str">
        <f>+'6 - Source of RECs'!C36</f>
        <v/>
      </c>
      <c r="E37" t="str">
        <f>+'6 - Source of RECs'!D36</f>
        <v/>
      </c>
      <c r="F37">
        <f>+'6 - Source of RECs'!G36</f>
        <v>0</v>
      </c>
      <c r="G37" t="str">
        <f>+'6 - Source of RECs'!E36</f>
        <v/>
      </c>
      <c r="H37" t="str">
        <f>+'6 - Source of RECs'!F36</f>
        <v/>
      </c>
      <c r="I37">
        <f>+'6 - Source of RECs'!H36</f>
        <v>0</v>
      </c>
      <c r="J37">
        <f>+'6 - Source of RECs'!I36</f>
        <v>0</v>
      </c>
      <c r="K37" t="e">
        <f>+'6 - Source of RECs'!#REF!</f>
        <v>#REF!</v>
      </c>
      <c r="L37" t="e">
        <f>+'6 - Source of RECs'!#REF!</f>
        <v>#REF!</v>
      </c>
      <c r="M37" t="e">
        <f>+'6 - Source of RECs'!#REF!</f>
        <v>#REF!</v>
      </c>
      <c r="N37" t="e">
        <f>+'6 - Source of RECs'!#REF!</f>
        <v>#REF!</v>
      </c>
      <c r="O37" t="e">
        <f>+'6 - Source of RECs'!#REF!</f>
        <v>#REF!</v>
      </c>
    </row>
    <row r="38" spans="1:15" x14ac:dyDescent="0.3">
      <c r="A38" s="7" t="s">
        <v>716</v>
      </c>
      <c r="B38" t="e">
        <f>+Summary!#REF!</f>
        <v>#REF!</v>
      </c>
      <c r="C38">
        <f>+'6 - Source of RECs'!B37</f>
        <v>0</v>
      </c>
      <c r="D38" t="str">
        <f>+'6 - Source of RECs'!C37</f>
        <v/>
      </c>
      <c r="E38" t="str">
        <f>+'6 - Source of RECs'!D37</f>
        <v/>
      </c>
      <c r="F38">
        <f>+'6 - Source of RECs'!G37</f>
        <v>0</v>
      </c>
      <c r="G38" t="str">
        <f>+'6 - Source of RECs'!E37</f>
        <v/>
      </c>
      <c r="H38" t="str">
        <f>+'6 - Source of RECs'!F37</f>
        <v/>
      </c>
      <c r="I38">
        <f>+'6 - Source of RECs'!H37</f>
        <v>0</v>
      </c>
      <c r="J38">
        <f>+'6 - Source of RECs'!I37</f>
        <v>0</v>
      </c>
      <c r="K38" t="e">
        <f>+'6 - Source of RECs'!#REF!</f>
        <v>#REF!</v>
      </c>
      <c r="L38" t="e">
        <f>+'6 - Source of RECs'!#REF!</f>
        <v>#REF!</v>
      </c>
      <c r="M38" t="e">
        <f>+'6 - Source of RECs'!#REF!</f>
        <v>#REF!</v>
      </c>
      <c r="N38" t="e">
        <f>+'6 - Source of RECs'!#REF!</f>
        <v>#REF!</v>
      </c>
      <c r="O38" t="e">
        <f>+'6 - Source of RECs'!#REF!</f>
        <v>#REF!</v>
      </c>
    </row>
    <row r="39" spans="1:15" x14ac:dyDescent="0.3">
      <c r="A39" s="7" t="s">
        <v>716</v>
      </c>
      <c r="B39" t="e">
        <f>+Summary!#REF!</f>
        <v>#REF!</v>
      </c>
      <c r="C39">
        <f>+'6 - Source of RECs'!B38</f>
        <v>0</v>
      </c>
      <c r="D39" t="str">
        <f>+'6 - Source of RECs'!C38</f>
        <v/>
      </c>
      <c r="E39" t="str">
        <f>+'6 - Source of RECs'!D38</f>
        <v/>
      </c>
      <c r="F39">
        <f>+'6 - Source of RECs'!G38</f>
        <v>0</v>
      </c>
      <c r="G39" t="str">
        <f>+'6 - Source of RECs'!E38</f>
        <v/>
      </c>
      <c r="H39" t="str">
        <f>+'6 - Source of RECs'!F38</f>
        <v/>
      </c>
      <c r="I39">
        <f>+'6 - Source of RECs'!H38</f>
        <v>0</v>
      </c>
      <c r="J39">
        <f>+'6 - Source of RECs'!I38</f>
        <v>0</v>
      </c>
      <c r="K39" t="e">
        <f>+'6 - Source of RECs'!#REF!</f>
        <v>#REF!</v>
      </c>
      <c r="L39" t="e">
        <f>+'6 - Source of RECs'!#REF!</f>
        <v>#REF!</v>
      </c>
      <c r="M39" t="e">
        <f>+'6 - Source of RECs'!#REF!</f>
        <v>#REF!</v>
      </c>
      <c r="N39" t="e">
        <f>+'6 - Source of RECs'!#REF!</f>
        <v>#REF!</v>
      </c>
      <c r="O39" t="e">
        <f>+'6 - Source of RECs'!#REF!</f>
        <v>#REF!</v>
      </c>
    </row>
    <row r="40" spans="1:15" x14ac:dyDescent="0.3">
      <c r="A40" s="7" t="s">
        <v>716</v>
      </c>
      <c r="B40" t="e">
        <f>+Summary!#REF!</f>
        <v>#REF!</v>
      </c>
      <c r="C40">
        <f>+'6 - Source of RECs'!B39</f>
        <v>0</v>
      </c>
      <c r="D40" t="str">
        <f>+'6 - Source of RECs'!C39</f>
        <v/>
      </c>
      <c r="E40" t="str">
        <f>+'6 - Source of RECs'!D39</f>
        <v/>
      </c>
      <c r="F40">
        <f>+'6 - Source of RECs'!G39</f>
        <v>0</v>
      </c>
      <c r="G40" t="str">
        <f>+'6 - Source of RECs'!E39</f>
        <v/>
      </c>
      <c r="H40" t="str">
        <f>+'6 - Source of RECs'!F39</f>
        <v/>
      </c>
      <c r="I40">
        <f>+'6 - Source of RECs'!H39</f>
        <v>0</v>
      </c>
      <c r="J40">
        <f>+'6 - Source of RECs'!I39</f>
        <v>0</v>
      </c>
      <c r="K40" t="e">
        <f>+'6 - Source of RECs'!#REF!</f>
        <v>#REF!</v>
      </c>
      <c r="L40" t="e">
        <f>+'6 - Source of RECs'!#REF!</f>
        <v>#REF!</v>
      </c>
      <c r="M40" t="e">
        <f>+'6 - Source of RECs'!#REF!</f>
        <v>#REF!</v>
      </c>
      <c r="N40" t="e">
        <f>+'6 - Source of RECs'!#REF!</f>
        <v>#REF!</v>
      </c>
      <c r="O40" t="e">
        <f>+'6 - Source of RECs'!#REF!</f>
        <v>#REF!</v>
      </c>
    </row>
    <row r="41" spans="1:15" x14ac:dyDescent="0.3">
      <c r="A41" s="7" t="s">
        <v>716</v>
      </c>
      <c r="B41" t="e">
        <f>+Summary!#REF!</f>
        <v>#REF!</v>
      </c>
      <c r="C41">
        <f>+'6 - Source of RECs'!B40</f>
        <v>0</v>
      </c>
      <c r="D41" t="str">
        <f>+'6 - Source of RECs'!C40</f>
        <v/>
      </c>
      <c r="E41" t="str">
        <f>+'6 - Source of RECs'!D40</f>
        <v/>
      </c>
      <c r="F41">
        <f>+'6 - Source of RECs'!G40</f>
        <v>0</v>
      </c>
      <c r="G41" t="str">
        <f>+'6 - Source of RECs'!E40</f>
        <v/>
      </c>
      <c r="H41" t="str">
        <f>+'6 - Source of RECs'!F40</f>
        <v/>
      </c>
      <c r="I41">
        <f>+'6 - Source of RECs'!H40</f>
        <v>0</v>
      </c>
      <c r="J41">
        <f>+'6 - Source of RECs'!I40</f>
        <v>0</v>
      </c>
      <c r="K41" t="e">
        <f>+'6 - Source of RECs'!#REF!</f>
        <v>#REF!</v>
      </c>
      <c r="L41" t="e">
        <f>+'6 - Source of RECs'!#REF!</f>
        <v>#REF!</v>
      </c>
      <c r="M41" t="e">
        <f>+'6 - Source of RECs'!#REF!</f>
        <v>#REF!</v>
      </c>
      <c r="N41" t="e">
        <f>+'6 - Source of RECs'!#REF!</f>
        <v>#REF!</v>
      </c>
      <c r="O41" t="e">
        <f>+'6 - Source of RECs'!#REF!</f>
        <v>#REF!</v>
      </c>
    </row>
    <row r="42" spans="1:15" x14ac:dyDescent="0.3">
      <c r="A42" s="7" t="s">
        <v>716</v>
      </c>
      <c r="B42" t="e">
        <f>+Summary!#REF!</f>
        <v>#REF!</v>
      </c>
      <c r="C42">
        <f>+'6 - Source of RECs'!B41</f>
        <v>0</v>
      </c>
      <c r="D42" t="str">
        <f>+'6 - Source of RECs'!C41</f>
        <v/>
      </c>
      <c r="E42" t="str">
        <f>+'6 - Source of RECs'!D41</f>
        <v/>
      </c>
      <c r="F42">
        <f>+'6 - Source of RECs'!G41</f>
        <v>0</v>
      </c>
      <c r="G42" t="str">
        <f>+'6 - Source of RECs'!E41</f>
        <v/>
      </c>
      <c r="H42" t="str">
        <f>+'6 - Source of RECs'!F41</f>
        <v/>
      </c>
      <c r="I42">
        <f>+'6 - Source of RECs'!H41</f>
        <v>0</v>
      </c>
      <c r="J42">
        <f>+'6 - Source of RECs'!I41</f>
        <v>0</v>
      </c>
      <c r="K42" t="e">
        <f>+'6 - Source of RECs'!#REF!</f>
        <v>#REF!</v>
      </c>
      <c r="L42" t="e">
        <f>+'6 - Source of RECs'!#REF!</f>
        <v>#REF!</v>
      </c>
      <c r="M42" t="e">
        <f>+'6 - Source of RECs'!#REF!</f>
        <v>#REF!</v>
      </c>
      <c r="N42" t="e">
        <f>+'6 - Source of RECs'!#REF!</f>
        <v>#REF!</v>
      </c>
      <c r="O42" t="e">
        <f>+'6 - Source of RECs'!#REF!</f>
        <v>#REF!</v>
      </c>
    </row>
    <row r="43" spans="1:15" x14ac:dyDescent="0.3">
      <c r="A43" s="7" t="s">
        <v>716</v>
      </c>
      <c r="B43" t="e">
        <f>+Summary!#REF!</f>
        <v>#REF!</v>
      </c>
      <c r="C43">
        <f>+'6 - Source of RECs'!B42</f>
        <v>0</v>
      </c>
      <c r="D43" t="str">
        <f>+'6 - Source of RECs'!C42</f>
        <v/>
      </c>
      <c r="E43" t="str">
        <f>+'6 - Source of RECs'!D42</f>
        <v/>
      </c>
      <c r="F43">
        <f>+'6 - Source of RECs'!G42</f>
        <v>0</v>
      </c>
      <c r="G43" t="str">
        <f>+'6 - Source of RECs'!E42</f>
        <v/>
      </c>
      <c r="H43" t="str">
        <f>+'6 - Source of RECs'!F42</f>
        <v/>
      </c>
      <c r="I43">
        <f>+'6 - Source of RECs'!H42</f>
        <v>0</v>
      </c>
      <c r="J43">
        <f>+'6 - Source of RECs'!I42</f>
        <v>0</v>
      </c>
      <c r="K43" t="e">
        <f>+'6 - Source of RECs'!#REF!</f>
        <v>#REF!</v>
      </c>
      <c r="L43" t="e">
        <f>+'6 - Source of RECs'!#REF!</f>
        <v>#REF!</v>
      </c>
      <c r="M43" t="e">
        <f>+'6 - Source of RECs'!#REF!</f>
        <v>#REF!</v>
      </c>
      <c r="N43" t="e">
        <f>+'6 - Source of RECs'!#REF!</f>
        <v>#REF!</v>
      </c>
      <c r="O43" t="e">
        <f>+'6 - Source of RECs'!#REF!</f>
        <v>#REF!</v>
      </c>
    </row>
    <row r="44" spans="1:15" x14ac:dyDescent="0.3">
      <c r="A44" s="7" t="s">
        <v>716</v>
      </c>
      <c r="B44" t="e">
        <f>+Summary!#REF!</f>
        <v>#REF!</v>
      </c>
      <c r="C44">
        <f>+'6 - Source of RECs'!B43</f>
        <v>0</v>
      </c>
      <c r="D44" t="str">
        <f>+'6 - Source of RECs'!C43</f>
        <v/>
      </c>
      <c r="E44" t="str">
        <f>+'6 - Source of RECs'!D43</f>
        <v/>
      </c>
      <c r="F44">
        <f>+'6 - Source of RECs'!G43</f>
        <v>0</v>
      </c>
      <c r="G44" t="str">
        <f>+'6 - Source of RECs'!E43</f>
        <v/>
      </c>
      <c r="H44" t="str">
        <f>+'6 - Source of RECs'!F43</f>
        <v/>
      </c>
      <c r="I44">
        <f>+'6 - Source of RECs'!H43</f>
        <v>0</v>
      </c>
      <c r="J44">
        <f>+'6 - Source of RECs'!I43</f>
        <v>0</v>
      </c>
      <c r="K44" t="e">
        <f>+'6 - Source of RECs'!#REF!</f>
        <v>#REF!</v>
      </c>
      <c r="L44" t="e">
        <f>+'6 - Source of RECs'!#REF!</f>
        <v>#REF!</v>
      </c>
      <c r="M44" t="e">
        <f>+'6 - Source of RECs'!#REF!</f>
        <v>#REF!</v>
      </c>
      <c r="N44" t="e">
        <f>+'6 - Source of RECs'!#REF!</f>
        <v>#REF!</v>
      </c>
      <c r="O44" t="e">
        <f>+'6 - Source of RECs'!#REF!</f>
        <v>#REF!</v>
      </c>
    </row>
    <row r="45" spans="1:15" x14ac:dyDescent="0.3">
      <c r="A45" s="7" t="s">
        <v>716</v>
      </c>
      <c r="B45" t="e">
        <f>+Summary!#REF!</f>
        <v>#REF!</v>
      </c>
      <c r="C45">
        <f>+'6 - Source of RECs'!B44</f>
        <v>0</v>
      </c>
      <c r="D45" t="str">
        <f>+'6 - Source of RECs'!C44</f>
        <v/>
      </c>
      <c r="E45" t="str">
        <f>+'6 - Source of RECs'!D44</f>
        <v/>
      </c>
      <c r="F45">
        <f>+'6 - Source of RECs'!G44</f>
        <v>0</v>
      </c>
      <c r="G45" t="str">
        <f>+'6 - Source of RECs'!E44</f>
        <v/>
      </c>
      <c r="H45" t="str">
        <f>+'6 - Source of RECs'!F44</f>
        <v/>
      </c>
      <c r="I45">
        <f>+'6 - Source of RECs'!H44</f>
        <v>0</v>
      </c>
      <c r="J45">
        <f>+'6 - Source of RECs'!I44</f>
        <v>0</v>
      </c>
      <c r="K45" t="e">
        <f>+'6 - Source of RECs'!#REF!</f>
        <v>#REF!</v>
      </c>
      <c r="L45" t="e">
        <f>+'6 - Source of RECs'!#REF!</f>
        <v>#REF!</v>
      </c>
      <c r="M45" t="e">
        <f>+'6 - Source of RECs'!#REF!</f>
        <v>#REF!</v>
      </c>
      <c r="N45" t="e">
        <f>+'6 - Source of RECs'!#REF!</f>
        <v>#REF!</v>
      </c>
      <c r="O45" t="e">
        <f>+'6 - Source of RECs'!#REF!</f>
        <v>#REF!</v>
      </c>
    </row>
    <row r="46" spans="1:15" x14ac:dyDescent="0.3">
      <c r="A46" s="7" t="s">
        <v>716</v>
      </c>
      <c r="B46" t="e">
        <f>+Summary!#REF!</f>
        <v>#REF!</v>
      </c>
      <c r="C46">
        <f>+'6 - Source of RECs'!B45</f>
        <v>0</v>
      </c>
      <c r="D46" t="str">
        <f>+'6 - Source of RECs'!C45</f>
        <v/>
      </c>
      <c r="E46" t="str">
        <f>+'6 - Source of RECs'!D45</f>
        <v/>
      </c>
      <c r="F46">
        <f>+'6 - Source of RECs'!G45</f>
        <v>0</v>
      </c>
      <c r="G46" t="str">
        <f>+'6 - Source of RECs'!E45</f>
        <v/>
      </c>
      <c r="H46" t="str">
        <f>+'6 - Source of RECs'!F45</f>
        <v/>
      </c>
      <c r="I46">
        <f>+'6 - Source of RECs'!H45</f>
        <v>0</v>
      </c>
      <c r="J46">
        <f>+'6 - Source of RECs'!I45</f>
        <v>0</v>
      </c>
      <c r="K46" t="e">
        <f>+'6 - Source of RECs'!#REF!</f>
        <v>#REF!</v>
      </c>
      <c r="L46" t="e">
        <f>+'6 - Source of RECs'!#REF!</f>
        <v>#REF!</v>
      </c>
      <c r="M46" t="e">
        <f>+'6 - Source of RECs'!#REF!</f>
        <v>#REF!</v>
      </c>
      <c r="N46" t="e">
        <f>+'6 - Source of RECs'!#REF!</f>
        <v>#REF!</v>
      </c>
      <c r="O46" t="e">
        <f>+'6 - Source of RECs'!#REF!</f>
        <v>#REF!</v>
      </c>
    </row>
    <row r="47" spans="1:15" x14ac:dyDescent="0.3">
      <c r="A47" s="7" t="s">
        <v>716</v>
      </c>
      <c r="B47" t="e">
        <f>+Summary!#REF!</f>
        <v>#REF!</v>
      </c>
      <c r="C47">
        <f>+'6 - Source of RECs'!B46</f>
        <v>0</v>
      </c>
      <c r="D47" t="str">
        <f>+'6 - Source of RECs'!C46</f>
        <v/>
      </c>
      <c r="E47" t="str">
        <f>+'6 - Source of RECs'!D46</f>
        <v/>
      </c>
      <c r="F47">
        <f>+'6 - Source of RECs'!G46</f>
        <v>0</v>
      </c>
      <c r="G47" t="str">
        <f>+'6 - Source of RECs'!E46</f>
        <v/>
      </c>
      <c r="H47" t="str">
        <f>+'6 - Source of RECs'!F46</f>
        <v/>
      </c>
      <c r="I47">
        <f>+'6 - Source of RECs'!H46</f>
        <v>0</v>
      </c>
      <c r="J47">
        <f>+'6 - Source of RECs'!I46</f>
        <v>0</v>
      </c>
      <c r="K47" t="e">
        <f>+'6 - Source of RECs'!#REF!</f>
        <v>#REF!</v>
      </c>
      <c r="L47" t="e">
        <f>+'6 - Source of RECs'!#REF!</f>
        <v>#REF!</v>
      </c>
      <c r="M47" t="e">
        <f>+'6 - Source of RECs'!#REF!</f>
        <v>#REF!</v>
      </c>
      <c r="N47" t="e">
        <f>+'6 - Source of RECs'!#REF!</f>
        <v>#REF!</v>
      </c>
      <c r="O47" t="e">
        <f>+'6 - Source of RECs'!#REF!</f>
        <v>#REF!</v>
      </c>
    </row>
    <row r="48" spans="1:15" x14ac:dyDescent="0.3">
      <c r="A48" s="7" t="s">
        <v>716</v>
      </c>
      <c r="B48" t="e">
        <f>+Summary!#REF!</f>
        <v>#REF!</v>
      </c>
      <c r="C48">
        <f>+'6 - Source of RECs'!B47</f>
        <v>0</v>
      </c>
      <c r="D48" t="str">
        <f>+'6 - Source of RECs'!C47</f>
        <v/>
      </c>
      <c r="E48" t="str">
        <f>+'6 - Source of RECs'!D47</f>
        <v/>
      </c>
      <c r="F48">
        <f>+'6 - Source of RECs'!G47</f>
        <v>0</v>
      </c>
      <c r="G48" t="str">
        <f>+'6 - Source of RECs'!E47</f>
        <v/>
      </c>
      <c r="H48" t="str">
        <f>+'6 - Source of RECs'!F47</f>
        <v/>
      </c>
      <c r="I48">
        <f>+'6 - Source of RECs'!H47</f>
        <v>0</v>
      </c>
      <c r="J48">
        <f>+'6 - Source of RECs'!I47</f>
        <v>0</v>
      </c>
      <c r="K48" t="e">
        <f>+'6 - Source of RECs'!#REF!</f>
        <v>#REF!</v>
      </c>
      <c r="L48" t="e">
        <f>+'6 - Source of RECs'!#REF!</f>
        <v>#REF!</v>
      </c>
      <c r="M48" t="e">
        <f>+'6 - Source of RECs'!#REF!</f>
        <v>#REF!</v>
      </c>
      <c r="N48" t="e">
        <f>+'6 - Source of RECs'!#REF!</f>
        <v>#REF!</v>
      </c>
      <c r="O48" t="e">
        <f>+'6 - Source of RECs'!#REF!</f>
        <v>#REF!</v>
      </c>
    </row>
    <row r="49" spans="1:15" x14ac:dyDescent="0.3">
      <c r="A49" s="7" t="s">
        <v>716</v>
      </c>
      <c r="B49" t="e">
        <f>+Summary!#REF!</f>
        <v>#REF!</v>
      </c>
      <c r="C49">
        <f>+'6 - Source of RECs'!B48</f>
        <v>0</v>
      </c>
      <c r="D49" t="str">
        <f>+'6 - Source of RECs'!C48</f>
        <v/>
      </c>
      <c r="E49" t="str">
        <f>+'6 - Source of RECs'!D48</f>
        <v/>
      </c>
      <c r="F49">
        <f>+'6 - Source of RECs'!G48</f>
        <v>0</v>
      </c>
      <c r="G49" t="str">
        <f>+'6 - Source of RECs'!E48</f>
        <v/>
      </c>
      <c r="H49" t="str">
        <f>+'6 - Source of RECs'!F48</f>
        <v/>
      </c>
      <c r="I49">
        <f>+'6 - Source of RECs'!H48</f>
        <v>0</v>
      </c>
      <c r="J49">
        <f>+'6 - Source of RECs'!I48</f>
        <v>0</v>
      </c>
      <c r="K49" t="e">
        <f>+'6 - Source of RECs'!#REF!</f>
        <v>#REF!</v>
      </c>
      <c r="L49" t="e">
        <f>+'6 - Source of RECs'!#REF!</f>
        <v>#REF!</v>
      </c>
      <c r="M49" t="e">
        <f>+'6 - Source of RECs'!#REF!</f>
        <v>#REF!</v>
      </c>
      <c r="N49" t="e">
        <f>+'6 - Source of RECs'!#REF!</f>
        <v>#REF!</v>
      </c>
      <c r="O49" t="e">
        <f>+'6 - Source of RECs'!#REF!</f>
        <v>#REF!</v>
      </c>
    </row>
    <row r="50" spans="1:15" x14ac:dyDescent="0.3">
      <c r="A50" s="7" t="s">
        <v>716</v>
      </c>
      <c r="B50" t="e">
        <f>+Summary!#REF!</f>
        <v>#REF!</v>
      </c>
      <c r="C50">
        <f>+'6 - Source of RECs'!B49</f>
        <v>0</v>
      </c>
      <c r="D50" t="str">
        <f>+'6 - Source of RECs'!C49</f>
        <v/>
      </c>
      <c r="E50" t="str">
        <f>+'6 - Source of RECs'!D49</f>
        <v/>
      </c>
      <c r="F50">
        <f>+'6 - Source of RECs'!G49</f>
        <v>0</v>
      </c>
      <c r="G50" t="str">
        <f>+'6 - Source of RECs'!E49</f>
        <v/>
      </c>
      <c r="H50" t="str">
        <f>+'6 - Source of RECs'!F49</f>
        <v/>
      </c>
      <c r="I50">
        <f>+'6 - Source of RECs'!H49</f>
        <v>0</v>
      </c>
      <c r="J50">
        <f>+'6 - Source of RECs'!I49</f>
        <v>0</v>
      </c>
      <c r="K50" t="e">
        <f>+'6 - Source of RECs'!#REF!</f>
        <v>#REF!</v>
      </c>
      <c r="L50" t="e">
        <f>+'6 - Source of RECs'!#REF!</f>
        <v>#REF!</v>
      </c>
      <c r="M50" t="e">
        <f>+'6 - Source of RECs'!#REF!</f>
        <v>#REF!</v>
      </c>
      <c r="N50" t="e">
        <f>+'6 - Source of RECs'!#REF!</f>
        <v>#REF!</v>
      </c>
      <c r="O50" t="e">
        <f>+'6 - Source of RECs'!#REF!</f>
        <v>#REF!</v>
      </c>
    </row>
    <row r="51" spans="1:15" x14ac:dyDescent="0.3">
      <c r="A51" s="7" t="s">
        <v>716</v>
      </c>
      <c r="B51" t="e">
        <f>+Summary!#REF!</f>
        <v>#REF!</v>
      </c>
      <c r="C51">
        <f>+'6 - Source of RECs'!B50</f>
        <v>0</v>
      </c>
      <c r="D51" t="str">
        <f>+'6 - Source of RECs'!C50</f>
        <v/>
      </c>
      <c r="E51" t="str">
        <f>+'6 - Source of RECs'!D50</f>
        <v/>
      </c>
      <c r="F51">
        <f>+'6 - Source of RECs'!G50</f>
        <v>0</v>
      </c>
      <c r="G51" t="str">
        <f>+'6 - Source of RECs'!E50</f>
        <v/>
      </c>
      <c r="H51" t="str">
        <f>+'6 - Source of RECs'!F50</f>
        <v/>
      </c>
      <c r="I51">
        <f>+'6 - Source of RECs'!H50</f>
        <v>0</v>
      </c>
      <c r="J51">
        <f>+'6 - Source of RECs'!I50</f>
        <v>0</v>
      </c>
      <c r="K51" t="e">
        <f>+'6 - Source of RECs'!#REF!</f>
        <v>#REF!</v>
      </c>
      <c r="L51" t="e">
        <f>+'6 - Source of RECs'!#REF!</f>
        <v>#REF!</v>
      </c>
      <c r="M51" t="e">
        <f>+'6 - Source of RECs'!#REF!</f>
        <v>#REF!</v>
      </c>
      <c r="N51" t="e">
        <f>+'6 - Source of RECs'!#REF!</f>
        <v>#REF!</v>
      </c>
      <c r="O51" t="e">
        <f>+'6 - Source of RECs'!#REF!</f>
        <v>#REF!</v>
      </c>
    </row>
    <row r="52" spans="1:15" x14ac:dyDescent="0.3">
      <c r="A52" s="7" t="s">
        <v>716</v>
      </c>
      <c r="B52" t="e">
        <f>+Summary!#REF!</f>
        <v>#REF!</v>
      </c>
      <c r="C52">
        <f>+'6 - Source of RECs'!B51</f>
        <v>0</v>
      </c>
      <c r="D52" t="str">
        <f>+'6 - Source of RECs'!C51</f>
        <v/>
      </c>
      <c r="E52" t="str">
        <f>+'6 - Source of RECs'!D51</f>
        <v/>
      </c>
      <c r="F52">
        <f>+'6 - Source of RECs'!G51</f>
        <v>0</v>
      </c>
      <c r="G52" t="str">
        <f>+'6 - Source of RECs'!E51</f>
        <v/>
      </c>
      <c r="H52" t="str">
        <f>+'6 - Source of RECs'!F51</f>
        <v/>
      </c>
      <c r="I52">
        <f>+'6 - Source of RECs'!H51</f>
        <v>0</v>
      </c>
      <c r="J52">
        <f>+'6 - Source of RECs'!I51</f>
        <v>0</v>
      </c>
      <c r="K52" t="e">
        <f>+'6 - Source of RECs'!#REF!</f>
        <v>#REF!</v>
      </c>
      <c r="L52" t="e">
        <f>+'6 - Source of RECs'!#REF!</f>
        <v>#REF!</v>
      </c>
      <c r="M52" t="e">
        <f>+'6 - Source of RECs'!#REF!</f>
        <v>#REF!</v>
      </c>
      <c r="N52" t="e">
        <f>+'6 - Source of RECs'!#REF!</f>
        <v>#REF!</v>
      </c>
      <c r="O52" t="e">
        <f>+'6 - Source of RECs'!#REF!</f>
        <v>#REF!</v>
      </c>
    </row>
    <row r="53" spans="1:15" x14ac:dyDescent="0.3">
      <c r="A53" s="7" t="s">
        <v>716</v>
      </c>
      <c r="B53" t="e">
        <f>+Summary!#REF!</f>
        <v>#REF!</v>
      </c>
      <c r="C53">
        <f>+'6 - Source of RECs'!B52</f>
        <v>0</v>
      </c>
      <c r="D53" t="str">
        <f>+'6 - Source of RECs'!C52</f>
        <v/>
      </c>
      <c r="E53" t="str">
        <f>+'6 - Source of RECs'!D52</f>
        <v/>
      </c>
      <c r="F53">
        <f>+'6 - Source of RECs'!G52</f>
        <v>0</v>
      </c>
      <c r="G53" t="str">
        <f>+'6 - Source of RECs'!E52</f>
        <v/>
      </c>
      <c r="H53" t="str">
        <f>+'6 - Source of RECs'!F52</f>
        <v/>
      </c>
      <c r="I53">
        <f>+'6 - Source of RECs'!H52</f>
        <v>0</v>
      </c>
      <c r="J53">
        <f>+'6 - Source of RECs'!I52</f>
        <v>0</v>
      </c>
      <c r="K53" t="e">
        <f>+'6 - Source of RECs'!#REF!</f>
        <v>#REF!</v>
      </c>
      <c r="L53" t="e">
        <f>+'6 - Source of RECs'!#REF!</f>
        <v>#REF!</v>
      </c>
      <c r="M53" t="e">
        <f>+'6 - Source of RECs'!#REF!</f>
        <v>#REF!</v>
      </c>
      <c r="N53" t="e">
        <f>+'6 - Source of RECs'!#REF!</f>
        <v>#REF!</v>
      </c>
      <c r="O53" t="e">
        <f>+'6 - Source of RECs'!#REF!</f>
        <v>#REF!</v>
      </c>
    </row>
    <row r="54" spans="1:15" x14ac:dyDescent="0.3">
      <c r="A54" s="7" t="s">
        <v>716</v>
      </c>
      <c r="B54" t="e">
        <f>+Summary!#REF!</f>
        <v>#REF!</v>
      </c>
      <c r="C54">
        <f>+'6 - Source of RECs'!B53</f>
        <v>0</v>
      </c>
      <c r="D54" t="str">
        <f>+'6 - Source of RECs'!C53</f>
        <v/>
      </c>
      <c r="E54" t="str">
        <f>+'6 - Source of RECs'!D53</f>
        <v/>
      </c>
      <c r="F54">
        <f>+'6 - Source of RECs'!G53</f>
        <v>0</v>
      </c>
      <c r="G54" t="str">
        <f>+'6 - Source of RECs'!E53</f>
        <v/>
      </c>
      <c r="H54" t="str">
        <f>+'6 - Source of RECs'!F53</f>
        <v/>
      </c>
      <c r="I54">
        <f>+'6 - Source of RECs'!H53</f>
        <v>0</v>
      </c>
      <c r="J54">
        <f>+'6 - Source of RECs'!I53</f>
        <v>0</v>
      </c>
      <c r="K54" t="e">
        <f>+'6 - Source of RECs'!#REF!</f>
        <v>#REF!</v>
      </c>
      <c r="L54" t="e">
        <f>+'6 - Source of RECs'!#REF!</f>
        <v>#REF!</v>
      </c>
      <c r="M54" t="e">
        <f>+'6 - Source of RECs'!#REF!</f>
        <v>#REF!</v>
      </c>
      <c r="N54" t="e">
        <f>+'6 - Source of RECs'!#REF!</f>
        <v>#REF!</v>
      </c>
      <c r="O54" t="e">
        <f>+'6 - Source of RECs'!#REF!</f>
        <v>#REF!</v>
      </c>
    </row>
    <row r="55" spans="1:15" x14ac:dyDescent="0.3">
      <c r="A55" s="7" t="s">
        <v>716</v>
      </c>
      <c r="B55" t="e">
        <f>+Summary!#REF!</f>
        <v>#REF!</v>
      </c>
      <c r="C55">
        <f>+'6 - Source of RECs'!B54</f>
        <v>0</v>
      </c>
      <c r="D55" t="str">
        <f>+'6 - Source of RECs'!C54</f>
        <v/>
      </c>
      <c r="E55" t="str">
        <f>+'6 - Source of RECs'!D54</f>
        <v/>
      </c>
      <c r="F55">
        <f>+'6 - Source of RECs'!G54</f>
        <v>0</v>
      </c>
      <c r="G55" t="str">
        <f>+'6 - Source of RECs'!E54</f>
        <v/>
      </c>
      <c r="H55" t="str">
        <f>+'6 - Source of RECs'!F54</f>
        <v/>
      </c>
      <c r="I55">
        <f>+'6 - Source of RECs'!H54</f>
        <v>0</v>
      </c>
      <c r="J55">
        <f>+'6 - Source of RECs'!I54</f>
        <v>0</v>
      </c>
      <c r="K55" t="e">
        <f>+'6 - Source of RECs'!#REF!</f>
        <v>#REF!</v>
      </c>
      <c r="L55" t="e">
        <f>+'6 - Source of RECs'!#REF!</f>
        <v>#REF!</v>
      </c>
      <c r="M55" t="e">
        <f>+'6 - Source of RECs'!#REF!</f>
        <v>#REF!</v>
      </c>
      <c r="N55" t="e">
        <f>+'6 - Source of RECs'!#REF!</f>
        <v>#REF!</v>
      </c>
      <c r="O55" t="e">
        <f>+'6 - Source of RECs'!#REF!</f>
        <v>#REF!</v>
      </c>
    </row>
    <row r="56" spans="1:15" x14ac:dyDescent="0.3">
      <c r="A56" s="7" t="s">
        <v>716</v>
      </c>
      <c r="B56" t="e">
        <f>+Summary!#REF!</f>
        <v>#REF!</v>
      </c>
      <c r="C56">
        <f>+'6 - Source of RECs'!B55</f>
        <v>0</v>
      </c>
      <c r="D56" t="str">
        <f>+'6 - Source of RECs'!C55</f>
        <v/>
      </c>
      <c r="E56" t="str">
        <f>+'6 - Source of RECs'!D55</f>
        <v/>
      </c>
      <c r="F56">
        <f>+'6 - Source of RECs'!G55</f>
        <v>0</v>
      </c>
      <c r="G56" t="str">
        <f>+'6 - Source of RECs'!E55</f>
        <v/>
      </c>
      <c r="H56" t="str">
        <f>+'6 - Source of RECs'!F55</f>
        <v/>
      </c>
      <c r="I56">
        <f>+'6 - Source of RECs'!H55</f>
        <v>0</v>
      </c>
      <c r="J56">
        <f>+'6 - Source of RECs'!I55</f>
        <v>0</v>
      </c>
      <c r="K56" t="e">
        <f>+'6 - Source of RECs'!#REF!</f>
        <v>#REF!</v>
      </c>
      <c r="L56" t="e">
        <f>+'6 - Source of RECs'!#REF!</f>
        <v>#REF!</v>
      </c>
      <c r="M56" t="e">
        <f>+'6 - Source of RECs'!#REF!</f>
        <v>#REF!</v>
      </c>
      <c r="N56" t="e">
        <f>+'6 - Source of RECs'!#REF!</f>
        <v>#REF!</v>
      </c>
      <c r="O56" t="e">
        <f>+'6 - Source of RECs'!#REF!</f>
        <v>#REF!</v>
      </c>
    </row>
    <row r="57" spans="1:15" x14ac:dyDescent="0.3">
      <c r="A57" s="7" t="s">
        <v>716</v>
      </c>
      <c r="B57" t="e">
        <f>+Summary!#REF!</f>
        <v>#REF!</v>
      </c>
      <c r="C57">
        <f>+'6 - Source of RECs'!B56</f>
        <v>0</v>
      </c>
      <c r="D57" t="str">
        <f>+'6 - Source of RECs'!C56</f>
        <v/>
      </c>
      <c r="E57" t="str">
        <f>+'6 - Source of RECs'!D56</f>
        <v/>
      </c>
      <c r="F57">
        <f>+'6 - Source of RECs'!G56</f>
        <v>0</v>
      </c>
      <c r="G57" t="str">
        <f>+'6 - Source of RECs'!E56</f>
        <v/>
      </c>
      <c r="H57" t="str">
        <f>+'6 - Source of RECs'!F56</f>
        <v/>
      </c>
      <c r="I57">
        <f>+'6 - Source of RECs'!H56</f>
        <v>0</v>
      </c>
      <c r="J57">
        <f>+'6 - Source of RECs'!I56</f>
        <v>0</v>
      </c>
      <c r="K57" t="e">
        <f>+'6 - Source of RECs'!#REF!</f>
        <v>#REF!</v>
      </c>
      <c r="L57" t="e">
        <f>+'6 - Source of RECs'!#REF!</f>
        <v>#REF!</v>
      </c>
      <c r="M57" t="e">
        <f>+'6 - Source of RECs'!#REF!</f>
        <v>#REF!</v>
      </c>
      <c r="N57" t="e">
        <f>+'6 - Source of RECs'!#REF!</f>
        <v>#REF!</v>
      </c>
      <c r="O57" t="e">
        <f>+'6 - Source of RECs'!#REF!</f>
        <v>#REF!</v>
      </c>
    </row>
    <row r="58" spans="1:15" x14ac:dyDescent="0.3">
      <c r="A58" s="7" t="s">
        <v>716</v>
      </c>
      <c r="B58" t="e">
        <f>+Summary!#REF!</f>
        <v>#REF!</v>
      </c>
      <c r="C58">
        <f>+'6 - Source of RECs'!B57</f>
        <v>0</v>
      </c>
      <c r="D58" t="str">
        <f>+'6 - Source of RECs'!C57</f>
        <v/>
      </c>
      <c r="E58" t="str">
        <f>+'6 - Source of RECs'!D57</f>
        <v/>
      </c>
      <c r="F58">
        <f>+'6 - Source of RECs'!G57</f>
        <v>0</v>
      </c>
      <c r="G58" t="str">
        <f>+'6 - Source of RECs'!E57</f>
        <v/>
      </c>
      <c r="H58" t="str">
        <f>+'6 - Source of RECs'!F57</f>
        <v/>
      </c>
      <c r="I58">
        <f>+'6 - Source of RECs'!H57</f>
        <v>0</v>
      </c>
      <c r="J58">
        <f>+'6 - Source of RECs'!I57</f>
        <v>0</v>
      </c>
      <c r="K58" t="e">
        <f>+'6 - Source of RECs'!#REF!</f>
        <v>#REF!</v>
      </c>
      <c r="L58" t="e">
        <f>+'6 - Source of RECs'!#REF!</f>
        <v>#REF!</v>
      </c>
      <c r="M58" t="e">
        <f>+'6 - Source of RECs'!#REF!</f>
        <v>#REF!</v>
      </c>
      <c r="N58" t="e">
        <f>+'6 - Source of RECs'!#REF!</f>
        <v>#REF!</v>
      </c>
      <c r="O58" t="e">
        <f>+'6 - Source of RECs'!#REF!</f>
        <v>#REF!</v>
      </c>
    </row>
    <row r="59" spans="1:15" x14ac:dyDescent="0.3">
      <c r="A59" s="7" t="s">
        <v>716</v>
      </c>
      <c r="B59" t="e">
        <f>+Summary!#REF!</f>
        <v>#REF!</v>
      </c>
      <c r="C59">
        <f>+'6 - Source of RECs'!B58</f>
        <v>0</v>
      </c>
      <c r="D59" t="str">
        <f>+'6 - Source of RECs'!C58</f>
        <v/>
      </c>
      <c r="E59" t="str">
        <f>+'6 - Source of RECs'!D58</f>
        <v/>
      </c>
      <c r="F59">
        <f>+'6 - Source of RECs'!G58</f>
        <v>0</v>
      </c>
      <c r="G59" t="str">
        <f>+'6 - Source of RECs'!E58</f>
        <v/>
      </c>
      <c r="H59" t="str">
        <f>+'6 - Source of RECs'!F58</f>
        <v/>
      </c>
      <c r="I59">
        <f>+'6 - Source of RECs'!H58</f>
        <v>0</v>
      </c>
      <c r="J59">
        <f>+'6 - Source of RECs'!I58</f>
        <v>0</v>
      </c>
      <c r="K59" t="e">
        <f>+'6 - Source of RECs'!#REF!</f>
        <v>#REF!</v>
      </c>
      <c r="L59" t="e">
        <f>+'6 - Source of RECs'!#REF!</f>
        <v>#REF!</v>
      </c>
      <c r="M59" t="e">
        <f>+'6 - Source of RECs'!#REF!</f>
        <v>#REF!</v>
      </c>
      <c r="N59" t="e">
        <f>+'6 - Source of RECs'!#REF!</f>
        <v>#REF!</v>
      </c>
      <c r="O59" t="e">
        <f>+'6 - Source of RECs'!#REF!</f>
        <v>#REF!</v>
      </c>
    </row>
    <row r="60" spans="1:15" x14ac:dyDescent="0.3">
      <c r="A60" s="7" t="s">
        <v>716</v>
      </c>
      <c r="B60" t="e">
        <f>+Summary!#REF!</f>
        <v>#REF!</v>
      </c>
      <c r="C60">
        <f>+'6 - Source of RECs'!B59</f>
        <v>0</v>
      </c>
      <c r="D60" t="str">
        <f>+'6 - Source of RECs'!C59</f>
        <v/>
      </c>
      <c r="E60" t="str">
        <f>+'6 - Source of RECs'!D59</f>
        <v/>
      </c>
      <c r="F60">
        <f>+'6 - Source of RECs'!G59</f>
        <v>0</v>
      </c>
      <c r="G60" t="str">
        <f>+'6 - Source of RECs'!E59</f>
        <v/>
      </c>
      <c r="H60" t="str">
        <f>+'6 - Source of RECs'!F59</f>
        <v/>
      </c>
      <c r="I60">
        <f>+'6 - Source of RECs'!H59</f>
        <v>0</v>
      </c>
      <c r="J60">
        <f>+'6 - Source of RECs'!I59</f>
        <v>0</v>
      </c>
      <c r="K60" t="e">
        <f>+'6 - Source of RECs'!#REF!</f>
        <v>#REF!</v>
      </c>
      <c r="L60" t="e">
        <f>+'6 - Source of RECs'!#REF!</f>
        <v>#REF!</v>
      </c>
      <c r="M60" t="e">
        <f>+'6 - Source of RECs'!#REF!</f>
        <v>#REF!</v>
      </c>
      <c r="N60" t="e">
        <f>+'6 - Source of RECs'!#REF!</f>
        <v>#REF!</v>
      </c>
      <c r="O60" t="e">
        <f>+'6 - Source of RECs'!#REF!</f>
        <v>#REF!</v>
      </c>
    </row>
    <row r="61" spans="1:15" x14ac:dyDescent="0.3">
      <c r="A61" s="7" t="s">
        <v>716</v>
      </c>
      <c r="B61" t="e">
        <f>+Summary!#REF!</f>
        <v>#REF!</v>
      </c>
      <c r="C61">
        <f>+'6 - Source of RECs'!B60</f>
        <v>0</v>
      </c>
      <c r="D61" t="str">
        <f>+'6 - Source of RECs'!C60</f>
        <v/>
      </c>
      <c r="E61" t="str">
        <f>+'6 - Source of RECs'!D60</f>
        <v/>
      </c>
      <c r="F61">
        <f>+'6 - Source of RECs'!G60</f>
        <v>0</v>
      </c>
      <c r="G61" t="str">
        <f>+'6 - Source of RECs'!E60</f>
        <v/>
      </c>
      <c r="H61" t="str">
        <f>+'6 - Source of RECs'!F60</f>
        <v/>
      </c>
      <c r="I61">
        <f>+'6 - Source of RECs'!H60</f>
        <v>0</v>
      </c>
      <c r="J61">
        <f>+'6 - Source of RECs'!I60</f>
        <v>0</v>
      </c>
      <c r="K61" t="e">
        <f>+'6 - Source of RECs'!#REF!</f>
        <v>#REF!</v>
      </c>
      <c r="L61" t="e">
        <f>+'6 - Source of RECs'!#REF!</f>
        <v>#REF!</v>
      </c>
      <c r="M61" t="e">
        <f>+'6 - Source of RECs'!#REF!</f>
        <v>#REF!</v>
      </c>
      <c r="N61" t="e">
        <f>+'6 - Source of RECs'!#REF!</f>
        <v>#REF!</v>
      </c>
      <c r="O61" t="e">
        <f>+'6 - Source of RECs'!#REF!</f>
        <v>#REF!</v>
      </c>
    </row>
    <row r="62" spans="1:15" x14ac:dyDescent="0.3">
      <c r="A62" s="7" t="s">
        <v>716</v>
      </c>
      <c r="B62" t="e">
        <f>+Summary!#REF!</f>
        <v>#REF!</v>
      </c>
      <c r="C62">
        <f>+'6 - Source of RECs'!B61</f>
        <v>0</v>
      </c>
      <c r="D62" t="str">
        <f>+'6 - Source of RECs'!C61</f>
        <v/>
      </c>
      <c r="E62" t="str">
        <f>+'6 - Source of RECs'!D61</f>
        <v/>
      </c>
      <c r="F62">
        <f>+'6 - Source of RECs'!G61</f>
        <v>0</v>
      </c>
      <c r="G62" t="str">
        <f>+'6 - Source of RECs'!E61</f>
        <v/>
      </c>
      <c r="H62" t="str">
        <f>+'6 - Source of RECs'!F61</f>
        <v/>
      </c>
      <c r="I62">
        <f>+'6 - Source of RECs'!H61</f>
        <v>0</v>
      </c>
      <c r="J62">
        <f>+'6 - Source of RECs'!I61</f>
        <v>0</v>
      </c>
      <c r="K62" t="e">
        <f>+'6 - Source of RECs'!#REF!</f>
        <v>#REF!</v>
      </c>
      <c r="L62" t="e">
        <f>+'6 - Source of RECs'!#REF!</f>
        <v>#REF!</v>
      </c>
      <c r="M62" t="e">
        <f>+'6 - Source of RECs'!#REF!</f>
        <v>#REF!</v>
      </c>
      <c r="N62" t="e">
        <f>+'6 - Source of RECs'!#REF!</f>
        <v>#REF!</v>
      </c>
      <c r="O62" t="e">
        <f>+'6 - Source of RECs'!#REF!</f>
        <v>#REF!</v>
      </c>
    </row>
    <row r="63" spans="1:15" x14ac:dyDescent="0.3">
      <c r="A63" s="7" t="s">
        <v>716</v>
      </c>
      <c r="B63" t="e">
        <f>+Summary!#REF!</f>
        <v>#REF!</v>
      </c>
      <c r="C63">
        <f>+'6 - Source of RECs'!B62</f>
        <v>0</v>
      </c>
      <c r="D63" t="str">
        <f>+'6 - Source of RECs'!C62</f>
        <v/>
      </c>
      <c r="E63" t="str">
        <f>+'6 - Source of RECs'!D62</f>
        <v/>
      </c>
      <c r="F63">
        <f>+'6 - Source of RECs'!G62</f>
        <v>0</v>
      </c>
      <c r="G63" t="str">
        <f>+'6 - Source of RECs'!E62</f>
        <v/>
      </c>
      <c r="H63" t="str">
        <f>+'6 - Source of RECs'!F62</f>
        <v/>
      </c>
      <c r="I63">
        <f>+'6 - Source of RECs'!H62</f>
        <v>0</v>
      </c>
      <c r="J63">
        <f>+'6 - Source of RECs'!I62</f>
        <v>0</v>
      </c>
      <c r="K63" t="e">
        <f>+'6 - Source of RECs'!#REF!</f>
        <v>#REF!</v>
      </c>
      <c r="L63" t="e">
        <f>+'6 - Source of RECs'!#REF!</f>
        <v>#REF!</v>
      </c>
      <c r="M63" t="e">
        <f>+'6 - Source of RECs'!#REF!</f>
        <v>#REF!</v>
      </c>
      <c r="N63" t="e">
        <f>+'6 - Source of RECs'!#REF!</f>
        <v>#REF!</v>
      </c>
      <c r="O63" t="e">
        <f>+'6 - Source of RECs'!#REF!</f>
        <v>#REF!</v>
      </c>
    </row>
    <row r="64" spans="1:15" x14ac:dyDescent="0.3">
      <c r="A64" s="7" t="s">
        <v>716</v>
      </c>
      <c r="B64" t="e">
        <f>+Summary!#REF!</f>
        <v>#REF!</v>
      </c>
      <c r="C64">
        <f>+'6 - Source of RECs'!B63</f>
        <v>0</v>
      </c>
      <c r="D64" t="str">
        <f>+'6 - Source of RECs'!C63</f>
        <v/>
      </c>
      <c r="E64" t="str">
        <f>+'6 - Source of RECs'!D63</f>
        <v/>
      </c>
      <c r="F64">
        <f>+'6 - Source of RECs'!G63</f>
        <v>0</v>
      </c>
      <c r="G64" t="str">
        <f>+'6 - Source of RECs'!E63</f>
        <v/>
      </c>
      <c r="H64" t="str">
        <f>+'6 - Source of RECs'!F63</f>
        <v/>
      </c>
      <c r="I64">
        <f>+'6 - Source of RECs'!H63</f>
        <v>0</v>
      </c>
      <c r="J64">
        <f>+'6 - Source of RECs'!I63</f>
        <v>0</v>
      </c>
      <c r="K64" t="e">
        <f>+'6 - Source of RECs'!#REF!</f>
        <v>#REF!</v>
      </c>
      <c r="L64" t="e">
        <f>+'6 - Source of RECs'!#REF!</f>
        <v>#REF!</v>
      </c>
      <c r="M64" t="e">
        <f>+'6 - Source of RECs'!#REF!</f>
        <v>#REF!</v>
      </c>
      <c r="N64" t="e">
        <f>+'6 - Source of RECs'!#REF!</f>
        <v>#REF!</v>
      </c>
      <c r="O64" t="e">
        <f>+'6 - Source of RECs'!#REF!</f>
        <v>#REF!</v>
      </c>
    </row>
    <row r="65" spans="1:15" x14ac:dyDescent="0.3">
      <c r="A65" s="7" t="s">
        <v>716</v>
      </c>
      <c r="B65" t="e">
        <f>+Summary!#REF!</f>
        <v>#REF!</v>
      </c>
      <c r="C65">
        <f>+'6 - Source of RECs'!B64</f>
        <v>0</v>
      </c>
      <c r="D65" t="str">
        <f>+'6 - Source of RECs'!C64</f>
        <v/>
      </c>
      <c r="E65" t="str">
        <f>+'6 - Source of RECs'!D64</f>
        <v/>
      </c>
      <c r="F65">
        <f>+'6 - Source of RECs'!G64</f>
        <v>0</v>
      </c>
      <c r="G65" t="str">
        <f>+'6 - Source of RECs'!E64</f>
        <v/>
      </c>
      <c r="H65" t="str">
        <f>+'6 - Source of RECs'!F64</f>
        <v/>
      </c>
      <c r="I65">
        <f>+'6 - Source of RECs'!H64</f>
        <v>0</v>
      </c>
      <c r="J65">
        <f>+'6 - Source of RECs'!I64</f>
        <v>0</v>
      </c>
      <c r="K65" t="e">
        <f>+'6 - Source of RECs'!#REF!</f>
        <v>#REF!</v>
      </c>
      <c r="L65" t="e">
        <f>+'6 - Source of RECs'!#REF!</f>
        <v>#REF!</v>
      </c>
      <c r="M65" t="e">
        <f>+'6 - Source of RECs'!#REF!</f>
        <v>#REF!</v>
      </c>
      <c r="N65" t="e">
        <f>+'6 - Source of RECs'!#REF!</f>
        <v>#REF!</v>
      </c>
      <c r="O65" t="e">
        <f>+'6 - Source of RECs'!#REF!</f>
        <v>#REF!</v>
      </c>
    </row>
    <row r="66" spans="1:15" x14ac:dyDescent="0.3">
      <c r="A66" s="7" t="s">
        <v>716</v>
      </c>
      <c r="B66" t="e">
        <f>+Summary!#REF!</f>
        <v>#REF!</v>
      </c>
      <c r="C66">
        <f>+'6 - Source of RECs'!B65</f>
        <v>0</v>
      </c>
      <c r="D66" t="str">
        <f>+'6 - Source of RECs'!C65</f>
        <v/>
      </c>
      <c r="E66" t="str">
        <f>+'6 - Source of RECs'!D65</f>
        <v/>
      </c>
      <c r="F66">
        <f>+'6 - Source of RECs'!G65</f>
        <v>0</v>
      </c>
      <c r="G66" t="str">
        <f>+'6 - Source of RECs'!E65</f>
        <v/>
      </c>
      <c r="H66" t="str">
        <f>+'6 - Source of RECs'!F65</f>
        <v/>
      </c>
      <c r="I66">
        <f>+'6 - Source of RECs'!H65</f>
        <v>0</v>
      </c>
      <c r="J66">
        <f>+'6 - Source of RECs'!I65</f>
        <v>0</v>
      </c>
      <c r="K66" t="e">
        <f>+'6 - Source of RECs'!#REF!</f>
        <v>#REF!</v>
      </c>
      <c r="L66" t="e">
        <f>+'6 - Source of RECs'!#REF!</f>
        <v>#REF!</v>
      </c>
      <c r="M66" t="e">
        <f>+'6 - Source of RECs'!#REF!</f>
        <v>#REF!</v>
      </c>
      <c r="N66" t="e">
        <f>+'6 - Source of RECs'!#REF!</f>
        <v>#REF!</v>
      </c>
      <c r="O66" t="e">
        <f>+'6 - Source of RECs'!#REF!</f>
        <v>#REF!</v>
      </c>
    </row>
    <row r="67" spans="1:15" x14ac:dyDescent="0.3">
      <c r="A67" s="7" t="s">
        <v>716</v>
      </c>
      <c r="B67" t="e">
        <f>+Summary!#REF!</f>
        <v>#REF!</v>
      </c>
      <c r="C67">
        <f>+'6 - Source of RECs'!B66</f>
        <v>0</v>
      </c>
      <c r="D67" t="str">
        <f>+'6 - Source of RECs'!C66</f>
        <v/>
      </c>
      <c r="E67" t="str">
        <f>+'6 - Source of RECs'!D66</f>
        <v/>
      </c>
      <c r="F67">
        <f>+'6 - Source of RECs'!G66</f>
        <v>0</v>
      </c>
      <c r="G67" t="str">
        <f>+'6 - Source of RECs'!E66</f>
        <v/>
      </c>
      <c r="H67" t="str">
        <f>+'6 - Source of RECs'!F66</f>
        <v/>
      </c>
      <c r="I67">
        <f>+'6 - Source of RECs'!H66</f>
        <v>0</v>
      </c>
      <c r="J67">
        <f>+'6 - Source of RECs'!I66</f>
        <v>0</v>
      </c>
      <c r="K67" t="e">
        <f>+'6 - Source of RECs'!#REF!</f>
        <v>#REF!</v>
      </c>
      <c r="L67" t="e">
        <f>+'6 - Source of RECs'!#REF!</f>
        <v>#REF!</v>
      </c>
      <c r="M67" t="e">
        <f>+'6 - Source of RECs'!#REF!</f>
        <v>#REF!</v>
      </c>
      <c r="N67" t="e">
        <f>+'6 - Source of RECs'!#REF!</f>
        <v>#REF!</v>
      </c>
      <c r="O67" t="e">
        <f>+'6 - Source of RECs'!#REF!</f>
        <v>#REF!</v>
      </c>
    </row>
    <row r="68" spans="1:15" x14ac:dyDescent="0.3">
      <c r="A68" s="7" t="s">
        <v>716</v>
      </c>
      <c r="B68" t="e">
        <f>+Summary!#REF!</f>
        <v>#REF!</v>
      </c>
      <c r="C68">
        <f>+'6 - Source of RECs'!B67</f>
        <v>0</v>
      </c>
      <c r="D68" t="str">
        <f>+'6 - Source of RECs'!C67</f>
        <v/>
      </c>
      <c r="E68" t="str">
        <f>+'6 - Source of RECs'!D67</f>
        <v/>
      </c>
      <c r="F68">
        <f>+'6 - Source of RECs'!G67</f>
        <v>0</v>
      </c>
      <c r="G68" t="str">
        <f>+'6 - Source of RECs'!E67</f>
        <v/>
      </c>
      <c r="H68" t="str">
        <f>+'6 - Source of RECs'!F67</f>
        <v/>
      </c>
      <c r="I68">
        <f>+'6 - Source of RECs'!H67</f>
        <v>0</v>
      </c>
      <c r="J68">
        <f>+'6 - Source of RECs'!I67</f>
        <v>0</v>
      </c>
      <c r="K68" t="e">
        <f>+'6 - Source of RECs'!#REF!</f>
        <v>#REF!</v>
      </c>
      <c r="L68" t="e">
        <f>+'6 - Source of RECs'!#REF!</f>
        <v>#REF!</v>
      </c>
      <c r="M68" t="e">
        <f>+'6 - Source of RECs'!#REF!</f>
        <v>#REF!</v>
      </c>
      <c r="N68" t="e">
        <f>+'6 - Source of RECs'!#REF!</f>
        <v>#REF!</v>
      </c>
      <c r="O68" t="e">
        <f>+'6 - Source of RECs'!#REF!</f>
        <v>#REF!</v>
      </c>
    </row>
    <row r="69" spans="1:15" x14ac:dyDescent="0.3">
      <c r="A69" s="7" t="s">
        <v>716</v>
      </c>
      <c r="B69" t="e">
        <f>+Summary!#REF!</f>
        <v>#REF!</v>
      </c>
      <c r="C69">
        <f>+'6 - Source of RECs'!B68</f>
        <v>0</v>
      </c>
      <c r="D69" t="str">
        <f>+'6 - Source of RECs'!C68</f>
        <v/>
      </c>
      <c r="E69" t="str">
        <f>+'6 - Source of RECs'!D68</f>
        <v/>
      </c>
      <c r="F69">
        <f>+'6 - Source of RECs'!G68</f>
        <v>0</v>
      </c>
      <c r="G69" t="str">
        <f>+'6 - Source of RECs'!E68</f>
        <v/>
      </c>
      <c r="H69" t="str">
        <f>+'6 - Source of RECs'!F68</f>
        <v/>
      </c>
      <c r="I69">
        <f>+'6 - Source of RECs'!H68</f>
        <v>0</v>
      </c>
      <c r="J69">
        <f>+'6 - Source of RECs'!I68</f>
        <v>0</v>
      </c>
      <c r="K69" t="e">
        <f>+'6 - Source of RECs'!#REF!</f>
        <v>#REF!</v>
      </c>
      <c r="L69" t="e">
        <f>+'6 - Source of RECs'!#REF!</f>
        <v>#REF!</v>
      </c>
      <c r="M69" t="e">
        <f>+'6 - Source of RECs'!#REF!</f>
        <v>#REF!</v>
      </c>
      <c r="N69" t="e">
        <f>+'6 - Source of RECs'!#REF!</f>
        <v>#REF!</v>
      </c>
      <c r="O69" t="e">
        <f>+'6 - Source of RECs'!#REF!</f>
        <v>#REF!</v>
      </c>
    </row>
    <row r="70" spans="1:15" x14ac:dyDescent="0.3">
      <c r="A70" s="7" t="s">
        <v>716</v>
      </c>
      <c r="B70" t="e">
        <f>+Summary!#REF!</f>
        <v>#REF!</v>
      </c>
      <c r="C70">
        <f>+'6 - Source of RECs'!B69</f>
        <v>0</v>
      </c>
      <c r="D70" t="str">
        <f>+'6 - Source of RECs'!C69</f>
        <v/>
      </c>
      <c r="E70" t="str">
        <f>+'6 - Source of RECs'!D69</f>
        <v/>
      </c>
      <c r="F70">
        <f>+'6 - Source of RECs'!G69</f>
        <v>0</v>
      </c>
      <c r="G70" t="str">
        <f>+'6 - Source of RECs'!E69</f>
        <v/>
      </c>
      <c r="H70" t="str">
        <f>+'6 - Source of RECs'!F69</f>
        <v/>
      </c>
      <c r="I70">
        <f>+'6 - Source of RECs'!H69</f>
        <v>0</v>
      </c>
      <c r="J70">
        <f>+'6 - Source of RECs'!I69</f>
        <v>0</v>
      </c>
      <c r="K70" t="e">
        <f>+'6 - Source of RECs'!#REF!</f>
        <v>#REF!</v>
      </c>
      <c r="L70" t="e">
        <f>+'6 - Source of RECs'!#REF!</f>
        <v>#REF!</v>
      </c>
      <c r="M70" t="e">
        <f>+'6 - Source of RECs'!#REF!</f>
        <v>#REF!</v>
      </c>
      <c r="N70" t="e">
        <f>+'6 - Source of RECs'!#REF!</f>
        <v>#REF!</v>
      </c>
      <c r="O70" t="e">
        <f>+'6 - Source of RECs'!#REF!</f>
        <v>#REF!</v>
      </c>
    </row>
    <row r="71" spans="1:15" x14ac:dyDescent="0.3">
      <c r="A71" s="7" t="s">
        <v>716</v>
      </c>
      <c r="B71" t="e">
        <f>+Summary!#REF!</f>
        <v>#REF!</v>
      </c>
      <c r="C71">
        <f>+'6 - Source of RECs'!B70</f>
        <v>0</v>
      </c>
      <c r="D71" t="str">
        <f>+'6 - Source of RECs'!C70</f>
        <v/>
      </c>
      <c r="E71" t="str">
        <f>+'6 - Source of RECs'!D70</f>
        <v/>
      </c>
      <c r="F71">
        <f>+'6 - Source of RECs'!G70</f>
        <v>0</v>
      </c>
      <c r="G71" t="str">
        <f>+'6 - Source of RECs'!E70</f>
        <v/>
      </c>
      <c r="H71" t="str">
        <f>+'6 - Source of RECs'!F70</f>
        <v/>
      </c>
      <c r="I71">
        <f>+'6 - Source of RECs'!H70</f>
        <v>0</v>
      </c>
      <c r="J71">
        <f>+'6 - Source of RECs'!I70</f>
        <v>0</v>
      </c>
      <c r="K71" t="e">
        <f>+'6 - Source of RECs'!#REF!</f>
        <v>#REF!</v>
      </c>
      <c r="L71" t="e">
        <f>+'6 - Source of RECs'!#REF!</f>
        <v>#REF!</v>
      </c>
      <c r="M71" t="e">
        <f>+'6 - Source of RECs'!#REF!</f>
        <v>#REF!</v>
      </c>
      <c r="N71" t="e">
        <f>+'6 - Source of RECs'!#REF!</f>
        <v>#REF!</v>
      </c>
      <c r="O71" t="e">
        <f>+'6 - Source of RECs'!#REF!</f>
        <v>#REF!</v>
      </c>
    </row>
    <row r="72" spans="1:15" x14ac:dyDescent="0.3">
      <c r="A72" s="7" t="s">
        <v>716</v>
      </c>
      <c r="B72" t="e">
        <f>+Summary!#REF!</f>
        <v>#REF!</v>
      </c>
      <c r="C72">
        <f>+'6 - Source of RECs'!B71</f>
        <v>0</v>
      </c>
      <c r="D72" t="str">
        <f>+'6 - Source of RECs'!C71</f>
        <v/>
      </c>
      <c r="E72" t="str">
        <f>+'6 - Source of RECs'!D71</f>
        <v/>
      </c>
      <c r="F72">
        <f>+'6 - Source of RECs'!G71</f>
        <v>0</v>
      </c>
      <c r="G72" t="str">
        <f>+'6 - Source of RECs'!E71</f>
        <v/>
      </c>
      <c r="H72" t="str">
        <f>+'6 - Source of RECs'!F71</f>
        <v/>
      </c>
      <c r="I72">
        <f>+'6 - Source of RECs'!H71</f>
        <v>0</v>
      </c>
      <c r="J72">
        <f>+'6 - Source of RECs'!I71</f>
        <v>0</v>
      </c>
      <c r="K72" t="e">
        <f>+'6 - Source of RECs'!#REF!</f>
        <v>#REF!</v>
      </c>
      <c r="L72" t="e">
        <f>+'6 - Source of RECs'!#REF!</f>
        <v>#REF!</v>
      </c>
      <c r="M72" t="e">
        <f>+'6 - Source of RECs'!#REF!</f>
        <v>#REF!</v>
      </c>
      <c r="N72" t="e">
        <f>+'6 - Source of RECs'!#REF!</f>
        <v>#REF!</v>
      </c>
      <c r="O72" t="e">
        <f>+'6 - Source of RECs'!#REF!</f>
        <v>#REF!</v>
      </c>
    </row>
    <row r="73" spans="1:15" x14ac:dyDescent="0.3">
      <c r="A73" s="7" t="s">
        <v>716</v>
      </c>
      <c r="B73" t="e">
        <f>+Summary!#REF!</f>
        <v>#REF!</v>
      </c>
      <c r="C73">
        <f>+'6 - Source of RECs'!B72</f>
        <v>0</v>
      </c>
      <c r="D73" t="str">
        <f>+'6 - Source of RECs'!C72</f>
        <v/>
      </c>
      <c r="E73" t="str">
        <f>+'6 - Source of RECs'!D72</f>
        <v/>
      </c>
      <c r="F73">
        <f>+'6 - Source of RECs'!G72</f>
        <v>0</v>
      </c>
      <c r="G73" t="str">
        <f>+'6 - Source of RECs'!E72</f>
        <v/>
      </c>
      <c r="H73" t="str">
        <f>+'6 - Source of RECs'!F72</f>
        <v/>
      </c>
      <c r="I73">
        <f>+'6 - Source of RECs'!H72</f>
        <v>0</v>
      </c>
      <c r="J73">
        <f>+'6 - Source of RECs'!I72</f>
        <v>0</v>
      </c>
      <c r="K73" t="e">
        <f>+'6 - Source of RECs'!#REF!</f>
        <v>#REF!</v>
      </c>
      <c r="L73" t="e">
        <f>+'6 - Source of RECs'!#REF!</f>
        <v>#REF!</v>
      </c>
      <c r="M73" t="e">
        <f>+'6 - Source of RECs'!#REF!</f>
        <v>#REF!</v>
      </c>
      <c r="N73" t="e">
        <f>+'6 - Source of RECs'!#REF!</f>
        <v>#REF!</v>
      </c>
      <c r="O73" t="e">
        <f>+'6 - Source of RECs'!#REF!</f>
        <v>#REF!</v>
      </c>
    </row>
    <row r="74" spans="1:15" x14ac:dyDescent="0.3">
      <c r="A74" s="7" t="s">
        <v>716</v>
      </c>
      <c r="B74" t="e">
        <f>+Summary!#REF!</f>
        <v>#REF!</v>
      </c>
      <c r="C74">
        <f>+'6 - Source of RECs'!B73</f>
        <v>0</v>
      </c>
      <c r="D74" t="str">
        <f>+'6 - Source of RECs'!C73</f>
        <v/>
      </c>
      <c r="E74" t="str">
        <f>+'6 - Source of RECs'!D73</f>
        <v/>
      </c>
      <c r="F74">
        <f>+'6 - Source of RECs'!G73</f>
        <v>0</v>
      </c>
      <c r="G74" t="str">
        <f>+'6 - Source of RECs'!E73</f>
        <v/>
      </c>
      <c r="H74" t="str">
        <f>+'6 - Source of RECs'!F73</f>
        <v/>
      </c>
      <c r="I74">
        <f>+'6 - Source of RECs'!H73</f>
        <v>0</v>
      </c>
      <c r="J74">
        <f>+'6 - Source of RECs'!I73</f>
        <v>0</v>
      </c>
      <c r="K74" t="e">
        <f>+'6 - Source of RECs'!#REF!</f>
        <v>#REF!</v>
      </c>
      <c r="L74" t="e">
        <f>+'6 - Source of RECs'!#REF!</f>
        <v>#REF!</v>
      </c>
      <c r="M74" t="e">
        <f>+'6 - Source of RECs'!#REF!</f>
        <v>#REF!</v>
      </c>
      <c r="N74" t="e">
        <f>+'6 - Source of RECs'!#REF!</f>
        <v>#REF!</v>
      </c>
      <c r="O74" t="e">
        <f>+'6 - Source of RECs'!#REF!</f>
        <v>#REF!</v>
      </c>
    </row>
    <row r="75" spans="1:15" x14ac:dyDescent="0.3">
      <c r="A75" s="7" t="s">
        <v>716</v>
      </c>
      <c r="B75" t="e">
        <f>+Summary!#REF!</f>
        <v>#REF!</v>
      </c>
      <c r="C75">
        <f>+'6 - Source of RECs'!B74</f>
        <v>0</v>
      </c>
      <c r="D75" t="str">
        <f>+'6 - Source of RECs'!C74</f>
        <v/>
      </c>
      <c r="E75" t="str">
        <f>+'6 - Source of RECs'!D74</f>
        <v/>
      </c>
      <c r="F75">
        <f>+'6 - Source of RECs'!G74</f>
        <v>0</v>
      </c>
      <c r="G75" t="str">
        <f>+'6 - Source of RECs'!E74</f>
        <v/>
      </c>
      <c r="H75" t="str">
        <f>+'6 - Source of RECs'!F74</f>
        <v/>
      </c>
      <c r="I75">
        <f>+'6 - Source of RECs'!H74</f>
        <v>0</v>
      </c>
      <c r="J75">
        <f>+'6 - Source of RECs'!I74</f>
        <v>0</v>
      </c>
      <c r="K75" t="e">
        <f>+'6 - Source of RECs'!#REF!</f>
        <v>#REF!</v>
      </c>
      <c r="L75" t="e">
        <f>+'6 - Source of RECs'!#REF!</f>
        <v>#REF!</v>
      </c>
      <c r="M75" t="e">
        <f>+'6 - Source of RECs'!#REF!</f>
        <v>#REF!</v>
      </c>
      <c r="N75" t="e">
        <f>+'6 - Source of RECs'!#REF!</f>
        <v>#REF!</v>
      </c>
      <c r="O75" t="e">
        <f>+'6 - Source of RECs'!#REF!</f>
        <v>#REF!</v>
      </c>
    </row>
    <row r="76" spans="1:15" x14ac:dyDescent="0.3">
      <c r="A76" s="7" t="s">
        <v>716</v>
      </c>
      <c r="B76" t="e">
        <f>+Summary!#REF!</f>
        <v>#REF!</v>
      </c>
      <c r="C76">
        <f>+'6 - Source of RECs'!B75</f>
        <v>0</v>
      </c>
      <c r="D76" t="str">
        <f>+'6 - Source of RECs'!C75</f>
        <v/>
      </c>
      <c r="E76" t="str">
        <f>+'6 - Source of RECs'!D75</f>
        <v/>
      </c>
      <c r="F76">
        <f>+'6 - Source of RECs'!G75</f>
        <v>0</v>
      </c>
      <c r="G76" t="str">
        <f>+'6 - Source of RECs'!E75</f>
        <v/>
      </c>
      <c r="H76" t="str">
        <f>+'6 - Source of RECs'!F75</f>
        <v/>
      </c>
      <c r="I76">
        <f>+'6 - Source of RECs'!H75</f>
        <v>0</v>
      </c>
      <c r="J76">
        <f>+'6 - Source of RECs'!I75</f>
        <v>0</v>
      </c>
      <c r="K76" t="e">
        <f>+'6 - Source of RECs'!#REF!</f>
        <v>#REF!</v>
      </c>
      <c r="L76" t="e">
        <f>+'6 - Source of RECs'!#REF!</f>
        <v>#REF!</v>
      </c>
      <c r="M76" t="e">
        <f>+'6 - Source of RECs'!#REF!</f>
        <v>#REF!</v>
      </c>
      <c r="N76" t="e">
        <f>+'6 - Source of RECs'!#REF!</f>
        <v>#REF!</v>
      </c>
      <c r="O76" t="e">
        <f>+'6 - Source of RECs'!#REF!</f>
        <v>#REF!</v>
      </c>
    </row>
    <row r="77" spans="1:15" x14ac:dyDescent="0.3">
      <c r="A77" s="7" t="s">
        <v>716</v>
      </c>
      <c r="B77" t="e">
        <f>+Summary!#REF!</f>
        <v>#REF!</v>
      </c>
      <c r="C77">
        <f>+'6 - Source of RECs'!B76</f>
        <v>0</v>
      </c>
      <c r="D77" t="str">
        <f>+'6 - Source of RECs'!C76</f>
        <v/>
      </c>
      <c r="E77" t="str">
        <f>+'6 - Source of RECs'!D76</f>
        <v/>
      </c>
      <c r="F77">
        <f>+'6 - Source of RECs'!G76</f>
        <v>0</v>
      </c>
      <c r="G77" t="str">
        <f>+'6 - Source of RECs'!E76</f>
        <v/>
      </c>
      <c r="H77" t="str">
        <f>+'6 - Source of RECs'!F76</f>
        <v/>
      </c>
      <c r="I77">
        <f>+'6 - Source of RECs'!H76</f>
        <v>0</v>
      </c>
      <c r="J77">
        <f>+'6 - Source of RECs'!I76</f>
        <v>0</v>
      </c>
      <c r="K77" t="e">
        <f>+'6 - Source of RECs'!#REF!</f>
        <v>#REF!</v>
      </c>
      <c r="L77" t="e">
        <f>+'6 - Source of RECs'!#REF!</f>
        <v>#REF!</v>
      </c>
      <c r="M77" t="e">
        <f>+'6 - Source of RECs'!#REF!</f>
        <v>#REF!</v>
      </c>
      <c r="N77" t="e">
        <f>+'6 - Source of RECs'!#REF!</f>
        <v>#REF!</v>
      </c>
      <c r="O77" t="e">
        <f>+'6 - Source of RECs'!#REF!</f>
        <v>#REF!</v>
      </c>
    </row>
    <row r="78" spans="1:15" x14ac:dyDescent="0.3">
      <c r="A78" s="7" t="s">
        <v>716</v>
      </c>
      <c r="B78" t="e">
        <f>+Summary!#REF!</f>
        <v>#REF!</v>
      </c>
      <c r="C78">
        <f>+'6 - Source of RECs'!B77</f>
        <v>0</v>
      </c>
      <c r="D78" t="str">
        <f>+'6 - Source of RECs'!C77</f>
        <v/>
      </c>
      <c r="E78" t="str">
        <f>+'6 - Source of RECs'!D77</f>
        <v/>
      </c>
      <c r="F78">
        <f>+'6 - Source of RECs'!G77</f>
        <v>0</v>
      </c>
      <c r="G78" t="str">
        <f>+'6 - Source of RECs'!E77</f>
        <v/>
      </c>
      <c r="H78" t="str">
        <f>+'6 - Source of RECs'!F77</f>
        <v/>
      </c>
      <c r="I78">
        <f>+'6 - Source of RECs'!H77</f>
        <v>0</v>
      </c>
      <c r="J78">
        <f>+'6 - Source of RECs'!I77</f>
        <v>0</v>
      </c>
      <c r="K78" t="e">
        <f>+'6 - Source of RECs'!#REF!</f>
        <v>#REF!</v>
      </c>
      <c r="L78" t="e">
        <f>+'6 - Source of RECs'!#REF!</f>
        <v>#REF!</v>
      </c>
      <c r="M78" t="e">
        <f>+'6 - Source of RECs'!#REF!</f>
        <v>#REF!</v>
      </c>
      <c r="N78" t="e">
        <f>+'6 - Source of RECs'!#REF!</f>
        <v>#REF!</v>
      </c>
      <c r="O78" t="e">
        <f>+'6 - Source of RECs'!#REF!</f>
        <v>#REF!</v>
      </c>
    </row>
    <row r="79" spans="1:15" x14ac:dyDescent="0.3">
      <c r="A79" s="7" t="s">
        <v>716</v>
      </c>
      <c r="B79" t="e">
        <f>+Summary!#REF!</f>
        <v>#REF!</v>
      </c>
      <c r="C79">
        <f>+'6 - Source of RECs'!B78</f>
        <v>0</v>
      </c>
      <c r="D79" t="str">
        <f>+'6 - Source of RECs'!C78</f>
        <v/>
      </c>
      <c r="E79" t="str">
        <f>+'6 - Source of RECs'!D78</f>
        <v/>
      </c>
      <c r="F79">
        <f>+'6 - Source of RECs'!G78</f>
        <v>0</v>
      </c>
      <c r="G79" t="str">
        <f>+'6 - Source of RECs'!E78</f>
        <v/>
      </c>
      <c r="H79" t="str">
        <f>+'6 - Source of RECs'!F78</f>
        <v/>
      </c>
      <c r="I79">
        <f>+'6 - Source of RECs'!H78</f>
        <v>0</v>
      </c>
      <c r="J79">
        <f>+'6 - Source of RECs'!I78</f>
        <v>0</v>
      </c>
      <c r="K79" t="e">
        <f>+'6 - Source of RECs'!#REF!</f>
        <v>#REF!</v>
      </c>
      <c r="L79" t="e">
        <f>+'6 - Source of RECs'!#REF!</f>
        <v>#REF!</v>
      </c>
      <c r="M79" t="e">
        <f>+'6 - Source of RECs'!#REF!</f>
        <v>#REF!</v>
      </c>
      <c r="N79" t="e">
        <f>+'6 - Source of RECs'!#REF!</f>
        <v>#REF!</v>
      </c>
      <c r="O79" t="e">
        <f>+'6 - Source of RECs'!#REF!</f>
        <v>#REF!</v>
      </c>
    </row>
    <row r="80" spans="1:15" x14ac:dyDescent="0.3">
      <c r="A80" s="7" t="s">
        <v>716</v>
      </c>
      <c r="B80" t="e">
        <f>+Summary!#REF!</f>
        <v>#REF!</v>
      </c>
      <c r="C80">
        <f>+'6 - Source of RECs'!B79</f>
        <v>0</v>
      </c>
      <c r="D80" t="str">
        <f>+'6 - Source of RECs'!C79</f>
        <v/>
      </c>
      <c r="E80" t="str">
        <f>+'6 - Source of RECs'!D79</f>
        <v/>
      </c>
      <c r="F80">
        <f>+'6 - Source of RECs'!G79</f>
        <v>0</v>
      </c>
      <c r="G80" t="str">
        <f>+'6 - Source of RECs'!E79</f>
        <v/>
      </c>
      <c r="H80" t="str">
        <f>+'6 - Source of RECs'!F79</f>
        <v/>
      </c>
      <c r="I80">
        <f>+'6 - Source of RECs'!H79</f>
        <v>0</v>
      </c>
      <c r="J80">
        <f>+'6 - Source of RECs'!I79</f>
        <v>0</v>
      </c>
      <c r="K80" t="e">
        <f>+'6 - Source of RECs'!#REF!</f>
        <v>#REF!</v>
      </c>
      <c r="L80" t="e">
        <f>+'6 - Source of RECs'!#REF!</f>
        <v>#REF!</v>
      </c>
      <c r="M80" t="e">
        <f>+'6 - Source of RECs'!#REF!</f>
        <v>#REF!</v>
      </c>
      <c r="N80" t="e">
        <f>+'6 - Source of RECs'!#REF!</f>
        <v>#REF!</v>
      </c>
      <c r="O80" t="e">
        <f>+'6 - Source of RECs'!#REF!</f>
        <v>#REF!</v>
      </c>
    </row>
    <row r="81" spans="1:15" x14ac:dyDescent="0.3">
      <c r="A81" s="7" t="s">
        <v>716</v>
      </c>
      <c r="B81" t="e">
        <f>+Summary!#REF!</f>
        <v>#REF!</v>
      </c>
      <c r="C81">
        <f>+'6 - Source of RECs'!B80</f>
        <v>0</v>
      </c>
      <c r="D81" t="str">
        <f>+'6 - Source of RECs'!C80</f>
        <v/>
      </c>
      <c r="E81" t="str">
        <f>+'6 - Source of RECs'!D80</f>
        <v/>
      </c>
      <c r="F81">
        <f>+'6 - Source of RECs'!G80</f>
        <v>0</v>
      </c>
      <c r="G81" t="str">
        <f>+'6 - Source of RECs'!E80</f>
        <v/>
      </c>
      <c r="H81" t="str">
        <f>+'6 - Source of RECs'!F80</f>
        <v/>
      </c>
      <c r="I81">
        <f>+'6 - Source of RECs'!H80</f>
        <v>0</v>
      </c>
      <c r="J81">
        <f>+'6 - Source of RECs'!I80</f>
        <v>0</v>
      </c>
      <c r="K81" t="e">
        <f>+'6 - Source of RECs'!#REF!</f>
        <v>#REF!</v>
      </c>
      <c r="L81" t="e">
        <f>+'6 - Source of RECs'!#REF!</f>
        <v>#REF!</v>
      </c>
      <c r="M81" t="e">
        <f>+'6 - Source of RECs'!#REF!</f>
        <v>#REF!</v>
      </c>
      <c r="N81" t="e">
        <f>+'6 - Source of RECs'!#REF!</f>
        <v>#REF!</v>
      </c>
      <c r="O81" t="e">
        <f>+'6 - Source of RECs'!#REF!</f>
        <v>#REF!</v>
      </c>
    </row>
    <row r="82" spans="1:15" x14ac:dyDescent="0.3">
      <c r="A82" s="7" t="s">
        <v>716</v>
      </c>
      <c r="B82" t="e">
        <f>+Summary!#REF!</f>
        <v>#REF!</v>
      </c>
      <c r="C82">
        <f>+'6 - Source of RECs'!B81</f>
        <v>0</v>
      </c>
      <c r="D82" t="str">
        <f>+'6 - Source of RECs'!C81</f>
        <v/>
      </c>
      <c r="E82" t="str">
        <f>+'6 - Source of RECs'!D81</f>
        <v/>
      </c>
      <c r="F82">
        <f>+'6 - Source of RECs'!G81</f>
        <v>0</v>
      </c>
      <c r="G82" t="str">
        <f>+'6 - Source of RECs'!E81</f>
        <v/>
      </c>
      <c r="H82" t="str">
        <f>+'6 - Source of RECs'!F81</f>
        <v/>
      </c>
      <c r="I82">
        <f>+'6 - Source of RECs'!H81</f>
        <v>0</v>
      </c>
      <c r="J82">
        <f>+'6 - Source of RECs'!I81</f>
        <v>0</v>
      </c>
      <c r="K82" t="e">
        <f>+'6 - Source of RECs'!#REF!</f>
        <v>#REF!</v>
      </c>
      <c r="L82" t="e">
        <f>+'6 - Source of RECs'!#REF!</f>
        <v>#REF!</v>
      </c>
      <c r="M82" t="e">
        <f>+'6 - Source of RECs'!#REF!</f>
        <v>#REF!</v>
      </c>
      <c r="N82" t="e">
        <f>+'6 - Source of RECs'!#REF!</f>
        <v>#REF!</v>
      </c>
      <c r="O82" t="e">
        <f>+'6 - Source of RECs'!#REF!</f>
        <v>#REF!</v>
      </c>
    </row>
    <row r="83" spans="1:15" x14ac:dyDescent="0.3">
      <c r="A83" s="7" t="s">
        <v>716</v>
      </c>
      <c r="B83" t="e">
        <f>+Summary!#REF!</f>
        <v>#REF!</v>
      </c>
      <c r="C83">
        <f>+'6 - Source of RECs'!B82</f>
        <v>0</v>
      </c>
      <c r="D83" t="str">
        <f>+'6 - Source of RECs'!C82</f>
        <v/>
      </c>
      <c r="E83" t="str">
        <f>+'6 - Source of RECs'!D82</f>
        <v/>
      </c>
      <c r="F83">
        <f>+'6 - Source of RECs'!G82</f>
        <v>0</v>
      </c>
      <c r="G83" t="str">
        <f>+'6 - Source of RECs'!E82</f>
        <v/>
      </c>
      <c r="H83" t="str">
        <f>+'6 - Source of RECs'!F82</f>
        <v/>
      </c>
      <c r="I83">
        <f>+'6 - Source of RECs'!H82</f>
        <v>0</v>
      </c>
      <c r="J83">
        <f>+'6 - Source of RECs'!I82</f>
        <v>0</v>
      </c>
      <c r="K83" t="e">
        <f>+'6 - Source of RECs'!#REF!</f>
        <v>#REF!</v>
      </c>
      <c r="L83" t="e">
        <f>+'6 - Source of RECs'!#REF!</f>
        <v>#REF!</v>
      </c>
      <c r="M83" t="e">
        <f>+'6 - Source of RECs'!#REF!</f>
        <v>#REF!</v>
      </c>
      <c r="N83" t="e">
        <f>+'6 - Source of RECs'!#REF!</f>
        <v>#REF!</v>
      </c>
      <c r="O83" t="e">
        <f>+'6 - Source of RECs'!#REF!</f>
        <v>#REF!</v>
      </c>
    </row>
    <row r="84" spans="1:15" x14ac:dyDescent="0.3">
      <c r="A84" s="7" t="s">
        <v>716</v>
      </c>
      <c r="B84" t="e">
        <f>+Summary!#REF!</f>
        <v>#REF!</v>
      </c>
      <c r="C84">
        <f>+'6 - Source of RECs'!B83</f>
        <v>0</v>
      </c>
      <c r="D84" t="str">
        <f>+'6 - Source of RECs'!C83</f>
        <v/>
      </c>
      <c r="E84" t="str">
        <f>+'6 - Source of RECs'!D83</f>
        <v/>
      </c>
      <c r="F84">
        <f>+'6 - Source of RECs'!G83</f>
        <v>0</v>
      </c>
      <c r="G84" t="str">
        <f>+'6 - Source of RECs'!E83</f>
        <v/>
      </c>
      <c r="H84" t="str">
        <f>+'6 - Source of RECs'!F83</f>
        <v/>
      </c>
      <c r="I84">
        <f>+'6 - Source of RECs'!H83</f>
        <v>0</v>
      </c>
      <c r="J84">
        <f>+'6 - Source of RECs'!I83</f>
        <v>0</v>
      </c>
      <c r="K84" t="e">
        <f>+'6 - Source of RECs'!#REF!</f>
        <v>#REF!</v>
      </c>
      <c r="L84" t="e">
        <f>+'6 - Source of RECs'!#REF!</f>
        <v>#REF!</v>
      </c>
      <c r="M84" t="e">
        <f>+'6 - Source of RECs'!#REF!</f>
        <v>#REF!</v>
      </c>
      <c r="N84" t="e">
        <f>+'6 - Source of RECs'!#REF!</f>
        <v>#REF!</v>
      </c>
      <c r="O84" t="e">
        <f>+'6 - Source of RECs'!#REF!</f>
        <v>#REF!</v>
      </c>
    </row>
    <row r="85" spans="1:15" x14ac:dyDescent="0.3">
      <c r="A85" s="7" t="s">
        <v>716</v>
      </c>
      <c r="B85" t="e">
        <f>+Summary!#REF!</f>
        <v>#REF!</v>
      </c>
      <c r="C85">
        <f>+'6 - Source of RECs'!B84</f>
        <v>0</v>
      </c>
      <c r="D85" t="str">
        <f>+'6 - Source of RECs'!C84</f>
        <v/>
      </c>
      <c r="E85" t="str">
        <f>+'6 - Source of RECs'!D84</f>
        <v/>
      </c>
      <c r="F85">
        <f>+'6 - Source of RECs'!G84</f>
        <v>0</v>
      </c>
      <c r="G85" t="str">
        <f>+'6 - Source of RECs'!E84</f>
        <v/>
      </c>
      <c r="H85" t="str">
        <f>+'6 - Source of RECs'!F84</f>
        <v/>
      </c>
      <c r="I85">
        <f>+'6 - Source of RECs'!H84</f>
        <v>0</v>
      </c>
      <c r="J85">
        <f>+'6 - Source of RECs'!I84</f>
        <v>0</v>
      </c>
      <c r="K85" t="e">
        <f>+'6 - Source of RECs'!#REF!</f>
        <v>#REF!</v>
      </c>
      <c r="L85" t="e">
        <f>+'6 - Source of RECs'!#REF!</f>
        <v>#REF!</v>
      </c>
      <c r="M85" t="e">
        <f>+'6 - Source of RECs'!#REF!</f>
        <v>#REF!</v>
      </c>
      <c r="N85" t="e">
        <f>+'6 - Source of RECs'!#REF!</f>
        <v>#REF!</v>
      </c>
      <c r="O85" t="e">
        <f>+'6 - Source of RECs'!#REF!</f>
        <v>#REF!</v>
      </c>
    </row>
    <row r="86" spans="1:15" x14ac:dyDescent="0.3">
      <c r="A86" s="7" t="s">
        <v>716</v>
      </c>
      <c r="B86" t="e">
        <f>+Summary!#REF!</f>
        <v>#REF!</v>
      </c>
      <c r="C86">
        <f>+'6 - Source of RECs'!B85</f>
        <v>0</v>
      </c>
      <c r="D86" t="str">
        <f>+'6 - Source of RECs'!C85</f>
        <v/>
      </c>
      <c r="E86" t="str">
        <f>+'6 - Source of RECs'!D85</f>
        <v/>
      </c>
      <c r="F86">
        <f>+'6 - Source of RECs'!G85</f>
        <v>0</v>
      </c>
      <c r="G86" t="str">
        <f>+'6 - Source of RECs'!E85</f>
        <v/>
      </c>
      <c r="H86" t="str">
        <f>+'6 - Source of RECs'!F85</f>
        <v/>
      </c>
      <c r="I86">
        <f>+'6 - Source of RECs'!H85</f>
        <v>0</v>
      </c>
      <c r="J86">
        <f>+'6 - Source of RECs'!I85</f>
        <v>0</v>
      </c>
      <c r="K86" t="e">
        <f>+'6 - Source of RECs'!#REF!</f>
        <v>#REF!</v>
      </c>
      <c r="L86" t="e">
        <f>+'6 - Source of RECs'!#REF!</f>
        <v>#REF!</v>
      </c>
      <c r="M86" t="e">
        <f>+'6 - Source of RECs'!#REF!</f>
        <v>#REF!</v>
      </c>
      <c r="N86" t="e">
        <f>+'6 - Source of RECs'!#REF!</f>
        <v>#REF!</v>
      </c>
      <c r="O86" t="e">
        <f>+'6 - Source of RECs'!#REF!</f>
        <v>#REF!</v>
      </c>
    </row>
    <row r="87" spans="1:15" x14ac:dyDescent="0.3">
      <c r="A87" s="7" t="s">
        <v>716</v>
      </c>
      <c r="B87" t="e">
        <f>+Summary!#REF!</f>
        <v>#REF!</v>
      </c>
      <c r="C87">
        <f>+'6 - Source of RECs'!B86</f>
        <v>0</v>
      </c>
      <c r="D87" t="str">
        <f>+'6 - Source of RECs'!C86</f>
        <v/>
      </c>
      <c r="E87" t="str">
        <f>+'6 - Source of RECs'!D86</f>
        <v/>
      </c>
      <c r="F87">
        <f>+'6 - Source of RECs'!G86</f>
        <v>0</v>
      </c>
      <c r="G87" t="str">
        <f>+'6 - Source of RECs'!E86</f>
        <v/>
      </c>
      <c r="H87" t="str">
        <f>+'6 - Source of RECs'!F86</f>
        <v/>
      </c>
      <c r="I87">
        <f>+'6 - Source of RECs'!H86</f>
        <v>0</v>
      </c>
      <c r="J87">
        <f>+'6 - Source of RECs'!I86</f>
        <v>0</v>
      </c>
      <c r="K87" t="e">
        <f>+'6 - Source of RECs'!#REF!</f>
        <v>#REF!</v>
      </c>
      <c r="L87" t="e">
        <f>+'6 - Source of RECs'!#REF!</f>
        <v>#REF!</v>
      </c>
      <c r="M87" t="e">
        <f>+'6 - Source of RECs'!#REF!</f>
        <v>#REF!</v>
      </c>
      <c r="N87" t="e">
        <f>+'6 - Source of RECs'!#REF!</f>
        <v>#REF!</v>
      </c>
      <c r="O87" t="e">
        <f>+'6 - Source of RECs'!#REF!</f>
        <v>#REF!</v>
      </c>
    </row>
    <row r="88" spans="1:15" x14ac:dyDescent="0.3">
      <c r="A88" s="7" t="s">
        <v>716</v>
      </c>
      <c r="B88" t="e">
        <f>+Summary!#REF!</f>
        <v>#REF!</v>
      </c>
      <c r="C88">
        <f>+'6 - Source of RECs'!B87</f>
        <v>0</v>
      </c>
      <c r="D88" t="str">
        <f>+'6 - Source of RECs'!C87</f>
        <v/>
      </c>
      <c r="E88" t="str">
        <f>+'6 - Source of RECs'!D87</f>
        <v/>
      </c>
      <c r="F88">
        <f>+'6 - Source of RECs'!G87</f>
        <v>0</v>
      </c>
      <c r="G88" t="str">
        <f>+'6 - Source of RECs'!E87</f>
        <v/>
      </c>
      <c r="H88" t="str">
        <f>+'6 - Source of RECs'!F87</f>
        <v/>
      </c>
      <c r="I88">
        <f>+'6 - Source of RECs'!H87</f>
        <v>0</v>
      </c>
      <c r="J88">
        <f>+'6 - Source of RECs'!I87</f>
        <v>0</v>
      </c>
      <c r="K88" t="e">
        <f>+'6 - Source of RECs'!#REF!</f>
        <v>#REF!</v>
      </c>
      <c r="L88" t="e">
        <f>+'6 - Source of RECs'!#REF!</f>
        <v>#REF!</v>
      </c>
      <c r="M88" t="e">
        <f>+'6 - Source of RECs'!#REF!</f>
        <v>#REF!</v>
      </c>
      <c r="N88" t="e">
        <f>+'6 - Source of RECs'!#REF!</f>
        <v>#REF!</v>
      </c>
      <c r="O88" t="e">
        <f>+'6 - Source of RECs'!#REF!</f>
        <v>#REF!</v>
      </c>
    </row>
    <row r="89" spans="1:15" x14ac:dyDescent="0.3">
      <c r="A89" s="7" t="s">
        <v>716</v>
      </c>
      <c r="B89" t="e">
        <f>+Summary!#REF!</f>
        <v>#REF!</v>
      </c>
      <c r="C89">
        <f>+'6 - Source of RECs'!B88</f>
        <v>0</v>
      </c>
      <c r="D89" t="str">
        <f>+'6 - Source of RECs'!C88</f>
        <v/>
      </c>
      <c r="E89" t="str">
        <f>+'6 - Source of RECs'!D88</f>
        <v/>
      </c>
      <c r="F89">
        <f>+'6 - Source of RECs'!G88</f>
        <v>0</v>
      </c>
      <c r="G89" t="str">
        <f>+'6 - Source of RECs'!E88</f>
        <v/>
      </c>
      <c r="H89" t="str">
        <f>+'6 - Source of RECs'!F88</f>
        <v/>
      </c>
      <c r="I89">
        <f>+'6 - Source of RECs'!H88</f>
        <v>0</v>
      </c>
      <c r="J89">
        <f>+'6 - Source of RECs'!I88</f>
        <v>0</v>
      </c>
      <c r="K89" t="e">
        <f>+'6 - Source of RECs'!#REF!</f>
        <v>#REF!</v>
      </c>
      <c r="L89" t="e">
        <f>+'6 - Source of RECs'!#REF!</f>
        <v>#REF!</v>
      </c>
      <c r="M89" t="e">
        <f>+'6 - Source of RECs'!#REF!</f>
        <v>#REF!</v>
      </c>
      <c r="N89" t="e">
        <f>+'6 - Source of RECs'!#REF!</f>
        <v>#REF!</v>
      </c>
      <c r="O89" t="e">
        <f>+'6 - Source of RECs'!#REF!</f>
        <v>#REF!</v>
      </c>
    </row>
    <row r="90" spans="1:15" x14ac:dyDescent="0.3">
      <c r="A90" s="7" t="s">
        <v>716</v>
      </c>
      <c r="B90" t="e">
        <f>+Summary!#REF!</f>
        <v>#REF!</v>
      </c>
      <c r="C90">
        <f>+'6 - Source of RECs'!B89</f>
        <v>0</v>
      </c>
      <c r="D90" t="str">
        <f>+'6 - Source of RECs'!C89</f>
        <v/>
      </c>
      <c r="E90" t="str">
        <f>+'6 - Source of RECs'!D89</f>
        <v/>
      </c>
      <c r="F90">
        <f>+'6 - Source of RECs'!G89</f>
        <v>0</v>
      </c>
      <c r="G90" t="str">
        <f>+'6 - Source of RECs'!E89</f>
        <v/>
      </c>
      <c r="H90" t="str">
        <f>+'6 - Source of RECs'!F89</f>
        <v/>
      </c>
      <c r="I90">
        <f>+'6 - Source of RECs'!H89</f>
        <v>0</v>
      </c>
      <c r="J90">
        <f>+'6 - Source of RECs'!I89</f>
        <v>0</v>
      </c>
      <c r="K90" t="e">
        <f>+'6 - Source of RECs'!#REF!</f>
        <v>#REF!</v>
      </c>
      <c r="L90" t="e">
        <f>+'6 - Source of RECs'!#REF!</f>
        <v>#REF!</v>
      </c>
      <c r="M90" t="e">
        <f>+'6 - Source of RECs'!#REF!</f>
        <v>#REF!</v>
      </c>
      <c r="N90" t="e">
        <f>+'6 - Source of RECs'!#REF!</f>
        <v>#REF!</v>
      </c>
      <c r="O90" t="e">
        <f>+'6 - Source of RECs'!#REF!</f>
        <v>#REF!</v>
      </c>
    </row>
    <row r="91" spans="1:15" x14ac:dyDescent="0.3">
      <c r="A91" s="7" t="s">
        <v>716</v>
      </c>
      <c r="B91" t="e">
        <f>+Summary!#REF!</f>
        <v>#REF!</v>
      </c>
      <c r="C91">
        <f>+'6 - Source of RECs'!B90</f>
        <v>0</v>
      </c>
      <c r="D91" t="str">
        <f>+'6 - Source of RECs'!C90</f>
        <v/>
      </c>
      <c r="E91" t="str">
        <f>+'6 - Source of RECs'!D90</f>
        <v/>
      </c>
      <c r="F91">
        <f>+'6 - Source of RECs'!G90</f>
        <v>0</v>
      </c>
      <c r="G91" t="str">
        <f>+'6 - Source of RECs'!E90</f>
        <v/>
      </c>
      <c r="H91" t="str">
        <f>+'6 - Source of RECs'!F90</f>
        <v/>
      </c>
      <c r="I91">
        <f>+'6 - Source of RECs'!H90</f>
        <v>0</v>
      </c>
      <c r="J91">
        <f>+'6 - Source of RECs'!I90</f>
        <v>0</v>
      </c>
      <c r="K91" t="e">
        <f>+'6 - Source of RECs'!#REF!</f>
        <v>#REF!</v>
      </c>
      <c r="L91" t="e">
        <f>+'6 - Source of RECs'!#REF!</f>
        <v>#REF!</v>
      </c>
      <c r="M91" t="e">
        <f>+'6 - Source of RECs'!#REF!</f>
        <v>#REF!</v>
      </c>
      <c r="N91" t="e">
        <f>+'6 - Source of RECs'!#REF!</f>
        <v>#REF!</v>
      </c>
      <c r="O91" t="e">
        <f>+'6 - Source of RECs'!#REF!</f>
        <v>#REF!</v>
      </c>
    </row>
    <row r="92" spans="1:15" x14ac:dyDescent="0.3">
      <c r="A92" s="7" t="s">
        <v>716</v>
      </c>
      <c r="B92" t="e">
        <f>+Summary!#REF!</f>
        <v>#REF!</v>
      </c>
      <c r="C92">
        <f>+'6 - Source of RECs'!B91</f>
        <v>0</v>
      </c>
      <c r="D92" t="str">
        <f>+'6 - Source of RECs'!C91</f>
        <v/>
      </c>
      <c r="E92" t="str">
        <f>+'6 - Source of RECs'!D91</f>
        <v/>
      </c>
      <c r="F92">
        <f>+'6 - Source of RECs'!G91</f>
        <v>0</v>
      </c>
      <c r="G92" t="str">
        <f>+'6 - Source of RECs'!E91</f>
        <v/>
      </c>
      <c r="H92" t="str">
        <f>+'6 - Source of RECs'!F91</f>
        <v/>
      </c>
      <c r="I92">
        <f>+'6 - Source of RECs'!H91</f>
        <v>0</v>
      </c>
      <c r="J92">
        <f>+'6 - Source of RECs'!I91</f>
        <v>0</v>
      </c>
      <c r="K92" t="e">
        <f>+'6 - Source of RECs'!#REF!</f>
        <v>#REF!</v>
      </c>
      <c r="L92" t="e">
        <f>+'6 - Source of RECs'!#REF!</f>
        <v>#REF!</v>
      </c>
      <c r="M92" t="e">
        <f>+'6 - Source of RECs'!#REF!</f>
        <v>#REF!</v>
      </c>
      <c r="N92" t="e">
        <f>+'6 - Source of RECs'!#REF!</f>
        <v>#REF!</v>
      </c>
      <c r="O92" t="e">
        <f>+'6 - Source of RECs'!#REF!</f>
        <v>#REF!</v>
      </c>
    </row>
    <row r="93" spans="1:15" x14ac:dyDescent="0.3">
      <c r="A93" s="7" t="s">
        <v>716</v>
      </c>
      <c r="B93" t="e">
        <f>+Summary!#REF!</f>
        <v>#REF!</v>
      </c>
      <c r="C93">
        <f>+'6 - Source of RECs'!B92</f>
        <v>0</v>
      </c>
      <c r="D93" t="str">
        <f>+'6 - Source of RECs'!C92</f>
        <v/>
      </c>
      <c r="E93" t="str">
        <f>+'6 - Source of RECs'!D92</f>
        <v/>
      </c>
      <c r="F93">
        <f>+'6 - Source of RECs'!G92</f>
        <v>0</v>
      </c>
      <c r="G93" t="str">
        <f>+'6 - Source of RECs'!E92</f>
        <v/>
      </c>
      <c r="H93" t="str">
        <f>+'6 - Source of RECs'!F92</f>
        <v/>
      </c>
      <c r="I93">
        <f>+'6 - Source of RECs'!H92</f>
        <v>0</v>
      </c>
      <c r="J93">
        <f>+'6 - Source of RECs'!I92</f>
        <v>0</v>
      </c>
      <c r="K93" t="e">
        <f>+'6 - Source of RECs'!#REF!</f>
        <v>#REF!</v>
      </c>
      <c r="L93" t="e">
        <f>+'6 - Source of RECs'!#REF!</f>
        <v>#REF!</v>
      </c>
      <c r="M93" t="e">
        <f>+'6 - Source of RECs'!#REF!</f>
        <v>#REF!</v>
      </c>
      <c r="N93" t="e">
        <f>+'6 - Source of RECs'!#REF!</f>
        <v>#REF!</v>
      </c>
      <c r="O93" t="e">
        <f>+'6 - Source of RECs'!#REF!</f>
        <v>#REF!</v>
      </c>
    </row>
    <row r="94" spans="1:15" x14ac:dyDescent="0.3">
      <c r="A94" s="7" t="s">
        <v>716</v>
      </c>
      <c r="B94" t="e">
        <f>+Summary!#REF!</f>
        <v>#REF!</v>
      </c>
      <c r="C94">
        <f>+'6 - Source of RECs'!B93</f>
        <v>0</v>
      </c>
      <c r="D94" t="str">
        <f>+'6 - Source of RECs'!C93</f>
        <v/>
      </c>
      <c r="E94" t="str">
        <f>+'6 - Source of RECs'!D93</f>
        <v/>
      </c>
      <c r="F94">
        <f>+'6 - Source of RECs'!G93</f>
        <v>0</v>
      </c>
      <c r="G94" t="str">
        <f>+'6 - Source of RECs'!E93</f>
        <v/>
      </c>
      <c r="H94" t="str">
        <f>+'6 - Source of RECs'!F93</f>
        <v/>
      </c>
      <c r="I94">
        <f>+'6 - Source of RECs'!H93</f>
        <v>0</v>
      </c>
      <c r="J94">
        <f>+'6 - Source of RECs'!I93</f>
        <v>0</v>
      </c>
      <c r="K94" t="e">
        <f>+'6 - Source of RECs'!#REF!</f>
        <v>#REF!</v>
      </c>
      <c r="L94" t="e">
        <f>+'6 - Source of RECs'!#REF!</f>
        <v>#REF!</v>
      </c>
      <c r="M94" t="e">
        <f>+'6 - Source of RECs'!#REF!</f>
        <v>#REF!</v>
      </c>
      <c r="N94" t="e">
        <f>+'6 - Source of RECs'!#REF!</f>
        <v>#REF!</v>
      </c>
      <c r="O94" t="e">
        <f>+'6 - Source of RECs'!#REF!</f>
        <v>#REF!</v>
      </c>
    </row>
    <row r="95" spans="1:15" x14ac:dyDescent="0.3">
      <c r="A95" s="7" t="s">
        <v>716</v>
      </c>
      <c r="B95" t="e">
        <f>+Summary!#REF!</f>
        <v>#REF!</v>
      </c>
      <c r="C95">
        <f>+'6 - Source of RECs'!B94</f>
        <v>0</v>
      </c>
      <c r="D95" t="str">
        <f>+'6 - Source of RECs'!C94</f>
        <v/>
      </c>
      <c r="E95" t="str">
        <f>+'6 - Source of RECs'!D94</f>
        <v/>
      </c>
      <c r="F95">
        <f>+'6 - Source of RECs'!G94</f>
        <v>0</v>
      </c>
      <c r="G95" t="str">
        <f>+'6 - Source of RECs'!E94</f>
        <v/>
      </c>
      <c r="H95" t="str">
        <f>+'6 - Source of RECs'!F94</f>
        <v/>
      </c>
      <c r="I95">
        <f>+'6 - Source of RECs'!H94</f>
        <v>0</v>
      </c>
      <c r="J95">
        <f>+'6 - Source of RECs'!I94</f>
        <v>0</v>
      </c>
      <c r="K95" t="e">
        <f>+'6 - Source of RECs'!#REF!</f>
        <v>#REF!</v>
      </c>
      <c r="L95" t="e">
        <f>+'6 - Source of RECs'!#REF!</f>
        <v>#REF!</v>
      </c>
      <c r="M95" t="e">
        <f>+'6 - Source of RECs'!#REF!</f>
        <v>#REF!</v>
      </c>
      <c r="N95" t="e">
        <f>+'6 - Source of RECs'!#REF!</f>
        <v>#REF!</v>
      </c>
      <c r="O95" t="e">
        <f>+'6 - Source of RECs'!#REF!</f>
        <v>#REF!</v>
      </c>
    </row>
    <row r="96" spans="1:15" x14ac:dyDescent="0.3">
      <c r="A96" s="7" t="s">
        <v>716</v>
      </c>
      <c r="B96" t="e">
        <f>+Summary!#REF!</f>
        <v>#REF!</v>
      </c>
      <c r="C96">
        <f>+'6 - Source of RECs'!B95</f>
        <v>0</v>
      </c>
      <c r="D96" t="str">
        <f>+'6 - Source of RECs'!C95</f>
        <v/>
      </c>
      <c r="E96" t="str">
        <f>+'6 - Source of RECs'!D95</f>
        <v/>
      </c>
      <c r="F96">
        <f>+'6 - Source of RECs'!G95</f>
        <v>0</v>
      </c>
      <c r="G96" t="str">
        <f>+'6 - Source of RECs'!E95</f>
        <v/>
      </c>
      <c r="H96" t="str">
        <f>+'6 - Source of RECs'!F95</f>
        <v/>
      </c>
      <c r="I96">
        <f>+'6 - Source of RECs'!H95</f>
        <v>0</v>
      </c>
      <c r="J96">
        <f>+'6 - Source of RECs'!I95</f>
        <v>0</v>
      </c>
      <c r="K96" t="e">
        <f>+'6 - Source of RECs'!#REF!</f>
        <v>#REF!</v>
      </c>
      <c r="L96" t="e">
        <f>+'6 - Source of RECs'!#REF!</f>
        <v>#REF!</v>
      </c>
      <c r="M96" t="e">
        <f>+'6 - Source of RECs'!#REF!</f>
        <v>#REF!</v>
      </c>
      <c r="N96" t="e">
        <f>+'6 - Source of RECs'!#REF!</f>
        <v>#REF!</v>
      </c>
      <c r="O96" t="e">
        <f>+'6 - Source of RECs'!#REF!</f>
        <v>#REF!</v>
      </c>
    </row>
    <row r="97" spans="1:15" x14ac:dyDescent="0.3">
      <c r="A97" s="7" t="s">
        <v>716</v>
      </c>
      <c r="B97" t="e">
        <f>+Summary!#REF!</f>
        <v>#REF!</v>
      </c>
      <c r="C97">
        <f>+'6 - Source of RECs'!B96</f>
        <v>0</v>
      </c>
      <c r="D97" t="str">
        <f>+'6 - Source of RECs'!C96</f>
        <v/>
      </c>
      <c r="E97" t="str">
        <f>+'6 - Source of RECs'!D96</f>
        <v/>
      </c>
      <c r="F97">
        <f>+'6 - Source of RECs'!G96</f>
        <v>0</v>
      </c>
      <c r="G97" t="str">
        <f>+'6 - Source of RECs'!E96</f>
        <v/>
      </c>
      <c r="H97" t="str">
        <f>+'6 - Source of RECs'!F96</f>
        <v/>
      </c>
      <c r="I97">
        <f>+'6 - Source of RECs'!H96</f>
        <v>0</v>
      </c>
      <c r="J97">
        <f>+'6 - Source of RECs'!I96</f>
        <v>0</v>
      </c>
      <c r="K97" t="e">
        <f>+'6 - Source of RECs'!#REF!</f>
        <v>#REF!</v>
      </c>
      <c r="L97" t="e">
        <f>+'6 - Source of RECs'!#REF!</f>
        <v>#REF!</v>
      </c>
      <c r="M97" t="e">
        <f>+'6 - Source of RECs'!#REF!</f>
        <v>#REF!</v>
      </c>
      <c r="N97" t="e">
        <f>+'6 - Source of RECs'!#REF!</f>
        <v>#REF!</v>
      </c>
      <c r="O97" t="e">
        <f>+'6 - Source of RECs'!#REF!</f>
        <v>#REF!</v>
      </c>
    </row>
    <row r="98" spans="1:15" x14ac:dyDescent="0.3">
      <c r="A98" s="7" t="s">
        <v>716</v>
      </c>
      <c r="B98" t="e">
        <f>+Summary!#REF!</f>
        <v>#REF!</v>
      </c>
      <c r="C98">
        <f>+'6 - Source of RECs'!B97</f>
        <v>0</v>
      </c>
      <c r="D98" t="str">
        <f>+'6 - Source of RECs'!C97</f>
        <v/>
      </c>
      <c r="E98" t="str">
        <f>+'6 - Source of RECs'!D97</f>
        <v/>
      </c>
      <c r="F98">
        <f>+'6 - Source of RECs'!G97</f>
        <v>0</v>
      </c>
      <c r="G98" t="str">
        <f>+'6 - Source of RECs'!E97</f>
        <v/>
      </c>
      <c r="H98" t="str">
        <f>+'6 - Source of RECs'!F97</f>
        <v/>
      </c>
      <c r="I98">
        <f>+'6 - Source of RECs'!H97</f>
        <v>0</v>
      </c>
      <c r="J98">
        <f>+'6 - Source of RECs'!I97</f>
        <v>0</v>
      </c>
      <c r="K98" t="e">
        <f>+'6 - Source of RECs'!#REF!</f>
        <v>#REF!</v>
      </c>
      <c r="L98" t="e">
        <f>+'6 - Source of RECs'!#REF!</f>
        <v>#REF!</v>
      </c>
      <c r="M98" t="e">
        <f>+'6 - Source of RECs'!#REF!</f>
        <v>#REF!</v>
      </c>
      <c r="N98" t="e">
        <f>+'6 - Source of RECs'!#REF!</f>
        <v>#REF!</v>
      </c>
      <c r="O98" t="e">
        <f>+'6 - Source of RECs'!#REF!</f>
        <v>#REF!</v>
      </c>
    </row>
    <row r="99" spans="1:15" x14ac:dyDescent="0.3">
      <c r="A99" s="7" t="s">
        <v>716</v>
      </c>
      <c r="B99" t="e">
        <f>+Summary!#REF!</f>
        <v>#REF!</v>
      </c>
      <c r="C99">
        <f>+'6 - Source of RECs'!B98</f>
        <v>0</v>
      </c>
      <c r="D99" t="str">
        <f>+'6 - Source of RECs'!C98</f>
        <v/>
      </c>
      <c r="E99" t="str">
        <f>+'6 - Source of RECs'!D98</f>
        <v/>
      </c>
      <c r="F99">
        <f>+'6 - Source of RECs'!G98</f>
        <v>0</v>
      </c>
      <c r="G99" t="str">
        <f>+'6 - Source of RECs'!E98</f>
        <v/>
      </c>
      <c r="H99" t="str">
        <f>+'6 - Source of RECs'!F98</f>
        <v/>
      </c>
      <c r="I99">
        <f>+'6 - Source of RECs'!H98</f>
        <v>0</v>
      </c>
      <c r="J99">
        <f>+'6 - Source of RECs'!I98</f>
        <v>0</v>
      </c>
      <c r="K99" t="e">
        <f>+'6 - Source of RECs'!#REF!</f>
        <v>#REF!</v>
      </c>
      <c r="L99" t="e">
        <f>+'6 - Source of RECs'!#REF!</f>
        <v>#REF!</v>
      </c>
      <c r="M99" t="e">
        <f>+'6 - Source of RECs'!#REF!</f>
        <v>#REF!</v>
      </c>
      <c r="N99" t="e">
        <f>+'6 - Source of RECs'!#REF!</f>
        <v>#REF!</v>
      </c>
      <c r="O99" t="e">
        <f>+'6 - Source of RECs'!#REF!</f>
        <v>#REF!</v>
      </c>
    </row>
    <row r="100" spans="1:15" x14ac:dyDescent="0.3">
      <c r="A100" s="7" t="s">
        <v>716</v>
      </c>
      <c r="B100" t="e">
        <f>+Summary!#REF!</f>
        <v>#REF!</v>
      </c>
      <c r="C100">
        <f>+'6 - Source of RECs'!B99</f>
        <v>0</v>
      </c>
      <c r="D100" t="str">
        <f>+'6 - Source of RECs'!C99</f>
        <v/>
      </c>
      <c r="E100" t="str">
        <f>+'6 - Source of RECs'!D99</f>
        <v/>
      </c>
      <c r="F100">
        <f>+'6 - Source of RECs'!G99</f>
        <v>0</v>
      </c>
      <c r="G100" t="str">
        <f>+'6 - Source of RECs'!E99</f>
        <v/>
      </c>
      <c r="H100" t="str">
        <f>+'6 - Source of RECs'!F99</f>
        <v/>
      </c>
      <c r="I100">
        <f>+'6 - Source of RECs'!H99</f>
        <v>0</v>
      </c>
      <c r="J100">
        <f>+'6 - Source of RECs'!I99</f>
        <v>0</v>
      </c>
      <c r="K100" t="e">
        <f>+'6 - Source of RECs'!#REF!</f>
        <v>#REF!</v>
      </c>
      <c r="L100" t="e">
        <f>+'6 - Source of RECs'!#REF!</f>
        <v>#REF!</v>
      </c>
      <c r="M100" t="e">
        <f>+'6 - Source of RECs'!#REF!</f>
        <v>#REF!</v>
      </c>
      <c r="N100" t="e">
        <f>+'6 - Source of RECs'!#REF!</f>
        <v>#REF!</v>
      </c>
      <c r="O100" t="e">
        <f>+'6 - Source of RECs'!#REF!</f>
        <v>#REF!</v>
      </c>
    </row>
    <row r="101" spans="1:15" x14ac:dyDescent="0.3">
      <c r="A101" s="7" t="s">
        <v>716</v>
      </c>
      <c r="B101" t="e">
        <f>+Summary!#REF!</f>
        <v>#REF!</v>
      </c>
      <c r="C101">
        <f>+'6 - Source of RECs'!B100</f>
        <v>0</v>
      </c>
      <c r="D101" t="str">
        <f>+'6 - Source of RECs'!C100</f>
        <v/>
      </c>
      <c r="E101" t="str">
        <f>+'6 - Source of RECs'!D100</f>
        <v/>
      </c>
      <c r="F101">
        <f>+'6 - Source of RECs'!G100</f>
        <v>0</v>
      </c>
      <c r="G101" t="str">
        <f>+'6 - Source of RECs'!E100</f>
        <v/>
      </c>
      <c r="H101" t="str">
        <f>+'6 - Source of RECs'!F100</f>
        <v/>
      </c>
      <c r="I101">
        <f>+'6 - Source of RECs'!H100</f>
        <v>0</v>
      </c>
      <c r="J101">
        <f>+'6 - Source of RECs'!I100</f>
        <v>0</v>
      </c>
      <c r="K101" t="e">
        <f>+'6 - Source of RECs'!#REF!</f>
        <v>#REF!</v>
      </c>
      <c r="L101" t="e">
        <f>+'6 - Source of RECs'!#REF!</f>
        <v>#REF!</v>
      </c>
      <c r="M101" t="e">
        <f>+'6 - Source of RECs'!#REF!</f>
        <v>#REF!</v>
      </c>
      <c r="N101" t="e">
        <f>+'6 - Source of RECs'!#REF!</f>
        <v>#REF!</v>
      </c>
      <c r="O101" t="e">
        <f>+'6 - Source of RECs'!#REF!</f>
        <v>#REF!</v>
      </c>
    </row>
    <row r="102" spans="1:15" x14ac:dyDescent="0.3">
      <c r="A102" s="7" t="s">
        <v>716</v>
      </c>
      <c r="B102" t="e">
        <f>+Summary!#REF!</f>
        <v>#REF!</v>
      </c>
      <c r="C102">
        <f>+'6 - Source of RECs'!B101</f>
        <v>0</v>
      </c>
      <c r="D102" t="str">
        <f>+'6 - Source of RECs'!C101</f>
        <v/>
      </c>
      <c r="E102" t="str">
        <f>+'6 - Source of RECs'!D101</f>
        <v/>
      </c>
      <c r="F102">
        <f>+'6 - Source of RECs'!G101</f>
        <v>0</v>
      </c>
      <c r="G102" t="str">
        <f>+'6 - Source of RECs'!E101</f>
        <v/>
      </c>
      <c r="H102" t="str">
        <f>+'6 - Source of RECs'!F101</f>
        <v/>
      </c>
      <c r="I102">
        <f>+'6 - Source of RECs'!H101</f>
        <v>0</v>
      </c>
      <c r="J102">
        <f>+'6 - Source of RECs'!I101</f>
        <v>0</v>
      </c>
      <c r="K102" t="e">
        <f>+'6 - Source of RECs'!#REF!</f>
        <v>#REF!</v>
      </c>
      <c r="L102" t="e">
        <f>+'6 - Source of RECs'!#REF!</f>
        <v>#REF!</v>
      </c>
      <c r="M102" t="e">
        <f>+'6 - Source of RECs'!#REF!</f>
        <v>#REF!</v>
      </c>
      <c r="N102" t="e">
        <f>+'6 - Source of RECs'!#REF!</f>
        <v>#REF!</v>
      </c>
      <c r="O102" t="e">
        <f>+'6 - Source of RECs'!#REF!</f>
        <v>#REF!</v>
      </c>
    </row>
    <row r="103" spans="1:15" x14ac:dyDescent="0.3">
      <c r="A103" s="7" t="s">
        <v>716</v>
      </c>
      <c r="B103" t="e">
        <f>+Summary!#REF!</f>
        <v>#REF!</v>
      </c>
      <c r="C103">
        <f>+'6 - Source of RECs'!B102</f>
        <v>0</v>
      </c>
      <c r="D103" t="str">
        <f>+'6 - Source of RECs'!C102</f>
        <v/>
      </c>
      <c r="E103" t="str">
        <f>+'6 - Source of RECs'!D102</f>
        <v/>
      </c>
      <c r="F103">
        <f>+'6 - Source of RECs'!G102</f>
        <v>0</v>
      </c>
      <c r="G103" t="str">
        <f>+'6 - Source of RECs'!E102</f>
        <v/>
      </c>
      <c r="H103" t="str">
        <f>+'6 - Source of RECs'!F102</f>
        <v/>
      </c>
      <c r="I103">
        <f>+'6 - Source of RECs'!H102</f>
        <v>0</v>
      </c>
      <c r="J103">
        <f>+'6 - Source of RECs'!I102</f>
        <v>0</v>
      </c>
      <c r="K103" t="e">
        <f>+'6 - Source of RECs'!#REF!</f>
        <v>#REF!</v>
      </c>
      <c r="L103" t="e">
        <f>+'6 - Source of RECs'!#REF!</f>
        <v>#REF!</v>
      </c>
      <c r="M103" t="e">
        <f>+'6 - Source of RECs'!#REF!</f>
        <v>#REF!</v>
      </c>
      <c r="N103" t="e">
        <f>+'6 - Source of RECs'!#REF!</f>
        <v>#REF!</v>
      </c>
      <c r="O103" t="e">
        <f>+'6 - Source of RECs'!#REF!</f>
        <v>#REF!</v>
      </c>
    </row>
    <row r="104" spans="1:15" x14ac:dyDescent="0.3">
      <c r="A104" s="7" t="s">
        <v>716</v>
      </c>
      <c r="B104" t="e">
        <f>+Summary!#REF!</f>
        <v>#REF!</v>
      </c>
      <c r="C104">
        <f>+'6 - Source of RECs'!B103</f>
        <v>0</v>
      </c>
      <c r="D104" t="str">
        <f>+'6 - Source of RECs'!C103</f>
        <v/>
      </c>
      <c r="E104" t="str">
        <f>+'6 - Source of RECs'!D103</f>
        <v/>
      </c>
      <c r="F104">
        <f>+'6 - Source of RECs'!G103</f>
        <v>0</v>
      </c>
      <c r="G104" t="str">
        <f>+'6 - Source of RECs'!E103</f>
        <v/>
      </c>
      <c r="H104" t="str">
        <f>+'6 - Source of RECs'!F103</f>
        <v/>
      </c>
      <c r="I104">
        <f>+'6 - Source of RECs'!H103</f>
        <v>0</v>
      </c>
      <c r="J104">
        <f>+'6 - Source of RECs'!I103</f>
        <v>0</v>
      </c>
      <c r="K104" t="e">
        <f>+'6 - Source of RECs'!#REF!</f>
        <v>#REF!</v>
      </c>
      <c r="L104" t="e">
        <f>+'6 - Source of RECs'!#REF!</f>
        <v>#REF!</v>
      </c>
      <c r="M104" t="e">
        <f>+'6 - Source of RECs'!#REF!</f>
        <v>#REF!</v>
      </c>
      <c r="N104" t="e">
        <f>+'6 - Source of RECs'!#REF!</f>
        <v>#REF!</v>
      </c>
      <c r="O104" t="e">
        <f>+'6 - Source of RECs'!#REF!</f>
        <v>#REF!</v>
      </c>
    </row>
    <row r="105" spans="1:15" x14ac:dyDescent="0.3">
      <c r="A105" s="7" t="s">
        <v>716</v>
      </c>
      <c r="B105" t="e">
        <f>+Summary!#REF!</f>
        <v>#REF!</v>
      </c>
      <c r="C105">
        <f>+'6 - Source of RECs'!B104</f>
        <v>0</v>
      </c>
      <c r="D105" t="str">
        <f>+'6 - Source of RECs'!C104</f>
        <v/>
      </c>
      <c r="E105" t="str">
        <f>+'6 - Source of RECs'!D104</f>
        <v/>
      </c>
      <c r="F105">
        <f>+'6 - Source of RECs'!G104</f>
        <v>0</v>
      </c>
      <c r="G105" t="str">
        <f>+'6 - Source of RECs'!E104</f>
        <v/>
      </c>
      <c r="H105" t="str">
        <f>+'6 - Source of RECs'!F104</f>
        <v/>
      </c>
      <c r="I105">
        <f>+'6 - Source of RECs'!H104</f>
        <v>0</v>
      </c>
      <c r="J105">
        <f>+'6 - Source of RECs'!I104</f>
        <v>0</v>
      </c>
      <c r="K105" t="e">
        <f>+'6 - Source of RECs'!#REF!</f>
        <v>#REF!</v>
      </c>
      <c r="L105" t="e">
        <f>+'6 - Source of RECs'!#REF!</f>
        <v>#REF!</v>
      </c>
      <c r="M105" t="e">
        <f>+'6 - Source of RECs'!#REF!</f>
        <v>#REF!</v>
      </c>
      <c r="N105" t="e">
        <f>+'6 - Source of RECs'!#REF!</f>
        <v>#REF!</v>
      </c>
      <c r="O105" t="e">
        <f>+'6 - Source of RECs'!#REF!</f>
        <v>#REF!</v>
      </c>
    </row>
    <row r="106" spans="1:15" x14ac:dyDescent="0.3">
      <c r="A106" s="7" t="s">
        <v>716</v>
      </c>
      <c r="B106" t="e">
        <f>+Summary!#REF!</f>
        <v>#REF!</v>
      </c>
      <c r="C106">
        <f>+'6 - Source of RECs'!B105</f>
        <v>0</v>
      </c>
      <c r="D106" t="str">
        <f>+'6 - Source of RECs'!C105</f>
        <v/>
      </c>
      <c r="E106" t="str">
        <f>+'6 - Source of RECs'!D105</f>
        <v/>
      </c>
      <c r="F106">
        <f>+'6 - Source of RECs'!G105</f>
        <v>0</v>
      </c>
      <c r="G106" t="str">
        <f>+'6 - Source of RECs'!E105</f>
        <v/>
      </c>
      <c r="H106" t="str">
        <f>+'6 - Source of RECs'!F105</f>
        <v/>
      </c>
      <c r="I106">
        <f>+'6 - Source of RECs'!H105</f>
        <v>0</v>
      </c>
      <c r="J106">
        <f>+'6 - Source of RECs'!I105</f>
        <v>0</v>
      </c>
      <c r="K106" t="e">
        <f>+'6 - Source of RECs'!#REF!</f>
        <v>#REF!</v>
      </c>
      <c r="L106" t="e">
        <f>+'6 - Source of RECs'!#REF!</f>
        <v>#REF!</v>
      </c>
      <c r="M106" t="e">
        <f>+'6 - Source of RECs'!#REF!</f>
        <v>#REF!</v>
      </c>
      <c r="N106" t="e">
        <f>+'6 - Source of RECs'!#REF!</f>
        <v>#REF!</v>
      </c>
      <c r="O106" t="e">
        <f>+'6 - Source of RECs'!#REF!</f>
        <v>#REF!</v>
      </c>
    </row>
    <row r="107" spans="1:15" x14ac:dyDescent="0.3">
      <c r="A107" s="7" t="s">
        <v>716</v>
      </c>
      <c r="B107" t="e">
        <f>+Summary!#REF!</f>
        <v>#REF!</v>
      </c>
      <c r="C107">
        <f>+'6 - Source of RECs'!B106</f>
        <v>0</v>
      </c>
      <c r="D107" t="str">
        <f>+'6 - Source of RECs'!C106</f>
        <v/>
      </c>
      <c r="E107" t="str">
        <f>+'6 - Source of RECs'!D106</f>
        <v/>
      </c>
      <c r="F107">
        <f>+'6 - Source of RECs'!G106</f>
        <v>0</v>
      </c>
      <c r="G107" t="str">
        <f>+'6 - Source of RECs'!E106</f>
        <v/>
      </c>
      <c r="H107" t="str">
        <f>+'6 - Source of RECs'!F106</f>
        <v/>
      </c>
      <c r="I107">
        <f>+'6 - Source of RECs'!H106</f>
        <v>0</v>
      </c>
      <c r="J107">
        <f>+'6 - Source of RECs'!I106</f>
        <v>0</v>
      </c>
      <c r="K107" t="e">
        <f>+'6 - Source of RECs'!#REF!</f>
        <v>#REF!</v>
      </c>
      <c r="L107" t="e">
        <f>+'6 - Source of RECs'!#REF!</f>
        <v>#REF!</v>
      </c>
      <c r="M107" t="e">
        <f>+'6 - Source of RECs'!#REF!</f>
        <v>#REF!</v>
      </c>
      <c r="N107" t="e">
        <f>+'6 - Source of RECs'!#REF!</f>
        <v>#REF!</v>
      </c>
      <c r="O107" t="e">
        <f>+'6 - Source of RECs'!#REF!</f>
        <v>#REF!</v>
      </c>
    </row>
    <row r="108" spans="1:15" x14ac:dyDescent="0.3">
      <c r="A108" s="7" t="s">
        <v>716</v>
      </c>
      <c r="B108" t="e">
        <f>+Summary!#REF!</f>
        <v>#REF!</v>
      </c>
      <c r="C108">
        <f>+'6 - Source of RECs'!B107</f>
        <v>0</v>
      </c>
      <c r="D108" t="str">
        <f>+'6 - Source of RECs'!C107</f>
        <v/>
      </c>
      <c r="E108" t="str">
        <f>+'6 - Source of RECs'!D107</f>
        <v/>
      </c>
      <c r="F108">
        <f>+'6 - Source of RECs'!G107</f>
        <v>0</v>
      </c>
      <c r="G108" t="str">
        <f>+'6 - Source of RECs'!E107</f>
        <v/>
      </c>
      <c r="H108" t="str">
        <f>+'6 - Source of RECs'!F107</f>
        <v/>
      </c>
      <c r="I108">
        <f>+'6 - Source of RECs'!H107</f>
        <v>0</v>
      </c>
      <c r="J108">
        <f>+'6 - Source of RECs'!I107</f>
        <v>0</v>
      </c>
      <c r="K108" t="e">
        <f>+'6 - Source of RECs'!#REF!</f>
        <v>#REF!</v>
      </c>
      <c r="L108" t="e">
        <f>+'6 - Source of RECs'!#REF!</f>
        <v>#REF!</v>
      </c>
      <c r="M108" t="e">
        <f>+'6 - Source of RECs'!#REF!</f>
        <v>#REF!</v>
      </c>
      <c r="N108" t="e">
        <f>+'6 - Source of RECs'!#REF!</f>
        <v>#REF!</v>
      </c>
      <c r="O108" t="e">
        <f>+'6 - Source of RECs'!#REF!</f>
        <v>#REF!</v>
      </c>
    </row>
    <row r="109" spans="1:15" x14ac:dyDescent="0.3">
      <c r="A109" s="7" t="s">
        <v>716</v>
      </c>
      <c r="B109" t="e">
        <f>+Summary!#REF!</f>
        <v>#REF!</v>
      </c>
      <c r="C109">
        <f>+'6 - Source of RECs'!B108</f>
        <v>0</v>
      </c>
      <c r="D109" t="str">
        <f>+'6 - Source of RECs'!C108</f>
        <v/>
      </c>
      <c r="E109" t="str">
        <f>+'6 - Source of RECs'!D108</f>
        <v/>
      </c>
      <c r="F109">
        <f>+'6 - Source of RECs'!G108</f>
        <v>0</v>
      </c>
      <c r="G109" t="str">
        <f>+'6 - Source of RECs'!E108</f>
        <v/>
      </c>
      <c r="H109" t="str">
        <f>+'6 - Source of RECs'!F108</f>
        <v/>
      </c>
      <c r="I109">
        <f>+'6 - Source of RECs'!H108</f>
        <v>0</v>
      </c>
      <c r="J109">
        <f>+'6 - Source of RECs'!I108</f>
        <v>0</v>
      </c>
      <c r="K109" t="e">
        <f>+'6 - Source of RECs'!#REF!</f>
        <v>#REF!</v>
      </c>
      <c r="L109" t="e">
        <f>+'6 - Source of RECs'!#REF!</f>
        <v>#REF!</v>
      </c>
      <c r="M109" t="e">
        <f>+'6 - Source of RECs'!#REF!</f>
        <v>#REF!</v>
      </c>
      <c r="N109" t="e">
        <f>+'6 - Source of RECs'!#REF!</f>
        <v>#REF!</v>
      </c>
      <c r="O109" t="e">
        <f>+'6 - Source of RECs'!#REF!</f>
        <v>#REF!</v>
      </c>
    </row>
    <row r="110" spans="1:15" x14ac:dyDescent="0.3">
      <c r="A110" s="7" t="s">
        <v>716</v>
      </c>
      <c r="B110" t="e">
        <f>+Summary!#REF!</f>
        <v>#REF!</v>
      </c>
      <c r="C110">
        <f>+'6 - Source of RECs'!B109</f>
        <v>0</v>
      </c>
      <c r="D110" t="str">
        <f>+'6 - Source of RECs'!C109</f>
        <v/>
      </c>
      <c r="E110" t="str">
        <f>+'6 - Source of RECs'!D109</f>
        <v/>
      </c>
      <c r="F110">
        <f>+'6 - Source of RECs'!G109</f>
        <v>0</v>
      </c>
      <c r="G110" t="str">
        <f>+'6 - Source of RECs'!E109</f>
        <v/>
      </c>
      <c r="H110" t="str">
        <f>+'6 - Source of RECs'!F109</f>
        <v/>
      </c>
      <c r="I110">
        <f>+'6 - Source of RECs'!H109</f>
        <v>0</v>
      </c>
      <c r="J110">
        <f>+'6 - Source of RECs'!I109</f>
        <v>0</v>
      </c>
      <c r="K110" t="e">
        <f>+'6 - Source of RECs'!#REF!</f>
        <v>#REF!</v>
      </c>
      <c r="L110" t="e">
        <f>+'6 - Source of RECs'!#REF!</f>
        <v>#REF!</v>
      </c>
      <c r="M110" t="e">
        <f>+'6 - Source of RECs'!#REF!</f>
        <v>#REF!</v>
      </c>
      <c r="N110" t="e">
        <f>+'6 - Source of RECs'!#REF!</f>
        <v>#REF!</v>
      </c>
      <c r="O110" t="e">
        <f>+'6 - Source of RECs'!#REF!</f>
        <v>#REF!</v>
      </c>
    </row>
    <row r="111" spans="1:15" x14ac:dyDescent="0.3">
      <c r="A111" s="7" t="s">
        <v>716</v>
      </c>
      <c r="B111" t="e">
        <f>+Summary!#REF!</f>
        <v>#REF!</v>
      </c>
      <c r="C111">
        <f>+'6 - Source of RECs'!B110</f>
        <v>0</v>
      </c>
      <c r="D111" t="str">
        <f>+'6 - Source of RECs'!C110</f>
        <v/>
      </c>
      <c r="E111" t="str">
        <f>+'6 - Source of RECs'!D110</f>
        <v/>
      </c>
      <c r="F111">
        <f>+'6 - Source of RECs'!G110</f>
        <v>0</v>
      </c>
      <c r="G111" t="str">
        <f>+'6 - Source of RECs'!E110</f>
        <v/>
      </c>
      <c r="H111" t="str">
        <f>+'6 - Source of RECs'!F110</f>
        <v/>
      </c>
      <c r="I111">
        <f>+'6 - Source of RECs'!H110</f>
        <v>0</v>
      </c>
      <c r="J111">
        <f>+'6 - Source of RECs'!I110</f>
        <v>0</v>
      </c>
      <c r="K111" t="e">
        <f>+'6 - Source of RECs'!#REF!</f>
        <v>#REF!</v>
      </c>
      <c r="L111" t="e">
        <f>+'6 - Source of RECs'!#REF!</f>
        <v>#REF!</v>
      </c>
      <c r="M111" t="e">
        <f>+'6 - Source of RECs'!#REF!</f>
        <v>#REF!</v>
      </c>
      <c r="N111" t="e">
        <f>+'6 - Source of RECs'!#REF!</f>
        <v>#REF!</v>
      </c>
      <c r="O111" t="e">
        <f>+'6 - Source of RECs'!#REF!</f>
        <v>#REF!</v>
      </c>
    </row>
    <row r="112" spans="1:15" x14ac:dyDescent="0.3">
      <c r="A112" s="7" t="s">
        <v>716</v>
      </c>
      <c r="B112" t="e">
        <f>+Summary!#REF!</f>
        <v>#REF!</v>
      </c>
      <c r="C112">
        <f>+'6 - Source of RECs'!B111</f>
        <v>0</v>
      </c>
      <c r="D112" t="str">
        <f>+'6 - Source of RECs'!C111</f>
        <v/>
      </c>
      <c r="E112" t="str">
        <f>+'6 - Source of RECs'!D111</f>
        <v/>
      </c>
      <c r="F112">
        <f>+'6 - Source of RECs'!G111</f>
        <v>0</v>
      </c>
      <c r="G112" t="str">
        <f>+'6 - Source of RECs'!E111</f>
        <v/>
      </c>
      <c r="H112" t="str">
        <f>+'6 - Source of RECs'!F111</f>
        <v/>
      </c>
      <c r="I112">
        <f>+'6 - Source of RECs'!H111</f>
        <v>0</v>
      </c>
      <c r="J112">
        <f>+'6 - Source of RECs'!I111</f>
        <v>0</v>
      </c>
      <c r="K112" t="e">
        <f>+'6 - Source of RECs'!#REF!</f>
        <v>#REF!</v>
      </c>
      <c r="L112" t="e">
        <f>+'6 - Source of RECs'!#REF!</f>
        <v>#REF!</v>
      </c>
      <c r="M112" t="e">
        <f>+'6 - Source of RECs'!#REF!</f>
        <v>#REF!</v>
      </c>
      <c r="N112" t="e">
        <f>+'6 - Source of RECs'!#REF!</f>
        <v>#REF!</v>
      </c>
      <c r="O112" t="e">
        <f>+'6 - Source of RECs'!#REF!</f>
        <v>#REF!</v>
      </c>
    </row>
    <row r="113" spans="1:15" x14ac:dyDescent="0.3">
      <c r="A113" s="7" t="s">
        <v>716</v>
      </c>
      <c r="B113" t="e">
        <f>+Summary!#REF!</f>
        <v>#REF!</v>
      </c>
      <c r="C113">
        <f>+'6 - Source of RECs'!B112</f>
        <v>0</v>
      </c>
      <c r="D113" t="str">
        <f>+'6 - Source of RECs'!C112</f>
        <v/>
      </c>
      <c r="E113" t="str">
        <f>+'6 - Source of RECs'!D112</f>
        <v/>
      </c>
      <c r="F113">
        <f>+'6 - Source of RECs'!G112</f>
        <v>0</v>
      </c>
      <c r="G113" t="str">
        <f>+'6 - Source of RECs'!E112</f>
        <v/>
      </c>
      <c r="H113" t="str">
        <f>+'6 - Source of RECs'!F112</f>
        <v/>
      </c>
      <c r="I113">
        <f>+'6 - Source of RECs'!H112</f>
        <v>0</v>
      </c>
      <c r="J113">
        <f>+'6 - Source of RECs'!I112</f>
        <v>0</v>
      </c>
      <c r="K113" t="e">
        <f>+'6 - Source of RECs'!#REF!</f>
        <v>#REF!</v>
      </c>
      <c r="L113" t="e">
        <f>+'6 - Source of RECs'!#REF!</f>
        <v>#REF!</v>
      </c>
      <c r="M113" t="e">
        <f>+'6 - Source of RECs'!#REF!</f>
        <v>#REF!</v>
      </c>
      <c r="N113" t="e">
        <f>+'6 - Source of RECs'!#REF!</f>
        <v>#REF!</v>
      </c>
      <c r="O113" t="e">
        <f>+'6 - Source of RECs'!#REF!</f>
        <v>#REF!</v>
      </c>
    </row>
    <row r="114" spans="1:15" x14ac:dyDescent="0.3">
      <c r="A114" s="7" t="s">
        <v>716</v>
      </c>
      <c r="B114" t="e">
        <f>+Summary!#REF!</f>
        <v>#REF!</v>
      </c>
      <c r="C114">
        <f>+'6 - Source of RECs'!B113</f>
        <v>0</v>
      </c>
      <c r="D114" t="str">
        <f>+'6 - Source of RECs'!C113</f>
        <v/>
      </c>
      <c r="E114" t="str">
        <f>+'6 - Source of RECs'!D113</f>
        <v/>
      </c>
      <c r="F114">
        <f>+'6 - Source of RECs'!G113</f>
        <v>0</v>
      </c>
      <c r="G114" t="str">
        <f>+'6 - Source of RECs'!E113</f>
        <v/>
      </c>
      <c r="H114" t="str">
        <f>+'6 - Source of RECs'!F113</f>
        <v/>
      </c>
      <c r="I114">
        <f>+'6 - Source of RECs'!H113</f>
        <v>0</v>
      </c>
      <c r="J114">
        <f>+'6 - Source of RECs'!I113</f>
        <v>0</v>
      </c>
      <c r="K114" t="e">
        <f>+'6 - Source of RECs'!#REF!</f>
        <v>#REF!</v>
      </c>
      <c r="L114" t="e">
        <f>+'6 - Source of RECs'!#REF!</f>
        <v>#REF!</v>
      </c>
      <c r="M114" t="e">
        <f>+'6 - Source of RECs'!#REF!</f>
        <v>#REF!</v>
      </c>
      <c r="N114" t="e">
        <f>+'6 - Source of RECs'!#REF!</f>
        <v>#REF!</v>
      </c>
      <c r="O114" t="e">
        <f>+'6 - Source of RECs'!#REF!</f>
        <v>#REF!</v>
      </c>
    </row>
    <row r="115" spans="1:15" x14ac:dyDescent="0.3">
      <c r="A115" s="7" t="s">
        <v>716</v>
      </c>
      <c r="B115" t="e">
        <f>+Summary!#REF!</f>
        <v>#REF!</v>
      </c>
      <c r="C115">
        <f>+'6 - Source of RECs'!B114</f>
        <v>0</v>
      </c>
      <c r="D115" t="str">
        <f>+'6 - Source of RECs'!C114</f>
        <v/>
      </c>
      <c r="E115" t="str">
        <f>+'6 - Source of RECs'!D114</f>
        <v/>
      </c>
      <c r="F115">
        <f>+'6 - Source of RECs'!G114</f>
        <v>0</v>
      </c>
      <c r="G115" t="str">
        <f>+'6 - Source of RECs'!E114</f>
        <v/>
      </c>
      <c r="H115" t="str">
        <f>+'6 - Source of RECs'!F114</f>
        <v/>
      </c>
      <c r="I115">
        <f>+'6 - Source of RECs'!H114</f>
        <v>0</v>
      </c>
      <c r="J115">
        <f>+'6 - Source of RECs'!I114</f>
        <v>0</v>
      </c>
      <c r="K115" t="e">
        <f>+'6 - Source of RECs'!#REF!</f>
        <v>#REF!</v>
      </c>
      <c r="L115" t="e">
        <f>+'6 - Source of RECs'!#REF!</f>
        <v>#REF!</v>
      </c>
      <c r="M115" t="e">
        <f>+'6 - Source of RECs'!#REF!</f>
        <v>#REF!</v>
      </c>
      <c r="N115" t="e">
        <f>+'6 - Source of RECs'!#REF!</f>
        <v>#REF!</v>
      </c>
      <c r="O115" t="e">
        <f>+'6 - Source of RECs'!#REF!</f>
        <v>#REF!</v>
      </c>
    </row>
    <row r="116" spans="1:15" x14ac:dyDescent="0.3">
      <c r="A116" s="7" t="s">
        <v>716</v>
      </c>
      <c r="B116" t="e">
        <f>+Summary!#REF!</f>
        <v>#REF!</v>
      </c>
      <c r="C116">
        <f>+'6 - Source of RECs'!B115</f>
        <v>0</v>
      </c>
      <c r="D116" t="str">
        <f>+'6 - Source of RECs'!C115</f>
        <v/>
      </c>
      <c r="E116" t="str">
        <f>+'6 - Source of RECs'!D115</f>
        <v/>
      </c>
      <c r="F116">
        <f>+'6 - Source of RECs'!G115</f>
        <v>0</v>
      </c>
      <c r="G116" t="str">
        <f>+'6 - Source of RECs'!E115</f>
        <v/>
      </c>
      <c r="H116" t="str">
        <f>+'6 - Source of RECs'!F115</f>
        <v/>
      </c>
      <c r="I116">
        <f>+'6 - Source of RECs'!H115</f>
        <v>0</v>
      </c>
      <c r="J116">
        <f>+'6 - Source of RECs'!I115</f>
        <v>0</v>
      </c>
      <c r="K116" t="e">
        <f>+'6 - Source of RECs'!#REF!</f>
        <v>#REF!</v>
      </c>
      <c r="L116" t="e">
        <f>+'6 - Source of RECs'!#REF!</f>
        <v>#REF!</v>
      </c>
      <c r="M116" t="e">
        <f>+'6 - Source of RECs'!#REF!</f>
        <v>#REF!</v>
      </c>
      <c r="N116" t="e">
        <f>+'6 - Source of RECs'!#REF!</f>
        <v>#REF!</v>
      </c>
      <c r="O116" t="e">
        <f>+'6 - Source of RECs'!#REF!</f>
        <v>#REF!</v>
      </c>
    </row>
    <row r="117" spans="1:15" x14ac:dyDescent="0.3">
      <c r="A117" s="7" t="s">
        <v>716</v>
      </c>
      <c r="B117" t="e">
        <f>+Summary!#REF!</f>
        <v>#REF!</v>
      </c>
      <c r="C117">
        <f>+'6 - Source of RECs'!B116</f>
        <v>0</v>
      </c>
      <c r="D117" t="str">
        <f>+'6 - Source of RECs'!C116</f>
        <v/>
      </c>
      <c r="E117" t="str">
        <f>+'6 - Source of RECs'!D116</f>
        <v/>
      </c>
      <c r="F117">
        <f>+'6 - Source of RECs'!G116</f>
        <v>0</v>
      </c>
      <c r="G117" t="str">
        <f>+'6 - Source of RECs'!E116</f>
        <v/>
      </c>
      <c r="H117" t="str">
        <f>+'6 - Source of RECs'!F116</f>
        <v/>
      </c>
      <c r="I117">
        <f>+'6 - Source of RECs'!H116</f>
        <v>0</v>
      </c>
      <c r="J117">
        <f>+'6 - Source of RECs'!I116</f>
        <v>0</v>
      </c>
      <c r="K117" t="e">
        <f>+'6 - Source of RECs'!#REF!</f>
        <v>#REF!</v>
      </c>
      <c r="L117" t="e">
        <f>+'6 - Source of RECs'!#REF!</f>
        <v>#REF!</v>
      </c>
      <c r="M117" t="e">
        <f>+'6 - Source of RECs'!#REF!</f>
        <v>#REF!</v>
      </c>
      <c r="N117" t="e">
        <f>+'6 - Source of RECs'!#REF!</f>
        <v>#REF!</v>
      </c>
      <c r="O117" t="e">
        <f>+'6 - Source of RECs'!#REF!</f>
        <v>#REF!</v>
      </c>
    </row>
    <row r="118" spans="1:15" x14ac:dyDescent="0.3">
      <c r="A118" s="7" t="s">
        <v>716</v>
      </c>
      <c r="B118" t="e">
        <f>+Summary!#REF!</f>
        <v>#REF!</v>
      </c>
      <c r="C118">
        <f>+'6 - Source of RECs'!B117</f>
        <v>0</v>
      </c>
      <c r="D118" t="str">
        <f>+'6 - Source of RECs'!C117</f>
        <v/>
      </c>
      <c r="E118" t="str">
        <f>+'6 - Source of RECs'!D117</f>
        <v/>
      </c>
      <c r="F118">
        <f>+'6 - Source of RECs'!G117</f>
        <v>0</v>
      </c>
      <c r="G118" t="str">
        <f>+'6 - Source of RECs'!E117</f>
        <v/>
      </c>
      <c r="H118" t="str">
        <f>+'6 - Source of RECs'!F117</f>
        <v/>
      </c>
      <c r="I118">
        <f>+'6 - Source of RECs'!H117</f>
        <v>0</v>
      </c>
      <c r="J118">
        <f>+'6 - Source of RECs'!I117</f>
        <v>0</v>
      </c>
      <c r="K118" t="e">
        <f>+'6 - Source of RECs'!#REF!</f>
        <v>#REF!</v>
      </c>
      <c r="L118" t="e">
        <f>+'6 - Source of RECs'!#REF!</f>
        <v>#REF!</v>
      </c>
      <c r="M118" t="e">
        <f>+'6 - Source of RECs'!#REF!</f>
        <v>#REF!</v>
      </c>
      <c r="N118" t="e">
        <f>+'6 - Source of RECs'!#REF!</f>
        <v>#REF!</v>
      </c>
      <c r="O118" t="e">
        <f>+'6 - Source of RECs'!#REF!</f>
        <v>#REF!</v>
      </c>
    </row>
    <row r="119" spans="1:15" x14ac:dyDescent="0.3">
      <c r="A119" s="7" t="s">
        <v>716</v>
      </c>
      <c r="B119" t="e">
        <f>+Summary!#REF!</f>
        <v>#REF!</v>
      </c>
      <c r="C119">
        <f>+'6 - Source of RECs'!B118</f>
        <v>0</v>
      </c>
      <c r="D119" t="str">
        <f>+'6 - Source of RECs'!C118</f>
        <v/>
      </c>
      <c r="E119" t="str">
        <f>+'6 - Source of RECs'!D118</f>
        <v/>
      </c>
      <c r="F119">
        <f>+'6 - Source of RECs'!G118</f>
        <v>0</v>
      </c>
      <c r="G119" t="str">
        <f>+'6 - Source of RECs'!E118</f>
        <v/>
      </c>
      <c r="H119" t="str">
        <f>+'6 - Source of RECs'!F118</f>
        <v/>
      </c>
      <c r="I119">
        <f>+'6 - Source of RECs'!H118</f>
        <v>0</v>
      </c>
      <c r="J119">
        <f>+'6 - Source of RECs'!I118</f>
        <v>0</v>
      </c>
      <c r="K119" t="e">
        <f>+'6 - Source of RECs'!#REF!</f>
        <v>#REF!</v>
      </c>
      <c r="L119" t="e">
        <f>+'6 - Source of RECs'!#REF!</f>
        <v>#REF!</v>
      </c>
      <c r="M119" t="e">
        <f>+'6 - Source of RECs'!#REF!</f>
        <v>#REF!</v>
      </c>
      <c r="N119" t="e">
        <f>+'6 - Source of RECs'!#REF!</f>
        <v>#REF!</v>
      </c>
      <c r="O119" t="e">
        <f>+'6 - Source of RECs'!#REF!</f>
        <v>#REF!</v>
      </c>
    </row>
    <row r="120" spans="1:15" x14ac:dyDescent="0.3">
      <c r="A120" s="7" t="s">
        <v>716</v>
      </c>
      <c r="B120" t="e">
        <f>+Summary!#REF!</f>
        <v>#REF!</v>
      </c>
      <c r="C120">
        <f>+'6 - Source of RECs'!B119</f>
        <v>0</v>
      </c>
      <c r="D120" t="str">
        <f>+'6 - Source of RECs'!C119</f>
        <v/>
      </c>
      <c r="E120" t="str">
        <f>+'6 - Source of RECs'!D119</f>
        <v/>
      </c>
      <c r="F120">
        <f>+'6 - Source of RECs'!G119</f>
        <v>0</v>
      </c>
      <c r="G120" t="str">
        <f>+'6 - Source of RECs'!E119</f>
        <v/>
      </c>
      <c r="H120" t="str">
        <f>+'6 - Source of RECs'!F119</f>
        <v/>
      </c>
      <c r="I120">
        <f>+'6 - Source of RECs'!H119</f>
        <v>0</v>
      </c>
      <c r="J120">
        <f>+'6 - Source of RECs'!I119</f>
        <v>0</v>
      </c>
      <c r="K120" t="e">
        <f>+'6 - Source of RECs'!#REF!</f>
        <v>#REF!</v>
      </c>
      <c r="L120" t="e">
        <f>+'6 - Source of RECs'!#REF!</f>
        <v>#REF!</v>
      </c>
      <c r="M120" t="e">
        <f>+'6 - Source of RECs'!#REF!</f>
        <v>#REF!</v>
      </c>
      <c r="N120" t="e">
        <f>+'6 - Source of RECs'!#REF!</f>
        <v>#REF!</v>
      </c>
      <c r="O120" t="e">
        <f>+'6 - Source of RECs'!#REF!</f>
        <v>#REF!</v>
      </c>
    </row>
    <row r="121" spans="1:15" x14ac:dyDescent="0.3">
      <c r="A121" s="7" t="s">
        <v>716</v>
      </c>
      <c r="B121" t="e">
        <f>+Summary!#REF!</f>
        <v>#REF!</v>
      </c>
      <c r="C121">
        <f>+'6 - Source of RECs'!B120</f>
        <v>0</v>
      </c>
      <c r="D121" t="str">
        <f>+'6 - Source of RECs'!C120</f>
        <v/>
      </c>
      <c r="E121" t="str">
        <f>+'6 - Source of RECs'!D120</f>
        <v/>
      </c>
      <c r="F121">
        <f>+'6 - Source of RECs'!G120</f>
        <v>0</v>
      </c>
      <c r="G121" t="str">
        <f>+'6 - Source of RECs'!E120</f>
        <v/>
      </c>
      <c r="H121" t="str">
        <f>+'6 - Source of RECs'!F120</f>
        <v/>
      </c>
      <c r="I121">
        <f>+'6 - Source of RECs'!H120</f>
        <v>0</v>
      </c>
      <c r="J121">
        <f>+'6 - Source of RECs'!I120</f>
        <v>0</v>
      </c>
      <c r="K121" t="e">
        <f>+'6 - Source of RECs'!#REF!</f>
        <v>#REF!</v>
      </c>
      <c r="L121" t="e">
        <f>+'6 - Source of RECs'!#REF!</f>
        <v>#REF!</v>
      </c>
      <c r="M121" t="e">
        <f>+'6 - Source of RECs'!#REF!</f>
        <v>#REF!</v>
      </c>
      <c r="N121" t="e">
        <f>+'6 - Source of RECs'!#REF!</f>
        <v>#REF!</v>
      </c>
      <c r="O121" t="e">
        <f>+'6 - Source of RECs'!#REF!</f>
        <v>#REF!</v>
      </c>
    </row>
    <row r="122" spans="1:15" x14ac:dyDescent="0.3">
      <c r="A122" s="7" t="s">
        <v>716</v>
      </c>
      <c r="B122" t="e">
        <f>+Summary!#REF!</f>
        <v>#REF!</v>
      </c>
      <c r="C122">
        <f>+'6 - Source of RECs'!B121</f>
        <v>0</v>
      </c>
      <c r="D122" t="str">
        <f>+'6 - Source of RECs'!C121</f>
        <v/>
      </c>
      <c r="E122" t="str">
        <f>+'6 - Source of RECs'!D121</f>
        <v/>
      </c>
      <c r="F122">
        <f>+'6 - Source of RECs'!G121</f>
        <v>0</v>
      </c>
      <c r="G122" t="str">
        <f>+'6 - Source of RECs'!E121</f>
        <v/>
      </c>
      <c r="H122" t="str">
        <f>+'6 - Source of RECs'!F121</f>
        <v/>
      </c>
      <c r="I122">
        <f>+'6 - Source of RECs'!H121</f>
        <v>0</v>
      </c>
      <c r="J122">
        <f>+'6 - Source of RECs'!I121</f>
        <v>0</v>
      </c>
      <c r="K122" t="e">
        <f>+'6 - Source of RECs'!#REF!</f>
        <v>#REF!</v>
      </c>
      <c r="L122" t="e">
        <f>+'6 - Source of RECs'!#REF!</f>
        <v>#REF!</v>
      </c>
      <c r="M122" t="e">
        <f>+'6 - Source of RECs'!#REF!</f>
        <v>#REF!</v>
      </c>
      <c r="N122" t="e">
        <f>+'6 - Source of RECs'!#REF!</f>
        <v>#REF!</v>
      </c>
      <c r="O122" t="e">
        <f>+'6 - Source of RECs'!#REF!</f>
        <v>#REF!</v>
      </c>
    </row>
    <row r="123" spans="1:15" x14ac:dyDescent="0.3">
      <c r="A123" s="7" t="s">
        <v>716</v>
      </c>
      <c r="B123" t="e">
        <f>+Summary!#REF!</f>
        <v>#REF!</v>
      </c>
      <c r="C123">
        <f>+'6 - Source of RECs'!B122</f>
        <v>0</v>
      </c>
      <c r="D123" t="str">
        <f>+'6 - Source of RECs'!C122</f>
        <v/>
      </c>
      <c r="E123" t="str">
        <f>+'6 - Source of RECs'!D122</f>
        <v/>
      </c>
      <c r="F123">
        <f>+'6 - Source of RECs'!G122</f>
        <v>0</v>
      </c>
      <c r="G123" t="str">
        <f>+'6 - Source of RECs'!E122</f>
        <v/>
      </c>
      <c r="H123" t="str">
        <f>+'6 - Source of RECs'!F122</f>
        <v/>
      </c>
      <c r="I123">
        <f>+'6 - Source of RECs'!H122</f>
        <v>0</v>
      </c>
      <c r="J123">
        <f>+'6 - Source of RECs'!I122</f>
        <v>0</v>
      </c>
      <c r="K123" t="e">
        <f>+'6 - Source of RECs'!#REF!</f>
        <v>#REF!</v>
      </c>
      <c r="L123" t="e">
        <f>+'6 - Source of RECs'!#REF!</f>
        <v>#REF!</v>
      </c>
      <c r="M123" t="e">
        <f>+'6 - Source of RECs'!#REF!</f>
        <v>#REF!</v>
      </c>
      <c r="N123" t="e">
        <f>+'6 - Source of RECs'!#REF!</f>
        <v>#REF!</v>
      </c>
      <c r="O123" t="e">
        <f>+'6 - Source of RECs'!#REF!</f>
        <v>#REF!</v>
      </c>
    </row>
    <row r="124" spans="1:15" x14ac:dyDescent="0.3">
      <c r="A124" s="7" t="s">
        <v>716</v>
      </c>
      <c r="B124" t="e">
        <f>+Summary!#REF!</f>
        <v>#REF!</v>
      </c>
      <c r="C124">
        <f>+'6 - Source of RECs'!B123</f>
        <v>0</v>
      </c>
      <c r="D124" t="str">
        <f>+'6 - Source of RECs'!C123</f>
        <v/>
      </c>
      <c r="E124" t="str">
        <f>+'6 - Source of RECs'!D123</f>
        <v/>
      </c>
      <c r="F124">
        <f>+'6 - Source of RECs'!G123</f>
        <v>0</v>
      </c>
      <c r="G124" t="str">
        <f>+'6 - Source of RECs'!E123</f>
        <v/>
      </c>
      <c r="H124" t="str">
        <f>+'6 - Source of RECs'!F123</f>
        <v/>
      </c>
      <c r="I124">
        <f>+'6 - Source of RECs'!H123</f>
        <v>0</v>
      </c>
      <c r="J124">
        <f>+'6 - Source of RECs'!I123</f>
        <v>0</v>
      </c>
      <c r="K124" t="e">
        <f>+'6 - Source of RECs'!#REF!</f>
        <v>#REF!</v>
      </c>
      <c r="L124" t="e">
        <f>+'6 - Source of RECs'!#REF!</f>
        <v>#REF!</v>
      </c>
      <c r="M124" t="e">
        <f>+'6 - Source of RECs'!#REF!</f>
        <v>#REF!</v>
      </c>
      <c r="N124" t="e">
        <f>+'6 - Source of RECs'!#REF!</f>
        <v>#REF!</v>
      </c>
      <c r="O124" t="e">
        <f>+'6 - Source of RECs'!#REF!</f>
        <v>#REF!</v>
      </c>
    </row>
    <row r="125" spans="1:15" x14ac:dyDescent="0.3">
      <c r="A125" s="7" t="s">
        <v>716</v>
      </c>
      <c r="B125" t="e">
        <f>+Summary!#REF!</f>
        <v>#REF!</v>
      </c>
      <c r="C125">
        <f>+'6 - Source of RECs'!B124</f>
        <v>0</v>
      </c>
      <c r="D125" t="str">
        <f>+'6 - Source of RECs'!C124</f>
        <v/>
      </c>
      <c r="E125" t="str">
        <f>+'6 - Source of RECs'!D124</f>
        <v/>
      </c>
      <c r="F125">
        <f>+'6 - Source of RECs'!G124</f>
        <v>0</v>
      </c>
      <c r="G125" t="str">
        <f>+'6 - Source of RECs'!E124</f>
        <v/>
      </c>
      <c r="H125" t="str">
        <f>+'6 - Source of RECs'!F124</f>
        <v/>
      </c>
      <c r="I125">
        <f>+'6 - Source of RECs'!H124</f>
        <v>0</v>
      </c>
      <c r="J125">
        <f>+'6 - Source of RECs'!I124</f>
        <v>0</v>
      </c>
      <c r="K125" t="e">
        <f>+'6 - Source of RECs'!#REF!</f>
        <v>#REF!</v>
      </c>
      <c r="L125" t="e">
        <f>+'6 - Source of RECs'!#REF!</f>
        <v>#REF!</v>
      </c>
      <c r="M125" t="e">
        <f>+'6 - Source of RECs'!#REF!</f>
        <v>#REF!</v>
      </c>
      <c r="N125" t="e">
        <f>+'6 - Source of RECs'!#REF!</f>
        <v>#REF!</v>
      </c>
      <c r="O125" t="e">
        <f>+'6 - Source of RECs'!#REF!</f>
        <v>#REF!</v>
      </c>
    </row>
    <row r="126" spans="1:15" x14ac:dyDescent="0.3">
      <c r="A126" s="7" t="s">
        <v>716</v>
      </c>
      <c r="B126" t="e">
        <f>+Summary!#REF!</f>
        <v>#REF!</v>
      </c>
      <c r="C126">
        <f>+'6 - Source of RECs'!B125</f>
        <v>0</v>
      </c>
      <c r="D126" t="str">
        <f>+'6 - Source of RECs'!C125</f>
        <v/>
      </c>
      <c r="E126" t="str">
        <f>+'6 - Source of RECs'!D125</f>
        <v/>
      </c>
      <c r="F126">
        <f>+'6 - Source of RECs'!G125</f>
        <v>0</v>
      </c>
      <c r="G126" t="str">
        <f>+'6 - Source of RECs'!E125</f>
        <v/>
      </c>
      <c r="H126" t="str">
        <f>+'6 - Source of RECs'!F125</f>
        <v/>
      </c>
      <c r="I126">
        <f>+'6 - Source of RECs'!H125</f>
        <v>0</v>
      </c>
      <c r="J126">
        <f>+'6 - Source of RECs'!I125</f>
        <v>0</v>
      </c>
      <c r="K126" t="e">
        <f>+'6 - Source of RECs'!#REF!</f>
        <v>#REF!</v>
      </c>
      <c r="L126" t="e">
        <f>+'6 - Source of RECs'!#REF!</f>
        <v>#REF!</v>
      </c>
      <c r="M126" t="e">
        <f>+'6 - Source of RECs'!#REF!</f>
        <v>#REF!</v>
      </c>
      <c r="N126" t="e">
        <f>+'6 - Source of RECs'!#REF!</f>
        <v>#REF!</v>
      </c>
      <c r="O126" t="e">
        <f>+'6 - Source of RECs'!#REF!</f>
        <v>#REF!</v>
      </c>
    </row>
    <row r="127" spans="1:15" x14ac:dyDescent="0.3">
      <c r="A127" s="7" t="s">
        <v>716</v>
      </c>
      <c r="B127" t="e">
        <f>+Summary!#REF!</f>
        <v>#REF!</v>
      </c>
      <c r="C127">
        <f>+'6 - Source of RECs'!B126</f>
        <v>0</v>
      </c>
      <c r="D127" t="str">
        <f>+'6 - Source of RECs'!C126</f>
        <v/>
      </c>
      <c r="E127" t="str">
        <f>+'6 - Source of RECs'!D126</f>
        <v/>
      </c>
      <c r="F127">
        <f>+'6 - Source of RECs'!G126</f>
        <v>0</v>
      </c>
      <c r="G127" t="str">
        <f>+'6 - Source of RECs'!E126</f>
        <v/>
      </c>
      <c r="H127" t="str">
        <f>+'6 - Source of RECs'!F126</f>
        <v/>
      </c>
      <c r="I127">
        <f>+'6 - Source of RECs'!H126</f>
        <v>0</v>
      </c>
      <c r="J127">
        <f>+'6 - Source of RECs'!I126</f>
        <v>0</v>
      </c>
      <c r="K127" t="e">
        <f>+'6 - Source of RECs'!#REF!</f>
        <v>#REF!</v>
      </c>
      <c r="L127" t="e">
        <f>+'6 - Source of RECs'!#REF!</f>
        <v>#REF!</v>
      </c>
      <c r="M127" t="e">
        <f>+'6 - Source of RECs'!#REF!</f>
        <v>#REF!</v>
      </c>
      <c r="N127" t="e">
        <f>+'6 - Source of RECs'!#REF!</f>
        <v>#REF!</v>
      </c>
      <c r="O127" t="e">
        <f>+'6 - Source of RECs'!#REF!</f>
        <v>#REF!</v>
      </c>
    </row>
    <row r="128" spans="1:15" x14ac:dyDescent="0.3">
      <c r="A128" s="7" t="s">
        <v>716</v>
      </c>
      <c r="B128" t="e">
        <f>+Summary!#REF!</f>
        <v>#REF!</v>
      </c>
      <c r="C128">
        <f>+'6 - Source of RECs'!B127</f>
        <v>0</v>
      </c>
      <c r="D128" t="str">
        <f>+'6 - Source of RECs'!C127</f>
        <v/>
      </c>
      <c r="E128" t="str">
        <f>+'6 - Source of RECs'!D127</f>
        <v/>
      </c>
      <c r="F128">
        <f>+'6 - Source of RECs'!G127</f>
        <v>0</v>
      </c>
      <c r="G128" t="str">
        <f>+'6 - Source of RECs'!E127</f>
        <v/>
      </c>
      <c r="H128" t="str">
        <f>+'6 - Source of RECs'!F127</f>
        <v/>
      </c>
      <c r="I128">
        <f>+'6 - Source of RECs'!H127</f>
        <v>0</v>
      </c>
      <c r="J128">
        <f>+'6 - Source of RECs'!I127</f>
        <v>0</v>
      </c>
      <c r="K128" t="e">
        <f>+'6 - Source of RECs'!#REF!</f>
        <v>#REF!</v>
      </c>
      <c r="L128" t="e">
        <f>+'6 - Source of RECs'!#REF!</f>
        <v>#REF!</v>
      </c>
      <c r="M128" t="e">
        <f>+'6 - Source of RECs'!#REF!</f>
        <v>#REF!</v>
      </c>
      <c r="N128" t="e">
        <f>+'6 - Source of RECs'!#REF!</f>
        <v>#REF!</v>
      </c>
      <c r="O128" t="e">
        <f>+'6 - Source of RECs'!#REF!</f>
        <v>#REF!</v>
      </c>
    </row>
    <row r="129" spans="1:15" x14ac:dyDescent="0.3">
      <c r="A129" s="7" t="s">
        <v>716</v>
      </c>
      <c r="B129" t="e">
        <f>+Summary!#REF!</f>
        <v>#REF!</v>
      </c>
      <c r="C129" t="str">
        <f>+'6 - Source of RECs'!B128</f>
        <v>Manual Fill-in of Generation in section below</v>
      </c>
    </row>
    <row r="130" spans="1:15" x14ac:dyDescent="0.3">
      <c r="A130" s="7" t="s">
        <v>716</v>
      </c>
      <c r="B130" t="e">
        <f>+Summary!#REF!</f>
        <v>#REF!</v>
      </c>
      <c r="C130">
        <f>+'6 - Source of RECs'!B129</f>
        <v>0</v>
      </c>
      <c r="D130">
        <f>+'6 - Source of RECs'!C129</f>
        <v>0</v>
      </c>
      <c r="E130">
        <f>+'6 - Source of RECs'!D129</f>
        <v>0</v>
      </c>
      <c r="F130">
        <f>+'6 - Source of RECs'!G129</f>
        <v>0</v>
      </c>
      <c r="G130">
        <f>+'6 - Source of RECs'!E129</f>
        <v>0</v>
      </c>
      <c r="H130">
        <f>+'6 - Source of RECs'!F129</f>
        <v>0</v>
      </c>
      <c r="I130">
        <f>+'6 - Source of RECs'!H129</f>
        <v>0</v>
      </c>
      <c r="J130">
        <f>+'6 - Source of RECs'!I129</f>
        <v>0</v>
      </c>
      <c r="K130" t="e">
        <f>+'6 - Source of RECs'!#REF!</f>
        <v>#REF!</v>
      </c>
      <c r="L130" t="e">
        <f>+'6 - Source of RECs'!#REF!</f>
        <v>#REF!</v>
      </c>
      <c r="M130" t="e">
        <f>+'6 - Source of RECs'!#REF!</f>
        <v>#REF!</v>
      </c>
      <c r="N130" t="e">
        <f>+'6 - Source of RECs'!#REF!</f>
        <v>#REF!</v>
      </c>
      <c r="O130" t="e">
        <f>+'6 - Source of RECs'!#REF!</f>
        <v>#REF!</v>
      </c>
    </row>
    <row r="131" spans="1:15" x14ac:dyDescent="0.3">
      <c r="A131" s="7" t="s">
        <v>716</v>
      </c>
      <c r="B131" t="e">
        <f>+Summary!#REF!</f>
        <v>#REF!</v>
      </c>
      <c r="C131">
        <f>+'6 - Source of RECs'!B130</f>
        <v>0</v>
      </c>
      <c r="D131">
        <f>+'6 - Source of RECs'!C130</f>
        <v>0</v>
      </c>
      <c r="E131">
        <f>+'6 - Source of RECs'!D130</f>
        <v>0</v>
      </c>
      <c r="F131">
        <f>+'6 - Source of RECs'!G130</f>
        <v>0</v>
      </c>
      <c r="G131">
        <f>+'6 - Source of RECs'!E130</f>
        <v>0</v>
      </c>
      <c r="H131">
        <f>+'6 - Source of RECs'!F130</f>
        <v>0</v>
      </c>
      <c r="I131">
        <f>+'6 - Source of RECs'!H130</f>
        <v>0</v>
      </c>
      <c r="J131">
        <f>+'6 - Source of RECs'!I130</f>
        <v>0</v>
      </c>
      <c r="K131" t="e">
        <f>+'6 - Source of RECs'!#REF!</f>
        <v>#REF!</v>
      </c>
      <c r="L131" t="e">
        <f>+'6 - Source of RECs'!#REF!</f>
        <v>#REF!</v>
      </c>
      <c r="M131" t="e">
        <f>+'6 - Source of RECs'!#REF!</f>
        <v>#REF!</v>
      </c>
      <c r="N131" t="e">
        <f>+'6 - Source of RECs'!#REF!</f>
        <v>#REF!</v>
      </c>
      <c r="O131" t="e">
        <f>+'6 - Source of RECs'!#REF!</f>
        <v>#REF!</v>
      </c>
    </row>
    <row r="132" spans="1:15" x14ac:dyDescent="0.3">
      <c r="A132" s="7" t="s">
        <v>716</v>
      </c>
      <c r="B132" t="e">
        <f>+Summary!#REF!</f>
        <v>#REF!</v>
      </c>
      <c r="C132">
        <f>+'6 - Source of RECs'!B131</f>
        <v>0</v>
      </c>
      <c r="D132">
        <f>+'6 - Source of RECs'!C131</f>
        <v>0</v>
      </c>
      <c r="E132">
        <f>+'6 - Source of RECs'!D131</f>
        <v>0</v>
      </c>
      <c r="F132">
        <f>+'6 - Source of RECs'!G131</f>
        <v>0</v>
      </c>
      <c r="G132">
        <f>+'6 - Source of RECs'!E131</f>
        <v>0</v>
      </c>
      <c r="H132">
        <f>+'6 - Source of RECs'!F131</f>
        <v>0</v>
      </c>
      <c r="I132">
        <f>+'6 - Source of RECs'!H131</f>
        <v>0</v>
      </c>
      <c r="J132">
        <f>+'6 - Source of RECs'!I131</f>
        <v>0</v>
      </c>
      <c r="K132" t="e">
        <f>+'6 - Source of RECs'!#REF!</f>
        <v>#REF!</v>
      </c>
      <c r="L132" t="e">
        <f>+'6 - Source of RECs'!#REF!</f>
        <v>#REF!</v>
      </c>
      <c r="M132" t="e">
        <f>+'6 - Source of RECs'!#REF!</f>
        <v>#REF!</v>
      </c>
      <c r="N132" t="e">
        <f>+'6 - Source of RECs'!#REF!</f>
        <v>#REF!</v>
      </c>
      <c r="O132" t="e">
        <f>+'6 - Source of RECs'!#REF!</f>
        <v>#REF!</v>
      </c>
    </row>
    <row r="133" spans="1:15" x14ac:dyDescent="0.3">
      <c r="A133" s="7" t="s">
        <v>716</v>
      </c>
      <c r="B133" t="e">
        <f>+Summary!#REF!</f>
        <v>#REF!</v>
      </c>
      <c r="C133">
        <f>+'6 - Source of RECs'!B132</f>
        <v>0</v>
      </c>
      <c r="D133">
        <f>+'6 - Source of RECs'!C132</f>
        <v>0</v>
      </c>
      <c r="E133">
        <f>+'6 - Source of RECs'!D132</f>
        <v>0</v>
      </c>
      <c r="F133">
        <f>+'6 - Source of RECs'!G132</f>
        <v>0</v>
      </c>
      <c r="G133">
        <f>+'6 - Source of RECs'!E132</f>
        <v>0</v>
      </c>
      <c r="H133">
        <f>+'6 - Source of RECs'!F132</f>
        <v>0</v>
      </c>
      <c r="I133">
        <f>+'6 - Source of RECs'!H132</f>
        <v>0</v>
      </c>
      <c r="J133">
        <f>+'6 - Source of RECs'!I132</f>
        <v>0</v>
      </c>
      <c r="K133" t="e">
        <f>+'6 - Source of RECs'!#REF!</f>
        <v>#REF!</v>
      </c>
      <c r="L133" t="e">
        <f>+'6 - Source of RECs'!#REF!</f>
        <v>#REF!</v>
      </c>
      <c r="M133" t="e">
        <f>+'6 - Source of RECs'!#REF!</f>
        <v>#REF!</v>
      </c>
      <c r="N133" t="e">
        <f>+'6 - Source of RECs'!#REF!</f>
        <v>#REF!</v>
      </c>
      <c r="O133" t="e">
        <f>+'6 - Source of RECs'!#REF!</f>
        <v>#REF!</v>
      </c>
    </row>
    <row r="134" spans="1:15" x14ac:dyDescent="0.3">
      <c r="A134" s="7" t="s">
        <v>716</v>
      </c>
      <c r="B134" t="e">
        <f>+Summary!#REF!</f>
        <v>#REF!</v>
      </c>
      <c r="C134">
        <f>+'6 - Source of RECs'!B133</f>
        <v>0</v>
      </c>
      <c r="D134">
        <f>+'6 - Source of RECs'!C133</f>
        <v>0</v>
      </c>
      <c r="E134">
        <f>+'6 - Source of RECs'!D133</f>
        <v>0</v>
      </c>
      <c r="F134">
        <f>+'6 - Source of RECs'!G133</f>
        <v>0</v>
      </c>
      <c r="G134">
        <f>+'6 - Source of RECs'!E133</f>
        <v>0</v>
      </c>
      <c r="H134">
        <f>+'6 - Source of RECs'!F133</f>
        <v>0</v>
      </c>
      <c r="I134">
        <f>+'6 - Source of RECs'!H133</f>
        <v>0</v>
      </c>
      <c r="J134">
        <f>+'6 - Source of RECs'!I133</f>
        <v>0</v>
      </c>
      <c r="K134" t="e">
        <f>+'6 - Source of RECs'!#REF!</f>
        <v>#REF!</v>
      </c>
      <c r="L134" t="e">
        <f>+'6 - Source of RECs'!#REF!</f>
        <v>#REF!</v>
      </c>
      <c r="M134" t="e">
        <f>+'6 - Source of RECs'!#REF!</f>
        <v>#REF!</v>
      </c>
      <c r="N134" t="e">
        <f>+'6 - Source of RECs'!#REF!</f>
        <v>#REF!</v>
      </c>
      <c r="O134" t="e">
        <f>+'6 - Source of RECs'!#REF!</f>
        <v>#REF!</v>
      </c>
    </row>
    <row r="135" spans="1:15" x14ac:dyDescent="0.3">
      <c r="A135" s="7"/>
    </row>
    <row r="136" spans="1:15" x14ac:dyDescent="0.3">
      <c r="A136" s="7"/>
    </row>
    <row r="137" spans="1:15" x14ac:dyDescent="0.3">
      <c r="A137" s="7"/>
    </row>
    <row r="138" spans="1:15" x14ac:dyDescent="0.3">
      <c r="A138" s="7"/>
    </row>
    <row r="139" spans="1:15" x14ac:dyDescent="0.3">
      <c r="A139" t="s">
        <v>773</v>
      </c>
    </row>
    <row r="140" spans="1:15" ht="59.25" customHeight="1" x14ac:dyDescent="0.3">
      <c r="A140" s="402" t="e">
        <f>#REF!</f>
        <v>#REF!</v>
      </c>
      <c r="B140" s="402"/>
      <c r="C140" s="402"/>
      <c r="D140" s="402"/>
      <c r="E140" s="402"/>
      <c r="F140" s="402"/>
      <c r="G140" s="402"/>
      <c r="H140" s="402"/>
      <c r="I140" s="402"/>
      <c r="J140" s="402"/>
      <c r="K140" s="402"/>
    </row>
    <row r="142" spans="1:15" x14ac:dyDescent="0.3">
      <c r="A142" t="s">
        <v>774</v>
      </c>
    </row>
    <row r="143" spans="1:15" ht="87.75" customHeight="1" x14ac:dyDescent="0.3">
      <c r="A143" s="402">
        <f>+'6 - Source of RECs'!B136</f>
        <v>0</v>
      </c>
      <c r="B143" s="402"/>
      <c r="C143" s="402"/>
      <c r="D143" s="402"/>
      <c r="E143" s="402"/>
      <c r="F143" s="402"/>
      <c r="G143" s="402"/>
      <c r="H143" s="402"/>
      <c r="I143" s="402"/>
      <c r="J143" s="402"/>
      <c r="K143" s="402"/>
    </row>
    <row r="145" spans="1:2" x14ac:dyDescent="0.3">
      <c r="A145" t="s">
        <v>1400</v>
      </c>
      <c r="B145">
        <f>+'3 - Product and General Info'!E25</f>
        <v>0</v>
      </c>
    </row>
  </sheetData>
  <sheetProtection algorithmName="SHA-512" hashValue="9Fzir4Re4sl7Obm6HN3f35+e9Z8evgzBFX1wg38ZBEssMUapgcrffHWvc2jq1jLGcE4QT93zMvwit+srgpPHbQ==" saltValue="5zOgkmGo3e9lkZfHi4m1DA==" spinCount="100000" sheet="1" objects="1" scenarios="1"/>
  <mergeCells count="2">
    <mergeCell ref="A140:K140"/>
    <mergeCell ref="A143:K143"/>
  </mergeCells>
  <conditionalFormatting sqref="A6:X6">
    <cfRule type="expression" dxfId="31" priority="105">
      <formula>$Y$6="RED"</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rgb="FFFFFF00"/>
    <pageSetUpPr fitToPage="1"/>
  </sheetPr>
  <dimension ref="A1:G54"/>
  <sheetViews>
    <sheetView showGridLines="0" workbookViewId="0">
      <selection activeCell="H19" sqref="H19"/>
    </sheetView>
  </sheetViews>
  <sheetFormatPr defaultColWidth="9.109375" defaultRowHeight="14.4" x14ac:dyDescent="0.3"/>
  <cols>
    <col min="1" max="1" width="2.21875" style="7" customWidth="1"/>
    <col min="2" max="2" width="40.109375" style="7" customWidth="1"/>
    <col min="3" max="6" width="17.77734375" style="7" customWidth="1"/>
    <col min="7" max="16384" width="9.109375" style="7"/>
  </cols>
  <sheetData>
    <row r="1" spans="1:7" ht="15" customHeight="1" thickBot="1" x14ac:dyDescent="0.35">
      <c r="B1" s="217" t="str">
        <f>_xlfn.CONCAT("CEP Name: ",'1 - Contact Info'!F1:O1)</f>
        <v xml:space="preserve">CEP Name: </v>
      </c>
      <c r="C1" s="216"/>
      <c r="D1" s="217"/>
      <c r="E1" s="44"/>
      <c r="G1" s="57" t="str">
        <f>+INSTRUCTIONS!B34</f>
        <v>Reporting Year: 2023 , v9.1</v>
      </c>
    </row>
    <row r="2" spans="1:7" ht="8.4" customHeight="1" thickBot="1" x14ac:dyDescent="0.35">
      <c r="A2" s="42"/>
      <c r="B2" s="42"/>
      <c r="C2" s="42"/>
      <c r="D2" s="42"/>
      <c r="E2" s="42"/>
      <c r="F2" s="6"/>
    </row>
    <row r="3" spans="1:7" ht="15" customHeight="1" thickBot="1" x14ac:dyDescent="0.35">
      <c r="A3" s="5"/>
      <c r="B3" s="58" t="s">
        <v>1104</v>
      </c>
      <c r="C3" s="47"/>
      <c r="D3" s="47"/>
      <c r="E3" s="65"/>
      <c r="F3" s="41"/>
    </row>
    <row r="4" spans="1:7" ht="15" customHeight="1" x14ac:dyDescent="0.3">
      <c r="B4" s="55" t="s">
        <v>0</v>
      </c>
      <c r="C4" s="410" t="str">
        <f>IF('1 - Contact Info'!F4="","",'1 - Contact Info'!F4)</f>
        <v/>
      </c>
      <c r="D4" s="411"/>
      <c r="E4" s="412"/>
    </row>
    <row r="5" spans="1:7" x14ac:dyDescent="0.3">
      <c r="B5" s="53" t="s">
        <v>1</v>
      </c>
      <c r="C5" s="413" t="str">
        <f>IF('1 - Contact Info'!F5="","",'1 - Contact Info'!F5)</f>
        <v/>
      </c>
      <c r="D5" s="414"/>
      <c r="E5" s="415"/>
    </row>
    <row r="6" spans="1:7" ht="15" customHeight="1" x14ac:dyDescent="0.3">
      <c r="B6" s="53" t="s">
        <v>2</v>
      </c>
      <c r="C6" s="413" t="str">
        <f>IF('1 - Contact Info'!F6="","",'1 - Contact Info'!F6)</f>
        <v/>
      </c>
      <c r="D6" s="414"/>
      <c r="E6" s="415"/>
    </row>
    <row r="7" spans="1:7" ht="15.75" customHeight="1" thickBot="1" x14ac:dyDescent="0.35">
      <c r="B7" s="56" t="s">
        <v>3</v>
      </c>
      <c r="C7" s="416" t="str">
        <f>IF('1 - Contact Info'!F7="","",'1 - Contact Info'!F7)</f>
        <v/>
      </c>
      <c r="D7" s="417"/>
      <c r="E7" s="418"/>
    </row>
    <row r="8" spans="1:7" ht="9.6" customHeight="1" x14ac:dyDescent="0.3"/>
    <row r="9" spans="1:7" ht="15" customHeight="1" thickBot="1" x14ac:dyDescent="0.35">
      <c r="B9" t="s">
        <v>1130</v>
      </c>
    </row>
    <row r="10" spans="1:7" ht="14.4" customHeight="1" x14ac:dyDescent="0.3">
      <c r="B10" s="183"/>
      <c r="C10" s="137" t="s">
        <v>1525</v>
      </c>
      <c r="D10" s="12"/>
      <c r="E10" s="12"/>
      <c r="F10" s="12"/>
    </row>
    <row r="11" spans="1:7" ht="14.4" customHeight="1" x14ac:dyDescent="0.3">
      <c r="B11" s="50" t="s">
        <v>1988</v>
      </c>
      <c r="C11" s="138">
        <f>'4 - Sales and Revenues'!K84</f>
        <v>0</v>
      </c>
      <c r="D11" s="136"/>
      <c r="E11" s="136"/>
      <c r="F11" s="136"/>
    </row>
    <row r="12" spans="1:7" ht="15" thickBot="1" x14ac:dyDescent="0.35">
      <c r="A12" s="5"/>
      <c r="B12" s="51" t="s">
        <v>1523</v>
      </c>
      <c r="C12" s="66">
        <f>'4 - Sales and Revenues'!O84</f>
        <v>0</v>
      </c>
      <c r="D12" s="136"/>
      <c r="E12" s="136"/>
      <c r="F12" s="136"/>
    </row>
    <row r="13" spans="1:7" ht="10.8" customHeight="1" thickBot="1" x14ac:dyDescent="0.35">
      <c r="A13" s="5"/>
      <c r="C13" s="135"/>
      <c r="D13" s="135"/>
      <c r="E13" s="135"/>
      <c r="F13" s="135"/>
    </row>
    <row r="14" spans="1:7" ht="14.4" customHeight="1" x14ac:dyDescent="0.3">
      <c r="A14" s="5"/>
      <c r="B14" s="183" t="s">
        <v>1506</v>
      </c>
      <c r="C14" s="129" t="s">
        <v>677</v>
      </c>
      <c r="D14" s="129" t="s">
        <v>1103</v>
      </c>
      <c r="E14" s="129" t="s">
        <v>675</v>
      </c>
      <c r="F14" s="130" t="s">
        <v>1114</v>
      </c>
    </row>
    <row r="15" spans="1:7" x14ac:dyDescent="0.3">
      <c r="B15" s="52" t="s">
        <v>1991</v>
      </c>
      <c r="C15" s="131">
        <f>'6 - Source of RECs'!D5</f>
        <v>0.1</v>
      </c>
      <c r="D15" s="131">
        <f>'6 - Source of RECs'!E5</f>
        <v>0.11</v>
      </c>
      <c r="E15" s="131">
        <f>'6 - Source of RECs'!F5</f>
        <v>0.3</v>
      </c>
      <c r="F15" s="132">
        <f>'6 - Source of RECs'!G5</f>
        <v>1.2E-2</v>
      </c>
    </row>
    <row r="16" spans="1:7" ht="14.4" customHeight="1" x14ac:dyDescent="0.3">
      <c r="B16" s="50" t="s">
        <v>1989</v>
      </c>
      <c r="C16" s="139">
        <f>$C$12*C15</f>
        <v>0</v>
      </c>
      <c r="D16" s="139">
        <f t="shared" ref="D16:F16" si="0">$C$12*D15</f>
        <v>0</v>
      </c>
      <c r="E16" s="139">
        <f t="shared" si="0"/>
        <v>0</v>
      </c>
      <c r="F16" s="140">
        <f t="shared" si="0"/>
        <v>0</v>
      </c>
    </row>
    <row r="17" spans="1:6" ht="15" customHeight="1" thickBot="1" x14ac:dyDescent="0.35">
      <c r="A17" s="5"/>
      <c r="B17" s="51" t="s">
        <v>1993</v>
      </c>
      <c r="C17" s="54">
        <f>'A - Exemptions'!D17</f>
        <v>0</v>
      </c>
      <c r="D17" s="54">
        <f>'A - Exemptions'!F17</f>
        <v>0</v>
      </c>
      <c r="E17" s="54">
        <f>'A - Exemptions'!I17</f>
        <v>0</v>
      </c>
      <c r="F17" s="66">
        <f>'A - Exemptions'!J17</f>
        <v>0</v>
      </c>
    </row>
    <row r="18" spans="1:6" ht="15" customHeight="1" thickBot="1" x14ac:dyDescent="0.35">
      <c r="A18" s="5"/>
      <c r="B18" s="51" t="s">
        <v>1992</v>
      </c>
      <c r="C18" s="54">
        <f>'6 - Source of RECs'!D7</f>
        <v>0</v>
      </c>
      <c r="D18" s="54">
        <f>'6 - Source of RECs'!E7</f>
        <v>0</v>
      </c>
      <c r="E18" s="54">
        <f>'6 - Source of RECs'!F7</f>
        <v>0</v>
      </c>
      <c r="F18" s="66">
        <f>'6 - Source of RECs'!G7</f>
        <v>0</v>
      </c>
    </row>
    <row r="19" spans="1:6" ht="15" thickBot="1" x14ac:dyDescent="0.35">
      <c r="B19" s="365" t="s">
        <v>1990</v>
      </c>
      <c r="C19" s="366">
        <f>'6 - Source of RECs'!D8</f>
        <v>0</v>
      </c>
      <c r="D19" s="366">
        <f>'6 - Source of RECs'!E8</f>
        <v>0</v>
      </c>
      <c r="E19" s="366">
        <f>'6 - Source of RECs'!F8</f>
        <v>0</v>
      </c>
      <c r="F19" s="367">
        <f>'6 - Source of RECs'!G8</f>
        <v>0</v>
      </c>
    </row>
    <row r="20" spans="1:6" ht="6" customHeight="1" thickBot="1" x14ac:dyDescent="0.35">
      <c r="B20" s="151"/>
      <c r="C20" s="364"/>
      <c r="D20" s="364"/>
      <c r="E20" s="364"/>
      <c r="F20" s="364"/>
    </row>
    <row r="21" spans="1:6" x14ac:dyDescent="0.3">
      <c r="B21" s="369" t="s">
        <v>1995</v>
      </c>
      <c r="C21" s="370"/>
      <c r="D21" s="370"/>
      <c r="E21" s="370"/>
      <c r="F21" s="371"/>
    </row>
    <row r="22" spans="1:6" ht="15" customHeight="1" x14ac:dyDescent="0.3">
      <c r="B22" s="52" t="s">
        <v>702</v>
      </c>
      <c r="C22" s="43">
        <f>'6 - Source of RECs'!J5</f>
        <v>0</v>
      </c>
      <c r="D22" s="43">
        <f>'6 - Source of RECs'!K5</f>
        <v>0</v>
      </c>
      <c r="E22" s="43">
        <f>'6 - Source of RECs'!L5</f>
        <v>0</v>
      </c>
      <c r="F22" s="127">
        <f>'6 - Source of RECs'!M5</f>
        <v>0</v>
      </c>
    </row>
    <row r="23" spans="1:6" x14ac:dyDescent="0.3">
      <c r="A23" s="5"/>
      <c r="B23" s="52" t="s">
        <v>62</v>
      </c>
      <c r="C23" s="43">
        <f>'6 - Source of RECs'!J6</f>
        <v>0</v>
      </c>
      <c r="D23" s="43">
        <f>'6 - Source of RECs'!K6</f>
        <v>0</v>
      </c>
      <c r="E23" s="43">
        <f>'6 - Source of RECs'!L6</f>
        <v>0</v>
      </c>
      <c r="F23" s="127">
        <f>'6 - Source of RECs'!M6</f>
        <v>0</v>
      </c>
    </row>
    <row r="24" spans="1:6" ht="15" customHeight="1" x14ac:dyDescent="0.3">
      <c r="B24" s="52" t="s">
        <v>1919</v>
      </c>
      <c r="C24" s="43">
        <f>'6 - Source of RECs'!J7</f>
        <v>0</v>
      </c>
      <c r="D24" s="43">
        <f>'6 - Source of RECs'!K7</f>
        <v>0</v>
      </c>
      <c r="E24" s="43">
        <f>'6 - Source of RECs'!L7</f>
        <v>0</v>
      </c>
      <c r="F24" s="127">
        <f>'6 - Source of RECs'!M7</f>
        <v>0</v>
      </c>
    </row>
    <row r="25" spans="1:6" x14ac:dyDescent="0.3">
      <c r="B25" s="53" t="s">
        <v>1920</v>
      </c>
      <c r="C25" s="43">
        <f>'6 - Source of RECs'!J8</f>
        <v>0</v>
      </c>
      <c r="D25" s="43">
        <f>'6 - Source of RECs'!K8</f>
        <v>0</v>
      </c>
      <c r="E25" s="43">
        <f>'6 - Source of RECs'!L8</f>
        <v>0</v>
      </c>
      <c r="F25" s="127">
        <f>'6 - Source of RECs'!M8</f>
        <v>0</v>
      </c>
    </row>
    <row r="26" spans="1:6" x14ac:dyDescent="0.3">
      <c r="B26" s="52" t="s">
        <v>693</v>
      </c>
      <c r="C26" s="43">
        <f>'6 - Source of RECs'!D10</f>
        <v>0</v>
      </c>
      <c r="D26" s="43">
        <f>'6 - Source of RECs'!E10</f>
        <v>0</v>
      </c>
      <c r="E26" s="43">
        <f>'6 - Source of RECs'!F10</f>
        <v>0</v>
      </c>
      <c r="F26" s="127">
        <f>'6 - Source of RECs'!G10</f>
        <v>0</v>
      </c>
    </row>
    <row r="27" spans="1:6" s="41" customFormat="1" x14ac:dyDescent="0.3">
      <c r="B27" s="53" t="s">
        <v>1994</v>
      </c>
      <c r="C27" s="368">
        <f>'7 - Deficiency'!C6</f>
        <v>0</v>
      </c>
      <c r="D27" s="368">
        <f>'7 - Deficiency'!D6</f>
        <v>0</v>
      </c>
      <c r="E27" s="368">
        <f>'7 - Deficiency'!E6</f>
        <v>0</v>
      </c>
      <c r="F27" s="133">
        <f>'7 - Deficiency'!F6</f>
        <v>0</v>
      </c>
    </row>
    <row r="28" spans="1:6" s="41" customFormat="1" ht="15" thickBot="1" x14ac:dyDescent="0.35">
      <c r="B28" s="56" t="s">
        <v>1522</v>
      </c>
      <c r="C28" s="372">
        <f>'7 - Deficiency'!C11</f>
        <v>0</v>
      </c>
      <c r="D28" s="372">
        <f>+'7 - Deficiency'!D11</f>
        <v>0</v>
      </c>
      <c r="E28" s="372">
        <f>+'7 - Deficiency'!E11</f>
        <v>0</v>
      </c>
      <c r="F28" s="134">
        <f>+'7 - Deficiency'!F11</f>
        <v>0</v>
      </c>
    </row>
    <row r="29" spans="1:6" ht="7.2" customHeight="1" thickBot="1" x14ac:dyDescent="0.35">
      <c r="A29" s="5"/>
    </row>
    <row r="30" spans="1:6" ht="15" customHeight="1" thickBot="1" x14ac:dyDescent="0.35">
      <c r="A30" s="5"/>
      <c r="B30" s="261" t="s">
        <v>1526</v>
      </c>
      <c r="C30" s="262" t="str">
        <f>+'6 - Source of RECs'!J10</f>
        <v/>
      </c>
      <c r="D30" s="262" t="str">
        <f>+'6 - Source of RECs'!K10</f>
        <v/>
      </c>
      <c r="E30" s="262" t="str">
        <f>+'6 - Source of RECs'!L10</f>
        <v/>
      </c>
      <c r="F30" s="263" t="str">
        <f>+'6 - Source of RECs'!M10</f>
        <v/>
      </c>
    </row>
    <row r="31" spans="1:6" ht="6.6" customHeight="1" thickBot="1" x14ac:dyDescent="0.35"/>
    <row r="32" spans="1:6" x14ac:dyDescent="0.3">
      <c r="B32" s="49" t="s">
        <v>691</v>
      </c>
      <c r="C32" s="129"/>
      <c r="D32" s="129"/>
      <c r="E32" s="129"/>
      <c r="F32" s="130"/>
    </row>
    <row r="33" spans="1:6" ht="14.4" customHeight="1" x14ac:dyDescent="0.3">
      <c r="B33" s="50" t="s">
        <v>51</v>
      </c>
      <c r="C33" s="43">
        <f>'6 - Source of RECs'!D150</f>
        <v>0</v>
      </c>
      <c r="D33" s="43">
        <f>'6 - Source of RECs'!E150</f>
        <v>0</v>
      </c>
      <c r="E33" s="43">
        <f>'6 - Source of RECs'!F150</f>
        <v>0</v>
      </c>
      <c r="F33" s="127">
        <f>'6 - Source of RECs'!G150</f>
        <v>0</v>
      </c>
    </row>
    <row r="34" spans="1:6" ht="14.4" customHeight="1" x14ac:dyDescent="0.3">
      <c r="B34" s="50" t="s">
        <v>1926</v>
      </c>
      <c r="C34" s="43">
        <f>'6 - Source of RECs'!D151</f>
        <v>0</v>
      </c>
      <c r="D34" s="43">
        <f>'6 - Source of RECs'!E151</f>
        <v>0</v>
      </c>
      <c r="E34" s="43">
        <f>'6 - Source of RECs'!F151</f>
        <v>0</v>
      </c>
      <c r="F34" s="127">
        <f>'6 - Source of RECs'!G151</f>
        <v>0</v>
      </c>
    </row>
    <row r="35" spans="1:6" ht="14.4" customHeight="1" x14ac:dyDescent="0.3">
      <c r="B35" s="50" t="s">
        <v>56</v>
      </c>
      <c r="C35" s="43">
        <f>'6 - Source of RECs'!D152</f>
        <v>0</v>
      </c>
      <c r="D35" s="43">
        <f>'6 - Source of RECs'!E152</f>
        <v>0</v>
      </c>
      <c r="E35" s="43">
        <f>'6 - Source of RECs'!F152</f>
        <v>0</v>
      </c>
      <c r="F35" s="127">
        <f>'6 - Source of RECs'!G152</f>
        <v>0</v>
      </c>
    </row>
    <row r="36" spans="1:6" x14ac:dyDescent="0.3">
      <c r="B36" s="50" t="s">
        <v>1246</v>
      </c>
      <c r="C36" s="43">
        <f>'6 - Source of RECs'!D153</f>
        <v>0</v>
      </c>
      <c r="D36" s="43">
        <f>'6 - Source of RECs'!E153</f>
        <v>0</v>
      </c>
      <c r="E36" s="43">
        <f>'6 - Source of RECs'!F153</f>
        <v>0</v>
      </c>
      <c r="F36" s="127">
        <f>'6 - Source of RECs'!G153</f>
        <v>0</v>
      </c>
    </row>
    <row r="37" spans="1:6" ht="14.4" customHeight="1" x14ac:dyDescent="0.3">
      <c r="B37" s="50" t="s">
        <v>55</v>
      </c>
      <c r="C37" s="43">
        <f>'6 - Source of RECs'!D154</f>
        <v>0</v>
      </c>
      <c r="D37" s="43">
        <f>'6 - Source of RECs'!E154</f>
        <v>0</v>
      </c>
      <c r="E37" s="43">
        <f>'6 - Source of RECs'!F154</f>
        <v>0</v>
      </c>
      <c r="F37" s="127">
        <f>'6 - Source of RECs'!G154</f>
        <v>0</v>
      </c>
    </row>
    <row r="38" spans="1:6" ht="14.4" customHeight="1" x14ac:dyDescent="0.3">
      <c r="B38" s="50" t="s">
        <v>556</v>
      </c>
      <c r="C38" s="43">
        <f>'6 - Source of RECs'!D155</f>
        <v>0</v>
      </c>
      <c r="D38" s="43">
        <f>'6 - Source of RECs'!E155</f>
        <v>0</v>
      </c>
      <c r="E38" s="43">
        <f>'6 - Source of RECs'!F155</f>
        <v>0</v>
      </c>
      <c r="F38" s="127">
        <f>'6 - Source of RECs'!G155</f>
        <v>0</v>
      </c>
    </row>
    <row r="39" spans="1:6" x14ac:dyDescent="0.3">
      <c r="B39" s="50" t="s">
        <v>57</v>
      </c>
      <c r="C39" s="43">
        <f>'6 - Source of RECs'!D156</f>
        <v>0</v>
      </c>
      <c r="D39" s="43">
        <f>'6 - Source of RECs'!E156</f>
        <v>0</v>
      </c>
      <c r="E39" s="43">
        <f>'6 - Source of RECs'!F156</f>
        <v>0</v>
      </c>
      <c r="F39" s="127">
        <f>'6 - Source of RECs'!G156</f>
        <v>0</v>
      </c>
    </row>
    <row r="40" spans="1:6" ht="15" customHeight="1" thickBot="1" x14ac:dyDescent="0.35">
      <c r="B40" s="51" t="s">
        <v>37</v>
      </c>
      <c r="C40" s="48">
        <f>'6 - Source of RECs'!D157</f>
        <v>0</v>
      </c>
      <c r="D40" s="48">
        <f>'6 - Source of RECs'!E157</f>
        <v>0</v>
      </c>
      <c r="E40" s="48">
        <f>'6 - Source of RECs'!F157</f>
        <v>0</v>
      </c>
      <c r="F40" s="128">
        <f>'6 - Source of RECs'!G157</f>
        <v>0</v>
      </c>
    </row>
    <row r="41" spans="1:6" ht="7.8" customHeight="1" thickBot="1" x14ac:dyDescent="0.35">
      <c r="C41" s="44"/>
      <c r="D41" s="44"/>
      <c r="E41" s="44"/>
      <c r="F41" s="44"/>
    </row>
    <row r="42" spans="1:6" ht="15" customHeight="1" x14ac:dyDescent="0.3">
      <c r="A42" s="5"/>
      <c r="B42" s="49" t="s">
        <v>1521</v>
      </c>
      <c r="C42" s="129"/>
      <c r="D42" s="129"/>
      <c r="E42" s="129"/>
      <c r="F42" s="130"/>
    </row>
    <row r="43" spans="1:6" ht="15" customHeight="1" x14ac:dyDescent="0.3">
      <c r="B43" s="50" t="s">
        <v>690</v>
      </c>
      <c r="C43" s="43">
        <f>'6 - Source of RECs'!D160</f>
        <v>0</v>
      </c>
      <c r="D43" s="43">
        <f>'6 - Source of RECs'!E160</f>
        <v>0</v>
      </c>
      <c r="E43" s="43">
        <f>'6 - Source of RECs'!F160</f>
        <v>0</v>
      </c>
      <c r="F43" s="127">
        <f>'6 - Source of RECs'!G160</f>
        <v>0</v>
      </c>
    </row>
    <row r="44" spans="1:6" ht="15" customHeight="1" thickBot="1" x14ac:dyDescent="0.35">
      <c r="B44" s="51" t="s">
        <v>50</v>
      </c>
      <c r="C44" s="48">
        <f>'6 - Source of RECs'!D161</f>
        <v>0</v>
      </c>
      <c r="D44" s="48">
        <f>'6 - Source of RECs'!E161</f>
        <v>0</v>
      </c>
      <c r="E44" s="48">
        <f>'6 - Source of RECs'!F161</f>
        <v>0</v>
      </c>
      <c r="F44" s="128">
        <f>'6 - Source of RECs'!G161</f>
        <v>0</v>
      </c>
    </row>
    <row r="46" spans="1:6" x14ac:dyDescent="0.3">
      <c r="B46" s="20"/>
      <c r="C46" s="20"/>
      <c r="D46" s="20"/>
      <c r="E46" s="20"/>
      <c r="F46" s="20"/>
    </row>
    <row r="47" spans="1:6" x14ac:dyDescent="0.3">
      <c r="B47" s="20"/>
      <c r="C47" s="20"/>
      <c r="D47" s="20"/>
      <c r="E47" s="20"/>
      <c r="F47" s="20"/>
    </row>
    <row r="48" spans="1:6" x14ac:dyDescent="0.3">
      <c r="B48" s="20"/>
      <c r="C48" s="20"/>
      <c r="D48" s="20"/>
      <c r="E48" s="20"/>
      <c r="F48" s="20"/>
    </row>
    <row r="50" spans="1:6" x14ac:dyDescent="0.3">
      <c r="A50" s="5"/>
      <c r="B50" s="20"/>
      <c r="C50" s="20"/>
      <c r="D50" s="20"/>
      <c r="E50" s="20"/>
      <c r="F50" s="20"/>
    </row>
    <row r="51" spans="1:6" x14ac:dyDescent="0.3">
      <c r="B51" s="20"/>
      <c r="C51" s="20"/>
      <c r="D51" s="20"/>
      <c r="E51" s="20"/>
      <c r="F51" s="20"/>
    </row>
    <row r="52" spans="1:6" x14ac:dyDescent="0.3">
      <c r="B52" s="20"/>
      <c r="C52" s="20"/>
      <c r="D52" s="20"/>
      <c r="E52" s="20"/>
      <c r="F52" s="20"/>
    </row>
    <row r="54" spans="1:6" x14ac:dyDescent="0.3">
      <c r="B54" s="20"/>
      <c r="C54" s="20"/>
      <c r="D54" s="20"/>
      <c r="E54" s="20"/>
      <c r="F54" s="20"/>
    </row>
  </sheetData>
  <sheetProtection algorithmName="SHA-512" hashValue="Vew+D3QAWUZeWbtA4SA/iMbr4bZHTAtTp4q68nNu94CxOKLVPPKctWLBEH7CiHxe39J8puUj2blBFnB7cK/BWQ==" saltValue="CgqboJkHwfKkrHUPJ/H6VQ==" spinCount="100000" sheet="1" objects="1" scenarios="1" selectLockedCells="1" selectUnlockedCells="1"/>
  <mergeCells count="4">
    <mergeCell ref="C4:E4"/>
    <mergeCell ref="C5:E5"/>
    <mergeCell ref="C6:E6"/>
    <mergeCell ref="C7:E7"/>
  </mergeCells>
  <pageMargins left="0.7" right="0.7" top="0.75" bottom="0.75" header="0.3" footer="0.3"/>
  <pageSetup scale="88" fitToHeight="0" orientation="portrait" r:id="rId1"/>
  <headerFooter>
    <oddFooter>&amp;LCEP Full Report
&amp;C&amp;A&amp;R&amp;P of &amp;N</oddFooter>
  </headerFooter>
  <rowBreaks count="1" manualBreakCount="1">
    <brk id="44"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59999389629810485"/>
    <pageSetUpPr fitToPage="1"/>
  </sheetPr>
  <dimension ref="A1:AD38"/>
  <sheetViews>
    <sheetView showGridLines="0" workbookViewId="0">
      <selection activeCell="F1" sqref="F1:O1"/>
    </sheetView>
  </sheetViews>
  <sheetFormatPr defaultColWidth="9.109375" defaultRowHeight="14.4" x14ac:dyDescent="0.3"/>
  <cols>
    <col min="1" max="1" width="3.33203125" style="7" customWidth="1"/>
    <col min="2" max="15" width="5.6640625" style="7" customWidth="1"/>
    <col min="16" max="16" width="1.109375" style="7" customWidth="1"/>
    <col min="17" max="16384" width="9.109375" style="7"/>
  </cols>
  <sheetData>
    <row r="1" spans="1:30" ht="16.8" customHeight="1" thickTop="1" thickBot="1" x14ac:dyDescent="0.35">
      <c r="A1" s="68">
        <v>1</v>
      </c>
      <c r="B1" s="445" t="s">
        <v>1932</v>
      </c>
      <c r="C1" s="446"/>
      <c r="D1" s="446"/>
      <c r="E1" s="447"/>
      <c r="F1" s="448"/>
      <c r="G1" s="449"/>
      <c r="H1" s="449"/>
      <c r="I1" s="449"/>
      <c r="J1" s="449"/>
      <c r="K1" s="449"/>
      <c r="L1" s="449"/>
      <c r="M1" s="449"/>
      <c r="N1" s="449"/>
      <c r="O1" s="450"/>
      <c r="P1" s="42"/>
      <c r="Q1" s="220" t="str">
        <f>+INSTRUCTIONS!B34</f>
        <v>Reporting Year: 2023 , v9.1</v>
      </c>
    </row>
    <row r="2" spans="1:30" ht="10.199999999999999" customHeight="1" thickTop="1" thickBot="1" x14ac:dyDescent="0.35">
      <c r="A2" s="42"/>
      <c r="B2" s="42"/>
      <c r="C2" s="42"/>
      <c r="D2" s="42"/>
      <c r="E2" s="42"/>
      <c r="F2" s="6"/>
      <c r="G2" s="6"/>
      <c r="H2" s="6"/>
      <c r="I2" s="6"/>
      <c r="J2" s="6"/>
      <c r="K2" s="6"/>
      <c r="L2" s="6"/>
      <c r="M2" s="6"/>
      <c r="N2" s="6"/>
      <c r="O2" s="6"/>
      <c r="P2" s="6"/>
    </row>
    <row r="3" spans="1:30" ht="15" customHeight="1" thickBot="1" x14ac:dyDescent="0.35">
      <c r="A3" s="5">
        <v>2</v>
      </c>
      <c r="B3" s="453" t="s">
        <v>1931</v>
      </c>
      <c r="C3" s="454"/>
      <c r="D3" s="454"/>
      <c r="E3" s="454"/>
      <c r="F3" s="454"/>
      <c r="G3" s="454"/>
      <c r="H3" s="454"/>
      <c r="I3" s="454"/>
      <c r="J3" s="454"/>
      <c r="K3" s="454"/>
      <c r="L3" s="454"/>
      <c r="M3" s="454"/>
      <c r="N3" s="454"/>
      <c r="O3" s="455"/>
      <c r="P3" s="38"/>
      <c r="Q3" s="424" t="s">
        <v>1531</v>
      </c>
      <c r="R3" s="424"/>
      <c r="S3" s="424"/>
      <c r="T3" s="424"/>
      <c r="U3" s="424"/>
      <c r="V3" s="424"/>
      <c r="W3" s="424"/>
      <c r="X3" s="424"/>
    </row>
    <row r="4" spans="1:30" ht="15" customHeight="1" x14ac:dyDescent="0.3">
      <c r="B4" s="451" t="s">
        <v>0</v>
      </c>
      <c r="C4" s="452"/>
      <c r="D4" s="452"/>
      <c r="E4" s="452"/>
      <c r="F4" s="463"/>
      <c r="G4" s="463"/>
      <c r="H4" s="463"/>
      <c r="I4" s="463"/>
      <c r="J4" s="463"/>
      <c r="K4" s="463"/>
      <c r="L4" s="463"/>
      <c r="M4" s="463"/>
      <c r="N4" s="463"/>
      <c r="O4" s="464"/>
      <c r="P4" s="184"/>
      <c r="Q4" s="424"/>
      <c r="R4" s="424"/>
      <c r="S4" s="424"/>
      <c r="T4" s="424"/>
      <c r="U4" s="424"/>
      <c r="V4" s="424"/>
      <c r="W4" s="424"/>
      <c r="X4" s="424"/>
    </row>
    <row r="5" spans="1:30" x14ac:dyDescent="0.3">
      <c r="B5" s="421" t="s">
        <v>1</v>
      </c>
      <c r="C5" s="422"/>
      <c r="D5" s="422"/>
      <c r="E5" s="422"/>
      <c r="F5" s="419"/>
      <c r="G5" s="419"/>
      <c r="H5" s="419"/>
      <c r="I5" s="419"/>
      <c r="J5" s="419"/>
      <c r="K5" s="419"/>
      <c r="L5" s="419"/>
      <c r="M5" s="419"/>
      <c r="N5" s="419"/>
      <c r="O5" s="420"/>
      <c r="P5" s="221"/>
      <c r="Q5" s="424"/>
      <c r="R5" s="424"/>
      <c r="S5" s="424"/>
      <c r="T5" s="424"/>
      <c r="U5" s="424"/>
      <c r="V5" s="424"/>
      <c r="W5" s="424"/>
      <c r="X5" s="424"/>
    </row>
    <row r="6" spans="1:30" ht="15" customHeight="1" x14ac:dyDescent="0.3">
      <c r="B6" s="421" t="s">
        <v>2</v>
      </c>
      <c r="C6" s="422"/>
      <c r="D6" s="422"/>
      <c r="E6" s="422"/>
      <c r="F6" s="419"/>
      <c r="G6" s="419"/>
      <c r="H6" s="419"/>
      <c r="I6" s="419"/>
      <c r="J6" s="419"/>
      <c r="K6" s="419"/>
      <c r="L6" s="419"/>
      <c r="M6" s="419"/>
      <c r="N6" s="419"/>
      <c r="O6" s="420"/>
      <c r="P6" s="221"/>
      <c r="Q6" s="424"/>
      <c r="R6" s="424"/>
      <c r="S6" s="424"/>
      <c r="T6" s="424"/>
      <c r="U6" s="424"/>
      <c r="V6" s="424"/>
      <c r="W6" s="424"/>
      <c r="X6" s="424"/>
    </row>
    <row r="7" spans="1:30" ht="15.75" customHeight="1" thickBot="1" x14ac:dyDescent="0.35">
      <c r="B7" s="456" t="s">
        <v>3</v>
      </c>
      <c r="C7" s="457"/>
      <c r="D7" s="457"/>
      <c r="E7" s="457"/>
      <c r="F7" s="458"/>
      <c r="G7" s="458"/>
      <c r="H7" s="458"/>
      <c r="I7" s="458"/>
      <c r="J7" s="458"/>
      <c r="K7" s="458"/>
      <c r="L7" s="458"/>
      <c r="M7" s="458"/>
      <c r="N7" s="458"/>
      <c r="O7" s="459"/>
      <c r="P7" s="221"/>
      <c r="Q7" s="424"/>
      <c r="R7" s="424"/>
      <c r="S7" s="424"/>
      <c r="T7" s="424"/>
      <c r="U7" s="424"/>
      <c r="V7" s="424"/>
      <c r="W7" s="424"/>
      <c r="X7" s="424"/>
    </row>
    <row r="8" spans="1:30" ht="9" customHeight="1" thickBot="1" x14ac:dyDescent="0.35"/>
    <row r="9" spans="1:30" x14ac:dyDescent="0.3">
      <c r="A9" s="5">
        <v>3</v>
      </c>
      <c r="B9" s="465" t="s">
        <v>1496</v>
      </c>
      <c r="C9" s="452"/>
      <c r="D9" s="452"/>
      <c r="E9" s="452"/>
      <c r="F9" s="452"/>
      <c r="G9" s="452"/>
      <c r="H9" s="452"/>
      <c r="I9" s="452"/>
      <c r="J9" s="452"/>
      <c r="K9" s="452"/>
      <c r="L9" s="452"/>
      <c r="M9" s="452"/>
      <c r="N9" s="452"/>
      <c r="O9" s="466"/>
      <c r="P9" s="20"/>
      <c r="Q9" s="423" t="s">
        <v>1492</v>
      </c>
      <c r="R9" s="423"/>
      <c r="S9" s="423"/>
      <c r="T9" s="423"/>
      <c r="U9" s="423"/>
      <c r="V9" s="423"/>
      <c r="W9" s="423"/>
      <c r="X9" s="423"/>
      <c r="Y9" s="41"/>
      <c r="Z9" s="41"/>
    </row>
    <row r="10" spans="1:30" ht="14.4" customHeight="1" x14ac:dyDescent="0.3">
      <c r="B10" s="421" t="s">
        <v>4</v>
      </c>
      <c r="C10" s="422"/>
      <c r="D10" s="422"/>
      <c r="E10" s="422"/>
      <c r="F10" s="429"/>
      <c r="G10" s="430"/>
      <c r="H10" s="430"/>
      <c r="I10" s="430"/>
      <c r="J10" s="430"/>
      <c r="K10" s="430"/>
      <c r="L10" s="430"/>
      <c r="M10" s="430"/>
      <c r="N10" s="430"/>
      <c r="O10" s="431"/>
      <c r="P10" s="222"/>
      <c r="Q10" s="423"/>
      <c r="R10" s="423"/>
      <c r="S10" s="423"/>
      <c r="T10" s="423"/>
      <c r="U10" s="423"/>
      <c r="V10" s="423"/>
      <c r="W10" s="423"/>
      <c r="X10" s="423"/>
      <c r="AA10" s="223"/>
      <c r="AB10" s="223"/>
      <c r="AC10" s="223"/>
      <c r="AD10" s="223"/>
    </row>
    <row r="11" spans="1:30" ht="14.4" customHeight="1" x14ac:dyDescent="0.3">
      <c r="B11" s="421" t="s">
        <v>1</v>
      </c>
      <c r="C11" s="422"/>
      <c r="D11" s="422"/>
      <c r="E11" s="422"/>
      <c r="F11" s="429"/>
      <c r="G11" s="430"/>
      <c r="H11" s="430"/>
      <c r="I11" s="430"/>
      <c r="J11" s="430"/>
      <c r="K11" s="430"/>
      <c r="L11" s="430"/>
      <c r="M11" s="430"/>
      <c r="N11" s="430"/>
      <c r="O11" s="431"/>
      <c r="P11" s="222"/>
      <c r="Q11" s="423"/>
      <c r="R11" s="423"/>
      <c r="S11" s="423"/>
      <c r="T11" s="423"/>
      <c r="U11" s="423"/>
      <c r="V11" s="423"/>
      <c r="W11" s="423"/>
      <c r="X11" s="423"/>
      <c r="AA11" s="41"/>
      <c r="AB11" s="41"/>
      <c r="AC11" s="41"/>
      <c r="AD11" s="41"/>
    </row>
    <row r="12" spans="1:30" ht="15" customHeight="1" x14ac:dyDescent="0.3">
      <c r="B12" s="421" t="s">
        <v>5</v>
      </c>
      <c r="C12" s="422"/>
      <c r="D12" s="422"/>
      <c r="E12" s="422"/>
      <c r="F12" s="429"/>
      <c r="G12" s="430"/>
      <c r="H12" s="430"/>
      <c r="I12" s="430"/>
      <c r="J12" s="430"/>
      <c r="K12" s="430"/>
      <c r="L12" s="430"/>
      <c r="M12" s="430"/>
      <c r="N12" s="430"/>
      <c r="O12" s="431"/>
      <c r="P12" s="222"/>
      <c r="Q12" s="423"/>
      <c r="R12" s="423"/>
      <c r="S12" s="423"/>
      <c r="T12" s="423"/>
      <c r="U12" s="423"/>
      <c r="V12" s="423"/>
      <c r="W12" s="423"/>
      <c r="X12" s="423"/>
    </row>
    <row r="13" spans="1:30" x14ac:dyDescent="0.3">
      <c r="B13" s="421" t="s">
        <v>6</v>
      </c>
      <c r="C13" s="422"/>
      <c r="D13" s="422" t="s">
        <v>7</v>
      </c>
      <c r="E13" s="422"/>
      <c r="F13" s="429"/>
      <c r="G13" s="430"/>
      <c r="H13" s="430"/>
      <c r="I13" s="430"/>
      <c r="J13" s="430"/>
      <c r="K13" s="430"/>
      <c r="L13" s="430"/>
      <c r="M13" s="430"/>
      <c r="N13" s="430"/>
      <c r="O13" s="431"/>
      <c r="P13" s="222"/>
      <c r="Q13" s="423"/>
      <c r="R13" s="423"/>
      <c r="S13" s="423"/>
      <c r="T13" s="423"/>
      <c r="U13" s="423"/>
      <c r="V13" s="423"/>
      <c r="W13" s="423"/>
      <c r="X13" s="423"/>
    </row>
    <row r="14" spans="1:30" ht="14.4" customHeight="1" x14ac:dyDescent="0.3">
      <c r="B14" s="460" t="s">
        <v>7</v>
      </c>
      <c r="C14" s="461"/>
      <c r="D14" s="461"/>
      <c r="E14" s="462"/>
      <c r="F14" s="429"/>
      <c r="G14" s="430"/>
      <c r="H14" s="430"/>
      <c r="I14" s="430"/>
      <c r="J14" s="430"/>
      <c r="K14" s="430"/>
      <c r="L14" s="430"/>
      <c r="M14" s="430"/>
      <c r="N14" s="430"/>
      <c r="O14" s="431"/>
      <c r="P14" s="222"/>
      <c r="Q14" s="423" t="s">
        <v>1488</v>
      </c>
      <c r="R14" s="423"/>
      <c r="S14" s="423"/>
      <c r="T14" s="423"/>
      <c r="U14" s="423"/>
      <c r="V14" s="423"/>
      <c r="W14" s="423"/>
      <c r="X14" s="423"/>
      <c r="Y14" s="41"/>
    </row>
    <row r="15" spans="1:30" ht="14.4" customHeight="1" x14ac:dyDescent="0.3">
      <c r="B15" s="421" t="s">
        <v>8</v>
      </c>
      <c r="C15" s="422"/>
      <c r="D15" s="422"/>
      <c r="E15" s="422"/>
      <c r="F15" s="426"/>
      <c r="G15" s="427"/>
      <c r="H15" s="427"/>
      <c r="I15" s="427"/>
      <c r="J15" s="427"/>
      <c r="K15" s="427"/>
      <c r="L15" s="427"/>
      <c r="M15" s="427"/>
      <c r="N15" s="427"/>
      <c r="O15" s="428"/>
      <c r="P15" s="224"/>
      <c r="Q15" s="425" t="s">
        <v>1489</v>
      </c>
      <c r="R15" s="425"/>
      <c r="S15" s="425"/>
      <c r="T15" s="425"/>
      <c r="U15" s="425"/>
      <c r="V15" s="425"/>
      <c r="W15" s="425"/>
      <c r="X15" s="425"/>
    </row>
    <row r="16" spans="1:30" ht="14.4" customHeight="1" x14ac:dyDescent="0.3">
      <c r="B16" s="421" t="s">
        <v>1100</v>
      </c>
      <c r="C16" s="422"/>
      <c r="D16" s="422"/>
      <c r="E16" s="422"/>
      <c r="F16" s="429"/>
      <c r="G16" s="430"/>
      <c r="H16" s="430"/>
      <c r="I16" s="430"/>
      <c r="J16" s="430"/>
      <c r="K16" s="430"/>
      <c r="L16" s="430"/>
      <c r="M16" s="430"/>
      <c r="N16" s="430"/>
      <c r="O16" s="431"/>
      <c r="P16" s="222"/>
      <c r="Q16" s="423" t="s">
        <v>1105</v>
      </c>
      <c r="R16" s="423"/>
      <c r="S16" s="423"/>
      <c r="T16" s="423"/>
      <c r="U16" s="423"/>
      <c r="V16" s="423"/>
      <c r="W16" s="423"/>
      <c r="X16" s="423"/>
      <c r="Y16" s="41"/>
      <c r="Z16" s="41"/>
    </row>
    <row r="17" spans="1:26" ht="15" customHeight="1" x14ac:dyDescent="0.3">
      <c r="B17" s="421" t="s">
        <v>2</v>
      </c>
      <c r="C17" s="422"/>
      <c r="D17" s="422"/>
      <c r="E17" s="422"/>
      <c r="F17" s="429"/>
      <c r="G17" s="430"/>
      <c r="H17" s="430"/>
      <c r="I17" s="430"/>
      <c r="J17" s="430"/>
      <c r="K17" s="430"/>
      <c r="L17" s="430"/>
      <c r="M17" s="430"/>
      <c r="N17" s="430"/>
      <c r="O17" s="431"/>
      <c r="P17" s="222"/>
      <c r="Q17" s="423"/>
      <c r="R17" s="423"/>
      <c r="S17" s="423"/>
      <c r="T17" s="423"/>
      <c r="U17" s="423"/>
      <c r="V17" s="423"/>
      <c r="W17" s="423"/>
      <c r="X17" s="423"/>
      <c r="Y17" s="41"/>
      <c r="Z17" s="41"/>
    </row>
    <row r="18" spans="1:26" x14ac:dyDescent="0.3">
      <c r="B18" s="421" t="s">
        <v>9</v>
      </c>
      <c r="C18" s="422"/>
      <c r="D18" s="422"/>
      <c r="E18" s="422"/>
      <c r="F18" s="429"/>
      <c r="G18" s="430"/>
      <c r="H18" s="430"/>
      <c r="I18" s="430"/>
      <c r="J18" s="430"/>
      <c r="K18" s="430"/>
      <c r="L18" s="430"/>
      <c r="M18" s="430"/>
      <c r="N18" s="430"/>
      <c r="O18" s="431"/>
      <c r="P18" s="222"/>
      <c r="Q18" s="423"/>
      <c r="R18" s="423"/>
      <c r="S18" s="423"/>
      <c r="T18" s="423"/>
      <c r="U18" s="423"/>
      <c r="V18" s="423"/>
      <c r="W18" s="423"/>
      <c r="X18" s="423"/>
    </row>
    <row r="19" spans="1:26" ht="15" thickBot="1" x14ac:dyDescent="0.35">
      <c r="B19" s="421" t="s">
        <v>10</v>
      </c>
      <c r="C19" s="422"/>
      <c r="D19" s="422"/>
      <c r="E19" s="422"/>
      <c r="F19" s="429"/>
      <c r="G19" s="430"/>
      <c r="H19" s="430"/>
      <c r="I19" s="430"/>
      <c r="J19" s="430"/>
      <c r="K19" s="430"/>
      <c r="L19" s="430"/>
      <c r="M19" s="430"/>
      <c r="N19" s="430"/>
      <c r="O19" s="431"/>
      <c r="P19" s="222"/>
      <c r="Q19" s="423"/>
      <c r="R19" s="423"/>
      <c r="S19" s="423"/>
      <c r="T19" s="423"/>
      <c r="U19" s="423"/>
      <c r="V19" s="423"/>
      <c r="W19" s="423"/>
      <c r="X19" s="423"/>
    </row>
    <row r="20" spans="1:26" ht="15" thickBot="1" x14ac:dyDescent="0.35">
      <c r="B20" s="435" t="s">
        <v>1497</v>
      </c>
      <c r="C20" s="436"/>
      <c r="D20" s="436"/>
      <c r="E20" s="436"/>
      <c r="F20" s="436"/>
      <c r="G20" s="436"/>
      <c r="H20" s="436"/>
      <c r="I20" s="436"/>
      <c r="J20" s="436"/>
      <c r="K20" s="436"/>
      <c r="L20" s="437"/>
      <c r="M20" s="432"/>
      <c r="N20" s="433"/>
      <c r="O20" s="434"/>
      <c r="P20" s="225"/>
      <c r="Q20" s="423"/>
      <c r="R20" s="423"/>
      <c r="S20" s="423"/>
      <c r="T20" s="423"/>
      <c r="U20" s="423"/>
      <c r="V20" s="423"/>
      <c r="W20" s="423"/>
      <c r="X20" s="423"/>
    </row>
    <row r="21" spans="1:26" ht="9.6" customHeight="1" thickBot="1" x14ac:dyDescent="0.35">
      <c r="B21" s="467"/>
      <c r="C21" s="467"/>
      <c r="D21" s="467"/>
      <c r="E21" s="467"/>
    </row>
    <row r="22" spans="1:26" ht="15" thickBot="1" x14ac:dyDescent="0.35">
      <c r="A22" s="5">
        <v>4</v>
      </c>
      <c r="B22" s="442" t="s">
        <v>1493</v>
      </c>
      <c r="C22" s="443"/>
      <c r="D22" s="443"/>
      <c r="E22" s="443"/>
      <c r="F22" s="443"/>
      <c r="G22" s="443"/>
      <c r="H22" s="443"/>
      <c r="I22" s="443"/>
      <c r="J22" s="443"/>
      <c r="K22" s="443"/>
      <c r="L22" s="443"/>
      <c r="M22" s="443"/>
      <c r="N22" s="443"/>
      <c r="O22" s="444"/>
      <c r="P22" s="38"/>
      <c r="Q22" s="423" t="s">
        <v>1499</v>
      </c>
      <c r="R22" s="423"/>
      <c r="S22" s="423"/>
      <c r="T22" s="423"/>
      <c r="U22" s="423"/>
      <c r="V22" s="423"/>
      <c r="W22" s="423"/>
      <c r="X22" s="423"/>
    </row>
    <row r="23" spans="1:26" ht="15" customHeight="1" x14ac:dyDescent="0.3">
      <c r="B23" s="440" t="s">
        <v>25</v>
      </c>
      <c r="C23" s="441"/>
      <c r="D23" s="441"/>
      <c r="E23" s="441"/>
      <c r="F23" s="441"/>
      <c r="G23" s="438"/>
      <c r="H23" s="438"/>
      <c r="I23" s="438"/>
      <c r="J23" s="438"/>
      <c r="K23" s="438"/>
      <c r="L23" s="438"/>
      <c r="M23" s="438"/>
      <c r="N23" s="438"/>
      <c r="O23" s="439"/>
      <c r="P23" s="20"/>
      <c r="Q23" s="423"/>
      <c r="R23" s="423"/>
      <c r="S23" s="423"/>
      <c r="T23" s="423"/>
      <c r="U23" s="423"/>
      <c r="V23" s="423"/>
      <c r="W23" s="423"/>
      <c r="X23" s="423"/>
    </row>
    <row r="24" spans="1:26" x14ac:dyDescent="0.3">
      <c r="B24" s="421" t="s">
        <v>1</v>
      </c>
      <c r="C24" s="422"/>
      <c r="D24" s="422"/>
      <c r="E24" s="422"/>
      <c r="F24" s="422"/>
      <c r="G24" s="473"/>
      <c r="H24" s="473"/>
      <c r="I24" s="473"/>
      <c r="J24" s="473"/>
      <c r="K24" s="473"/>
      <c r="L24" s="473"/>
      <c r="M24" s="473"/>
      <c r="N24" s="473"/>
      <c r="O24" s="474"/>
      <c r="P24" s="20"/>
      <c r="Q24" s="423"/>
      <c r="R24" s="423"/>
      <c r="S24" s="423"/>
      <c r="T24" s="423"/>
      <c r="U24" s="423"/>
      <c r="V24" s="423"/>
      <c r="W24" s="423"/>
      <c r="X24" s="423"/>
    </row>
    <row r="25" spans="1:26" ht="15" customHeight="1" x14ac:dyDescent="0.3">
      <c r="B25" s="421" t="s">
        <v>5</v>
      </c>
      <c r="C25" s="422"/>
      <c r="D25" s="422"/>
      <c r="E25" s="422"/>
      <c r="F25" s="422"/>
      <c r="G25" s="473"/>
      <c r="H25" s="473"/>
      <c r="I25" s="473"/>
      <c r="J25" s="473"/>
      <c r="K25" s="473"/>
      <c r="L25" s="473"/>
      <c r="M25" s="473"/>
      <c r="N25" s="473"/>
      <c r="O25" s="474"/>
      <c r="P25" s="20"/>
      <c r="Q25" s="423"/>
      <c r="R25" s="423"/>
      <c r="S25" s="423"/>
      <c r="T25" s="423"/>
      <c r="U25" s="423"/>
      <c r="V25" s="423"/>
      <c r="W25" s="423"/>
      <c r="X25" s="423"/>
    </row>
    <row r="26" spans="1:26" x14ac:dyDescent="0.3">
      <c r="B26" s="421" t="s">
        <v>6</v>
      </c>
      <c r="C26" s="422"/>
      <c r="D26" s="422" t="s">
        <v>7</v>
      </c>
      <c r="E26" s="422"/>
      <c r="F26" s="422"/>
      <c r="G26" s="473"/>
      <c r="H26" s="473"/>
      <c r="I26" s="473"/>
      <c r="J26" s="473"/>
      <c r="K26" s="473"/>
      <c r="L26" s="473"/>
      <c r="M26" s="473"/>
      <c r="N26" s="473"/>
      <c r="O26" s="474"/>
      <c r="P26" s="20"/>
      <c r="Q26" s="423"/>
      <c r="R26" s="423"/>
      <c r="S26" s="423"/>
      <c r="T26" s="423"/>
      <c r="U26" s="423"/>
      <c r="V26" s="423"/>
      <c r="W26" s="423"/>
      <c r="X26" s="423"/>
    </row>
    <row r="27" spans="1:26" x14ac:dyDescent="0.3">
      <c r="B27" s="421" t="s">
        <v>7</v>
      </c>
      <c r="C27" s="422"/>
      <c r="D27" s="422"/>
      <c r="E27" s="422"/>
      <c r="F27" s="422"/>
      <c r="G27" s="473"/>
      <c r="H27" s="473"/>
      <c r="I27" s="473"/>
      <c r="J27" s="473"/>
      <c r="K27" s="473"/>
      <c r="L27" s="473"/>
      <c r="M27" s="473"/>
      <c r="N27" s="473"/>
      <c r="O27" s="474"/>
      <c r="P27" s="20"/>
      <c r="Q27" s="423"/>
      <c r="R27" s="423"/>
      <c r="S27" s="423"/>
      <c r="T27" s="423"/>
      <c r="U27" s="423"/>
      <c r="V27" s="423"/>
      <c r="W27" s="423"/>
      <c r="X27" s="423"/>
    </row>
    <row r="28" spans="1:26" x14ac:dyDescent="0.3">
      <c r="B28" s="421" t="s">
        <v>8</v>
      </c>
      <c r="C28" s="422"/>
      <c r="D28" s="422"/>
      <c r="E28" s="422"/>
      <c r="F28" s="422"/>
      <c r="G28" s="475"/>
      <c r="H28" s="475"/>
      <c r="I28" s="475"/>
      <c r="J28" s="475"/>
      <c r="K28" s="475"/>
      <c r="L28" s="475"/>
      <c r="M28" s="475"/>
      <c r="N28" s="475"/>
      <c r="O28" s="476"/>
      <c r="P28" s="226"/>
      <c r="Q28" s="423"/>
      <c r="R28" s="423"/>
      <c r="S28" s="423"/>
      <c r="T28" s="423"/>
      <c r="U28" s="423"/>
      <c r="V28" s="423"/>
      <c r="W28" s="423"/>
      <c r="X28" s="423"/>
    </row>
    <row r="29" spans="1:26" ht="15" customHeight="1" x14ac:dyDescent="0.3">
      <c r="B29" s="421" t="s">
        <v>2</v>
      </c>
      <c r="C29" s="422"/>
      <c r="D29" s="422"/>
      <c r="E29" s="422"/>
      <c r="F29" s="422"/>
      <c r="G29" s="473"/>
      <c r="H29" s="473"/>
      <c r="I29" s="473"/>
      <c r="J29" s="473"/>
      <c r="K29" s="473"/>
      <c r="L29" s="473"/>
      <c r="M29" s="473"/>
      <c r="N29" s="473"/>
      <c r="O29" s="474"/>
      <c r="P29" s="20"/>
      <c r="Q29" s="423"/>
      <c r="R29" s="423"/>
      <c r="S29" s="423"/>
      <c r="T29" s="423"/>
      <c r="U29" s="423"/>
      <c r="V29" s="423"/>
      <c r="W29" s="423"/>
      <c r="X29" s="423"/>
    </row>
    <row r="30" spans="1:26" x14ac:dyDescent="0.3">
      <c r="B30" s="421" t="s">
        <v>9</v>
      </c>
      <c r="C30" s="422"/>
      <c r="D30" s="422"/>
      <c r="E30" s="422"/>
      <c r="F30" s="422"/>
      <c r="G30" s="473"/>
      <c r="H30" s="473"/>
      <c r="I30" s="473"/>
      <c r="J30" s="473"/>
      <c r="K30" s="473"/>
      <c r="L30" s="473"/>
      <c r="M30" s="473"/>
      <c r="N30" s="473"/>
      <c r="O30" s="474"/>
      <c r="P30" s="20"/>
      <c r="Q30" s="423"/>
      <c r="R30" s="423"/>
      <c r="S30" s="423"/>
      <c r="T30" s="423"/>
      <c r="U30" s="423"/>
      <c r="V30" s="423"/>
      <c r="W30" s="423"/>
      <c r="X30" s="423"/>
    </row>
    <row r="31" spans="1:26" ht="15" customHeight="1" thickBot="1" x14ac:dyDescent="0.35">
      <c r="B31" s="456" t="s">
        <v>10</v>
      </c>
      <c r="C31" s="457"/>
      <c r="D31" s="457"/>
      <c r="E31" s="457"/>
      <c r="F31" s="457"/>
      <c r="G31" s="471"/>
      <c r="H31" s="471"/>
      <c r="I31" s="471"/>
      <c r="J31" s="471"/>
      <c r="K31" s="471"/>
      <c r="L31" s="471"/>
      <c r="M31" s="471"/>
      <c r="N31" s="471"/>
      <c r="O31" s="472"/>
      <c r="P31" s="20"/>
      <c r="Q31" s="423"/>
      <c r="R31" s="423"/>
      <c r="S31" s="423"/>
      <c r="T31" s="423"/>
      <c r="U31" s="423"/>
      <c r="V31" s="423"/>
      <c r="W31" s="423"/>
      <c r="X31" s="423"/>
    </row>
    <row r="32" spans="1:26" ht="15" customHeight="1" thickBot="1" x14ac:dyDescent="0.35">
      <c r="B32" s="479" t="s">
        <v>1498</v>
      </c>
      <c r="C32" s="480"/>
      <c r="D32" s="480"/>
      <c r="E32" s="480"/>
      <c r="F32" s="480"/>
      <c r="G32" s="480"/>
      <c r="H32" s="480"/>
      <c r="I32" s="480"/>
      <c r="J32" s="480"/>
      <c r="K32" s="480"/>
      <c r="L32" s="480"/>
      <c r="M32" s="481"/>
      <c r="N32" s="482"/>
      <c r="O32" s="483"/>
      <c r="P32" s="227"/>
      <c r="Q32" s="423"/>
      <c r="R32" s="423"/>
      <c r="S32" s="423"/>
      <c r="T32" s="423"/>
      <c r="U32" s="423"/>
      <c r="V32" s="423"/>
      <c r="W32" s="423"/>
      <c r="X32" s="423"/>
    </row>
    <row r="33" spans="1:24" ht="9" customHeight="1" thickBot="1" x14ac:dyDescent="0.35"/>
    <row r="34" spans="1:24" ht="14.4" customHeight="1" x14ac:dyDescent="0.3">
      <c r="A34" s="5">
        <v>5</v>
      </c>
      <c r="B34" s="465" t="s">
        <v>1494</v>
      </c>
      <c r="C34" s="477"/>
      <c r="D34" s="477"/>
      <c r="E34" s="477"/>
      <c r="F34" s="477"/>
      <c r="G34" s="477"/>
      <c r="H34" s="477"/>
      <c r="I34" s="477"/>
      <c r="J34" s="477"/>
      <c r="K34" s="477"/>
      <c r="L34" s="477"/>
      <c r="M34" s="477"/>
      <c r="N34" s="477"/>
      <c r="O34" s="478"/>
      <c r="P34" s="38"/>
      <c r="Q34" s="423" t="s">
        <v>1495</v>
      </c>
      <c r="R34" s="423"/>
      <c r="S34" s="423"/>
      <c r="T34" s="423"/>
      <c r="U34" s="423"/>
      <c r="V34" s="423"/>
      <c r="W34" s="423"/>
      <c r="X34" s="423"/>
    </row>
    <row r="35" spans="1:24" ht="15.75" customHeight="1" x14ac:dyDescent="0.3">
      <c r="B35" s="421" t="s">
        <v>680</v>
      </c>
      <c r="C35" s="422"/>
      <c r="D35" s="422"/>
      <c r="E35" s="422"/>
      <c r="F35" s="422"/>
      <c r="G35" s="473"/>
      <c r="H35" s="473"/>
      <c r="I35" s="473"/>
      <c r="J35" s="473"/>
      <c r="K35" s="473"/>
      <c r="L35" s="473"/>
      <c r="M35" s="473"/>
      <c r="N35" s="473"/>
      <c r="O35" s="474"/>
      <c r="P35" s="20"/>
      <c r="Q35" s="423"/>
      <c r="R35" s="423"/>
      <c r="S35" s="423"/>
      <c r="T35" s="423"/>
      <c r="U35" s="423"/>
      <c r="V35" s="423"/>
      <c r="W35" s="423"/>
      <c r="X35" s="423"/>
    </row>
    <row r="36" spans="1:24" ht="15" thickBot="1" x14ac:dyDescent="0.35">
      <c r="B36" s="456" t="s">
        <v>681</v>
      </c>
      <c r="C36" s="457"/>
      <c r="D36" s="457"/>
      <c r="E36" s="457"/>
      <c r="F36" s="457"/>
      <c r="G36" s="471"/>
      <c r="H36" s="471"/>
      <c r="I36" s="471"/>
      <c r="J36" s="471"/>
      <c r="K36" s="471"/>
      <c r="L36" s="471"/>
      <c r="M36" s="471"/>
      <c r="N36" s="471"/>
      <c r="O36" s="472"/>
      <c r="P36" s="20"/>
      <c r="Q36" s="423"/>
      <c r="R36" s="423"/>
      <c r="S36" s="423"/>
      <c r="T36" s="423"/>
      <c r="U36" s="423"/>
      <c r="V36" s="423"/>
      <c r="W36" s="423"/>
      <c r="X36" s="423"/>
    </row>
    <row r="37" spans="1:24" ht="30" customHeight="1" thickBot="1" x14ac:dyDescent="0.35">
      <c r="B37" s="468" t="s">
        <v>1930</v>
      </c>
      <c r="C37" s="469"/>
      <c r="D37" s="469"/>
      <c r="E37" s="469"/>
      <c r="F37" s="469"/>
      <c r="G37" s="469"/>
      <c r="H37" s="469"/>
      <c r="I37" s="469"/>
      <c r="J37" s="469"/>
      <c r="K37" s="469"/>
      <c r="L37" s="469"/>
      <c r="M37" s="469"/>
      <c r="N37" s="469"/>
      <c r="O37" s="470"/>
      <c r="Q37" s="423"/>
      <c r="R37" s="423"/>
      <c r="S37" s="423"/>
      <c r="T37" s="423"/>
      <c r="U37" s="423"/>
      <c r="V37" s="423"/>
      <c r="W37" s="423"/>
      <c r="X37" s="423"/>
    </row>
    <row r="38" spans="1:24" x14ac:dyDescent="0.3">
      <c r="P38" s="185"/>
      <c r="Q38" s="269"/>
      <c r="R38" s="269"/>
      <c r="S38" s="269"/>
      <c r="T38" s="269"/>
      <c r="U38" s="269"/>
      <c r="V38" s="269"/>
      <c r="W38" s="269"/>
      <c r="X38" s="269"/>
    </row>
  </sheetData>
  <sheetProtection algorithmName="SHA-512" hashValue="xtotyX4HqO0YDF5Bwt/Rt2rcj/+c3HMcHvz/iF97c/tPSEcyqJTryNpOCw0aEd/apdwoKrK+a0fsLzOMwYfU8A==" saltValue="QUzBx9g9XzZRfdqaVrU7yg==" spinCount="100000" sheet="1" objects="1" scenarios="1" selectLockedCells="1"/>
  <mergeCells count="69">
    <mergeCell ref="B32:L32"/>
    <mergeCell ref="M32:O32"/>
    <mergeCell ref="G27:O27"/>
    <mergeCell ref="G29:O29"/>
    <mergeCell ref="G30:O30"/>
    <mergeCell ref="G31:O31"/>
    <mergeCell ref="B24:F24"/>
    <mergeCell ref="B25:F25"/>
    <mergeCell ref="B26:F26"/>
    <mergeCell ref="B27:F27"/>
    <mergeCell ref="G24:O24"/>
    <mergeCell ref="G25:O25"/>
    <mergeCell ref="G26:O26"/>
    <mergeCell ref="B21:E21"/>
    <mergeCell ref="F19:O19"/>
    <mergeCell ref="Q16:X20"/>
    <mergeCell ref="B37:O37"/>
    <mergeCell ref="B35:F35"/>
    <mergeCell ref="B36:F36"/>
    <mergeCell ref="G36:O36"/>
    <mergeCell ref="G35:O35"/>
    <mergeCell ref="B28:F28"/>
    <mergeCell ref="B29:F29"/>
    <mergeCell ref="B30:F30"/>
    <mergeCell ref="B31:F31"/>
    <mergeCell ref="Q22:X32"/>
    <mergeCell ref="B16:E16"/>
    <mergeCell ref="G28:O28"/>
    <mergeCell ref="B34:O34"/>
    <mergeCell ref="B11:E11"/>
    <mergeCell ref="B13:E13"/>
    <mergeCell ref="B15:E15"/>
    <mergeCell ref="B19:E19"/>
    <mergeCell ref="B9:O9"/>
    <mergeCell ref="F13:O13"/>
    <mergeCell ref="B17:E17"/>
    <mergeCell ref="B18:E18"/>
    <mergeCell ref="B1:E1"/>
    <mergeCell ref="F18:O18"/>
    <mergeCell ref="F1:O1"/>
    <mergeCell ref="B4:E4"/>
    <mergeCell ref="B3:O3"/>
    <mergeCell ref="B7:E7"/>
    <mergeCell ref="F7:O7"/>
    <mergeCell ref="F14:O14"/>
    <mergeCell ref="B12:E12"/>
    <mergeCell ref="F10:O10"/>
    <mergeCell ref="F11:O11"/>
    <mergeCell ref="F12:O12"/>
    <mergeCell ref="B14:E14"/>
    <mergeCell ref="F4:O4"/>
    <mergeCell ref="F16:O16"/>
    <mergeCell ref="F6:O6"/>
    <mergeCell ref="F5:O5"/>
    <mergeCell ref="B5:E5"/>
    <mergeCell ref="B6:E6"/>
    <mergeCell ref="Q34:X37"/>
    <mergeCell ref="Q3:X7"/>
    <mergeCell ref="Q9:X13"/>
    <mergeCell ref="Q14:X14"/>
    <mergeCell ref="Q15:X15"/>
    <mergeCell ref="F15:O15"/>
    <mergeCell ref="F17:O17"/>
    <mergeCell ref="M20:O20"/>
    <mergeCell ref="B20:L20"/>
    <mergeCell ref="G23:O23"/>
    <mergeCell ref="B23:F23"/>
    <mergeCell ref="B22:O22"/>
    <mergeCell ref="B10:E10"/>
  </mergeCells>
  <conditionalFormatting sqref="F1:P1 F4:P7 F10:P19 M20 G23:P31 M32 G35:P36">
    <cfRule type="notContainsBlanks" dxfId="30" priority="1">
      <formula>LEN(TRIM(F1))&gt;0</formula>
    </cfRule>
  </conditionalFormatting>
  <hyperlinks>
    <hyperlink ref="Q15" r:id="rId1" xr:uid="{31F8DD12-8C27-4F7B-ADBE-ACE7C0ECCC5C}"/>
  </hyperlinks>
  <pageMargins left="0.7" right="0.7" top="0.75" bottom="0.75" header="0.3" footer="0.3"/>
  <pageSetup fitToHeight="0" orientation="portrait" r:id="rId2"/>
  <headerFooter>
    <oddFooter>&amp;LCEP Full Report&amp;C&amp;A&amp;R&amp;P of &amp;N</oddFooter>
  </headerFooter>
  <rowBreaks count="1" manualBreakCount="1">
    <brk id="21" max="14" man="1"/>
  </rowBreaks>
  <extLst>
    <ext xmlns:x14="http://schemas.microsoft.com/office/spreadsheetml/2009/9/main" uri="{CCE6A557-97BC-4b89-ADB6-D9C93CAAB3DF}">
      <x14:dataValidations xmlns:xm="http://schemas.microsoft.com/office/excel/2006/main" count="2">
        <x14:dataValidation type="list" allowBlank="1" showInputMessage="1" showErrorMessage="1" errorTitle="DROPDOWN list" error="You may only choose &quot;Yes&quot; or &quot;No&quot; in this field." promptTitle="Yes/No dropdown" xr:uid="{00000000-0002-0000-0300-000000000000}">
          <x14:formula1>
            <xm:f>Menus!$A$2:$A$3</xm:f>
          </x14:formula1>
          <xm:sqref>M20</xm:sqref>
        </x14:dataValidation>
        <x14:dataValidation type="list" allowBlank="1" showInputMessage="1" showErrorMessage="1" errorTitle="Write &quot;Yes&quot; or &quot;No&quot; " error="if you are getting this error message, write &quot;Yes&quot; or &quot;No&quot;_x000a_" xr:uid="{00000000-0002-0000-0300-000002000000}">
          <x14:formula1>
            <xm:f>Menus!$A$2:$A$3</xm:f>
          </x14:formula1>
          <xm:sqref>M32:P32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59999389629810485"/>
    <pageSetUpPr fitToPage="1"/>
  </sheetPr>
  <dimension ref="A1:F44"/>
  <sheetViews>
    <sheetView showGridLines="0" workbookViewId="0">
      <selection activeCell="E3" sqref="E3"/>
    </sheetView>
  </sheetViews>
  <sheetFormatPr defaultColWidth="9.109375" defaultRowHeight="14.4" x14ac:dyDescent="0.3"/>
  <cols>
    <col min="1" max="1" width="3.33203125" style="397" customWidth="1"/>
    <col min="2" max="2" width="34.44140625" customWidth="1"/>
    <col min="3" max="5" width="20" customWidth="1"/>
  </cols>
  <sheetData>
    <row r="1" spans="1:6" ht="15" thickBot="1" x14ac:dyDescent="0.35">
      <c r="B1" s="217" t="str">
        <f>_xlfn.CONCAT('1 - Contact Info'!B1:E1,'1 - Contact Info'!F1:O1)</f>
        <v>Company Name:</v>
      </c>
      <c r="C1" s="217"/>
      <c r="D1" s="217"/>
      <c r="E1" s="69"/>
      <c r="F1" s="57" t="str">
        <f>+INSTRUCTIONS!B34</f>
        <v>Reporting Year: 2023 , v9.1</v>
      </c>
    </row>
    <row r="2" spans="1:6" ht="9" customHeight="1" thickBot="1" x14ac:dyDescent="0.35">
      <c r="A2" s="396"/>
      <c r="B2" s="218"/>
      <c r="C2" s="218"/>
      <c r="D2" s="218"/>
      <c r="E2" s="218"/>
    </row>
    <row r="3" spans="1:6" ht="30" customHeight="1" thickBot="1" x14ac:dyDescent="0.35">
      <c r="A3" s="396"/>
      <c r="B3" s="479" t="s">
        <v>1914</v>
      </c>
      <c r="C3" s="484"/>
      <c r="D3" s="485"/>
      <c r="E3" s="170"/>
    </row>
    <row r="4" spans="1:6" x14ac:dyDescent="0.3">
      <c r="B4" s="71"/>
    </row>
    <row r="5" spans="1:6" ht="48" customHeight="1" thickBot="1" x14ac:dyDescent="0.35">
      <c r="A5" s="396">
        <v>6</v>
      </c>
      <c r="B5" s="486" t="s">
        <v>1933</v>
      </c>
      <c r="C5" s="486"/>
      <c r="D5" s="486"/>
      <c r="E5" s="486"/>
    </row>
    <row r="6" spans="1:6" s="71" customFormat="1" ht="43.2" x14ac:dyDescent="0.3">
      <c r="A6" s="396"/>
      <c r="B6" s="70" t="s">
        <v>682</v>
      </c>
      <c r="C6" s="83" t="s">
        <v>1536</v>
      </c>
      <c r="D6" s="39" t="s">
        <v>685</v>
      </c>
      <c r="E6" s="40" t="s">
        <v>686</v>
      </c>
    </row>
    <row r="7" spans="1:6" x14ac:dyDescent="0.3">
      <c r="A7" s="398"/>
      <c r="B7" s="82" t="s">
        <v>683</v>
      </c>
      <c r="C7" s="171"/>
      <c r="D7" s="171"/>
      <c r="E7" s="172"/>
    </row>
    <row r="8" spans="1:6" x14ac:dyDescent="0.3">
      <c r="B8" s="72" t="s">
        <v>684</v>
      </c>
      <c r="C8" s="171"/>
      <c r="D8" s="171"/>
      <c r="E8" s="172"/>
    </row>
    <row r="9" spans="1:6" x14ac:dyDescent="0.3">
      <c r="B9" s="72" t="s">
        <v>35</v>
      </c>
      <c r="C9" s="171"/>
      <c r="D9" s="171"/>
      <c r="E9" s="172"/>
    </row>
    <row r="10" spans="1:6" ht="15" thickBot="1" x14ac:dyDescent="0.35">
      <c r="B10" s="73" t="s">
        <v>36</v>
      </c>
      <c r="C10" s="173"/>
      <c r="D10" s="173"/>
      <c r="E10" s="174"/>
    </row>
    <row r="11" spans="1:6" ht="43.2" x14ac:dyDescent="0.3">
      <c r="A11" s="398"/>
      <c r="B11" s="70" t="s">
        <v>1101</v>
      </c>
      <c r="C11" s="81" t="s">
        <v>1536</v>
      </c>
      <c r="D11" s="39" t="s">
        <v>685</v>
      </c>
      <c r="E11" s="40" t="s">
        <v>686</v>
      </c>
    </row>
    <row r="12" spans="1:6" x14ac:dyDescent="0.3">
      <c r="B12" s="72" t="s">
        <v>683</v>
      </c>
      <c r="C12" s="171"/>
      <c r="D12" s="171"/>
      <c r="E12" s="172"/>
    </row>
    <row r="13" spans="1:6" x14ac:dyDescent="0.3">
      <c r="B13" s="72" t="s">
        <v>684</v>
      </c>
      <c r="C13" s="171"/>
      <c r="D13" s="171"/>
      <c r="E13" s="172"/>
    </row>
    <row r="14" spans="1:6" x14ac:dyDescent="0.3">
      <c r="B14" s="72" t="s">
        <v>35</v>
      </c>
      <c r="C14" s="171"/>
      <c r="D14" s="171"/>
      <c r="E14" s="172"/>
    </row>
    <row r="15" spans="1:6" ht="15" thickBot="1" x14ac:dyDescent="0.35">
      <c r="A15" s="396"/>
      <c r="B15" s="73" t="s">
        <v>36</v>
      </c>
      <c r="C15" s="173"/>
      <c r="D15" s="173"/>
      <c r="E15" s="174"/>
    </row>
    <row r="16" spans="1:6" ht="43.2" x14ac:dyDescent="0.3">
      <c r="B16" s="70" t="s">
        <v>1102</v>
      </c>
      <c r="C16" s="81" t="s">
        <v>1536</v>
      </c>
      <c r="D16" s="39" t="s">
        <v>685</v>
      </c>
      <c r="E16" s="40" t="s">
        <v>686</v>
      </c>
    </row>
    <row r="17" spans="1:5" x14ac:dyDescent="0.3">
      <c r="B17" s="72" t="s">
        <v>683</v>
      </c>
      <c r="C17" s="171"/>
      <c r="D17" s="171"/>
      <c r="E17" s="172"/>
    </row>
    <row r="18" spans="1:5" x14ac:dyDescent="0.3">
      <c r="B18" s="72" t="s">
        <v>684</v>
      </c>
      <c r="C18" s="171"/>
      <c r="D18" s="171"/>
      <c r="E18" s="172"/>
    </row>
    <row r="19" spans="1:5" x14ac:dyDescent="0.3">
      <c r="A19" s="396"/>
      <c r="B19" s="72" t="s">
        <v>35</v>
      </c>
      <c r="C19" s="171"/>
      <c r="D19" s="171"/>
      <c r="E19" s="172"/>
    </row>
    <row r="20" spans="1:5" ht="15" thickBot="1" x14ac:dyDescent="0.35">
      <c r="A20" s="398"/>
      <c r="B20" s="73" t="s">
        <v>36</v>
      </c>
      <c r="C20" s="173"/>
      <c r="D20" s="173"/>
      <c r="E20" s="174"/>
    </row>
    <row r="21" spans="1:5" ht="43.2" x14ac:dyDescent="0.3">
      <c r="A21" s="398"/>
      <c r="B21" s="70" t="s">
        <v>687</v>
      </c>
      <c r="C21" s="81" t="s">
        <v>1536</v>
      </c>
      <c r="D21" s="39" t="s">
        <v>685</v>
      </c>
      <c r="E21" s="40" t="s">
        <v>686</v>
      </c>
    </row>
    <row r="22" spans="1:5" x14ac:dyDescent="0.3">
      <c r="A22" s="398"/>
      <c r="B22" s="72" t="s">
        <v>683</v>
      </c>
      <c r="C22" s="171"/>
      <c r="D22" s="171"/>
      <c r="E22" s="172"/>
    </row>
    <row r="23" spans="1:5" x14ac:dyDescent="0.3">
      <c r="B23" s="72" t="s">
        <v>684</v>
      </c>
      <c r="C23" s="171"/>
      <c r="D23" s="171"/>
      <c r="E23" s="172"/>
    </row>
    <row r="24" spans="1:5" x14ac:dyDescent="0.3">
      <c r="B24" s="72" t="s">
        <v>35</v>
      </c>
      <c r="C24" s="171"/>
      <c r="D24" s="171"/>
      <c r="E24" s="172"/>
    </row>
    <row r="25" spans="1:5" ht="15" thickBot="1" x14ac:dyDescent="0.35">
      <c r="B25" s="73" t="s">
        <v>36</v>
      </c>
      <c r="C25" s="173"/>
      <c r="D25" s="173"/>
      <c r="E25" s="174"/>
    </row>
    <row r="26" spans="1:5" x14ac:dyDescent="0.3">
      <c r="B26" s="74"/>
      <c r="C26" s="74"/>
      <c r="D26" s="74"/>
      <c r="E26" s="74"/>
    </row>
    <row r="27" spans="1:5" ht="15" thickBot="1" x14ac:dyDescent="0.35">
      <c r="A27" s="396">
        <v>7</v>
      </c>
      <c r="B27" s="141" t="s">
        <v>688</v>
      </c>
      <c r="C27" s="71"/>
      <c r="D27" s="71"/>
      <c r="E27" s="71"/>
    </row>
    <row r="28" spans="1:5" ht="72" x14ac:dyDescent="0.3">
      <c r="B28" s="75" t="s">
        <v>13</v>
      </c>
      <c r="C28" s="67" t="s">
        <v>14</v>
      </c>
      <c r="D28" s="67" t="s">
        <v>15</v>
      </c>
      <c r="E28" s="178" t="s">
        <v>16</v>
      </c>
    </row>
    <row r="29" spans="1:5" x14ac:dyDescent="0.3">
      <c r="B29" s="76" t="s">
        <v>1115</v>
      </c>
      <c r="C29" s="171"/>
      <c r="D29" s="171"/>
      <c r="E29" s="172"/>
    </row>
    <row r="30" spans="1:5" x14ac:dyDescent="0.3">
      <c r="B30" s="76" t="s">
        <v>1116</v>
      </c>
      <c r="C30" s="171"/>
      <c r="D30" s="171"/>
      <c r="E30" s="172"/>
    </row>
    <row r="31" spans="1:5" x14ac:dyDescent="0.3">
      <c r="B31" s="76" t="s">
        <v>1117</v>
      </c>
      <c r="C31" s="171"/>
      <c r="D31" s="171"/>
      <c r="E31" s="172"/>
    </row>
    <row r="32" spans="1:5" ht="15" thickBot="1" x14ac:dyDescent="0.35">
      <c r="B32" s="77" t="s">
        <v>1118</v>
      </c>
      <c r="C32" s="173"/>
      <c r="D32" s="173"/>
      <c r="E32" s="174"/>
    </row>
    <row r="33" spans="1:5" x14ac:dyDescent="0.3">
      <c r="B33" s="219"/>
    </row>
    <row r="34" spans="1:5" ht="15" thickBot="1" x14ac:dyDescent="0.35">
      <c r="A34" s="396">
        <v>8</v>
      </c>
      <c r="B34" s="335" t="s">
        <v>1936</v>
      </c>
      <c r="C34" s="335"/>
      <c r="D34" s="57"/>
      <c r="E34" s="57"/>
    </row>
    <row r="35" spans="1:5" x14ac:dyDescent="0.3">
      <c r="B35" s="78" t="s">
        <v>17</v>
      </c>
      <c r="C35" s="175"/>
    </row>
    <row r="36" spans="1:5" x14ac:dyDescent="0.3">
      <c r="B36" s="79" t="s">
        <v>1112</v>
      </c>
      <c r="C36" s="176"/>
    </row>
    <row r="37" spans="1:5" x14ac:dyDescent="0.3">
      <c r="B37" s="79" t="s">
        <v>1113</v>
      </c>
      <c r="C37" s="176"/>
    </row>
    <row r="38" spans="1:5" x14ac:dyDescent="0.3">
      <c r="B38" s="79" t="s">
        <v>18</v>
      </c>
      <c r="C38" s="176"/>
    </row>
    <row r="39" spans="1:5" x14ac:dyDescent="0.3">
      <c r="B39" s="79" t="s">
        <v>24</v>
      </c>
      <c r="C39" s="176"/>
    </row>
    <row r="40" spans="1:5" x14ac:dyDescent="0.3">
      <c r="B40" s="79" t="s">
        <v>19</v>
      </c>
      <c r="C40" s="176"/>
    </row>
    <row r="41" spans="1:5" x14ac:dyDescent="0.3">
      <c r="B41" s="79" t="s">
        <v>20</v>
      </c>
      <c r="C41" s="176"/>
    </row>
    <row r="42" spans="1:5" x14ac:dyDescent="0.3">
      <c r="B42" s="79" t="s">
        <v>21</v>
      </c>
      <c r="C42" s="176"/>
    </row>
    <row r="43" spans="1:5" ht="15" thickBot="1" x14ac:dyDescent="0.35">
      <c r="B43" s="80" t="s">
        <v>22</v>
      </c>
      <c r="C43" s="177"/>
    </row>
    <row r="44" spans="1:5" x14ac:dyDescent="0.3">
      <c r="C44" s="71"/>
      <c r="D44" s="71"/>
      <c r="E44" s="71"/>
    </row>
  </sheetData>
  <sheetProtection algorithmName="SHA-512" hashValue="addRFe4VBXOCdl7oNfBIhWCPIsblrYl+elmlQrTrK/eqsWpHM6PrtEGQrUP6LCynQPyb+OTfjIECsgdoCQzlYA==" saltValue="G2wlIZnl297Yau/aIOi07A==" spinCount="100000" sheet="1" objects="1" scenarios="1" selectLockedCells="1"/>
  <mergeCells count="2">
    <mergeCell ref="B3:D3"/>
    <mergeCell ref="B5:E5"/>
  </mergeCells>
  <conditionalFormatting sqref="E3 C7:E10 C12:E15 C17:E20 C22:E25 C29:E32 C35:C43">
    <cfRule type="notContainsBlanks" dxfId="29" priority="1">
      <formula>LEN(TRIM(C3))&gt;0</formula>
    </cfRule>
  </conditionalFormatting>
  <dataValidations count="1">
    <dataValidation allowBlank="1" errorTitle="DROPDOWN list" error="You may only choose &quot;Yes&quot; or &quot;No&quot; in this field." promptTitle="Yes/No dropdown" sqref="C7:E10 C12:E15 C17:E20 C22:E25" xr:uid="{690491A6-4169-43AA-A110-1D9E024EFDDE}"/>
  </dataValidations>
  <pageMargins left="0.7" right="0.7" top="0.75" bottom="0.75" header="0.3" footer="0.3"/>
  <pageSetup fitToHeight="0" orientation="portrait" r:id="rId1"/>
  <headerFooter>
    <oddFooter>&amp;LCEP Full Report&amp;C&amp;A&amp;R&amp;P of &amp;N</oddFooter>
  </headerFooter>
  <rowBreaks count="1" manualBreakCount="1">
    <brk id="14" max="14" man="1"/>
  </rowBreaks>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Invalid information" error="This drop down menu requires choosing &quot;Yes&quot; or &quot;No&quot;" promptTitle="Please use drop down" prompt="Please choose &quot;Yes&quot; or &quot;No&quot; in this field" xr:uid="{00000000-0002-0000-0400-000002000000}">
          <x14:formula1>
            <xm:f>Menus!$A$2:$A$3</xm:f>
          </x14:formula1>
          <xm:sqref>B44 C35:C43</xm:sqref>
        </x14:dataValidation>
        <x14:dataValidation type="list" allowBlank="1" showInputMessage="1" showErrorMessage="1" errorTitle="DROPDOWN list" error="You may only choose &quot;Yes&quot; or &quot;No&quot; in this field." promptTitle="Yes/No dropdown" xr:uid="{00000000-0002-0000-0400-000000000000}">
          <x14:formula1>
            <xm:f>Menus!$A$2:$A$3</xm:f>
          </x14:formula1>
          <xm:sqref>E3 C29:E32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59999389629810485"/>
    <pageSetUpPr fitToPage="1"/>
  </sheetPr>
  <dimension ref="A1:H47"/>
  <sheetViews>
    <sheetView showGridLines="0" workbookViewId="0">
      <selection activeCell="E3" sqref="E3"/>
    </sheetView>
  </sheetViews>
  <sheetFormatPr defaultColWidth="9.109375" defaultRowHeight="14.4" x14ac:dyDescent="0.3"/>
  <cols>
    <col min="1" max="1" width="3.33203125" style="227" customWidth="1"/>
    <col min="2" max="2" width="14.33203125" style="7" customWidth="1"/>
    <col min="3" max="4" width="23.88671875" style="7" customWidth="1"/>
    <col min="5" max="5" width="22.109375" style="7" customWidth="1"/>
    <col min="6" max="6" width="8" style="7" customWidth="1"/>
    <col min="7" max="11" width="22.109375" style="7" customWidth="1"/>
    <col min="12" max="16384" width="9.109375" style="7"/>
  </cols>
  <sheetData>
    <row r="1" spans="1:8" ht="15.6" thickTop="1" thickBot="1" x14ac:dyDescent="0.35">
      <c r="B1" s="217" t="str">
        <f>_xlfn.CONCAT('1 - Contact Info'!B1:E1,'1 - Contact Info'!F1:O1)</f>
        <v>Company Name:</v>
      </c>
      <c r="C1" s="270"/>
      <c r="D1" s="270"/>
      <c r="E1" s="270"/>
      <c r="G1" s="220" t="str">
        <f>+INSTRUCTIONS!B34</f>
        <v>Reporting Year: 2023 , v9.1</v>
      </c>
    </row>
    <row r="2" spans="1:8" ht="15" thickBot="1" x14ac:dyDescent="0.35"/>
    <row r="3" spans="1:8" ht="29.4" customHeight="1" x14ac:dyDescent="0.3">
      <c r="A3" s="399">
        <v>9</v>
      </c>
      <c r="B3" s="493" t="s">
        <v>1532</v>
      </c>
      <c r="C3" s="494"/>
      <c r="D3" s="494"/>
      <c r="E3" s="318"/>
      <c r="G3" s="423" t="s">
        <v>1947</v>
      </c>
      <c r="H3" s="423"/>
    </row>
    <row r="4" spans="1:8" ht="14.4" customHeight="1" x14ac:dyDescent="0.3">
      <c r="B4" s="495" t="s">
        <v>1528</v>
      </c>
      <c r="C4" s="496"/>
      <c r="D4" s="271" t="s">
        <v>677</v>
      </c>
      <c r="E4" s="319"/>
      <c r="G4" s="423"/>
      <c r="H4" s="423"/>
    </row>
    <row r="5" spans="1:8" ht="15" customHeight="1" x14ac:dyDescent="0.3">
      <c r="B5" s="497"/>
      <c r="C5" s="498"/>
      <c r="D5" s="271" t="s">
        <v>1103</v>
      </c>
      <c r="E5" s="319"/>
      <c r="G5" s="423"/>
      <c r="H5" s="423"/>
    </row>
    <row r="6" spans="1:8" ht="14.4" customHeight="1" x14ac:dyDescent="0.3">
      <c r="B6" s="497"/>
      <c r="C6" s="498"/>
      <c r="D6" s="271" t="s">
        <v>675</v>
      </c>
      <c r="E6" s="319"/>
      <c r="G6" s="423"/>
      <c r="H6" s="423"/>
    </row>
    <row r="7" spans="1:8" ht="14.4" customHeight="1" thickBot="1" x14ac:dyDescent="0.35">
      <c r="B7" s="499"/>
      <c r="C7" s="500"/>
      <c r="D7" s="320" t="s">
        <v>1114</v>
      </c>
      <c r="E7" s="321"/>
      <c r="G7" s="423"/>
      <c r="H7" s="423"/>
    </row>
    <row r="8" spans="1:8" ht="15" thickBot="1" x14ac:dyDescent="0.35"/>
    <row r="9" spans="1:8" ht="43.8" customHeight="1" x14ac:dyDescent="0.3">
      <c r="A9" s="399">
        <v>10</v>
      </c>
      <c r="B9" s="502" t="s">
        <v>28</v>
      </c>
      <c r="C9" s="503"/>
      <c r="D9" s="503"/>
      <c r="E9" s="503"/>
      <c r="F9" s="503"/>
      <c r="G9" s="504"/>
    </row>
    <row r="10" spans="1:8" ht="54.75" customHeight="1" thickBot="1" x14ac:dyDescent="0.35">
      <c r="B10" s="505"/>
      <c r="C10" s="506"/>
      <c r="D10" s="506"/>
      <c r="E10" s="506"/>
      <c r="F10" s="506"/>
      <c r="G10" s="507"/>
    </row>
    <row r="11" spans="1:8" ht="15" thickBot="1" x14ac:dyDescent="0.35">
      <c r="B11" s="38"/>
      <c r="C11" s="38"/>
      <c r="D11" s="38"/>
      <c r="E11" s="38"/>
    </row>
    <row r="12" spans="1:8" ht="29.4" customHeight="1" x14ac:dyDescent="0.3">
      <c r="A12" s="399">
        <v>11</v>
      </c>
      <c r="B12" s="502" t="s">
        <v>27</v>
      </c>
      <c r="C12" s="503"/>
      <c r="D12" s="503"/>
      <c r="E12" s="503"/>
      <c r="F12" s="503"/>
      <c r="G12" s="504"/>
    </row>
    <row r="13" spans="1:8" ht="15" thickBot="1" x14ac:dyDescent="0.35">
      <c r="B13" s="505"/>
      <c r="C13" s="506"/>
      <c r="D13" s="506"/>
      <c r="E13" s="506"/>
      <c r="F13" s="506"/>
      <c r="G13" s="507"/>
    </row>
    <row r="14" spans="1:8" ht="15" thickBot="1" x14ac:dyDescent="0.35"/>
    <row r="15" spans="1:8" x14ac:dyDescent="0.3">
      <c r="A15" s="399">
        <v>12</v>
      </c>
      <c r="B15" s="490" t="s">
        <v>26</v>
      </c>
      <c r="C15" s="491"/>
      <c r="D15" s="491"/>
      <c r="E15" s="491"/>
      <c r="F15" s="491"/>
      <c r="G15" s="492"/>
    </row>
    <row r="16" spans="1:8" ht="63" customHeight="1" thickBot="1" x14ac:dyDescent="0.35">
      <c r="B16" s="505"/>
      <c r="C16" s="506"/>
      <c r="D16" s="506"/>
      <c r="E16" s="506"/>
      <c r="F16" s="506"/>
      <c r="G16" s="507"/>
    </row>
    <row r="17" spans="1:7" ht="15" thickBot="1" x14ac:dyDescent="0.35">
      <c r="B17" s="38"/>
      <c r="C17" s="38"/>
      <c r="D17" s="38"/>
      <c r="E17" s="38"/>
    </row>
    <row r="18" spans="1:7" ht="42.6" customHeight="1" x14ac:dyDescent="0.3">
      <c r="A18" s="399">
        <v>13</v>
      </c>
      <c r="B18" s="490" t="s">
        <v>45</v>
      </c>
      <c r="C18" s="491"/>
      <c r="D18" s="491"/>
      <c r="E18" s="491"/>
      <c r="F18" s="491"/>
      <c r="G18" s="492"/>
    </row>
    <row r="19" spans="1:7" ht="52.5" customHeight="1" thickBot="1" x14ac:dyDescent="0.35">
      <c r="B19" s="505"/>
      <c r="C19" s="506"/>
      <c r="D19" s="506"/>
      <c r="E19" s="506"/>
      <c r="F19" s="506"/>
      <c r="G19" s="507"/>
    </row>
    <row r="20" spans="1:7" ht="15" thickBot="1" x14ac:dyDescent="0.35">
      <c r="B20" s="38"/>
      <c r="C20" s="38"/>
      <c r="D20" s="38"/>
      <c r="E20" s="38"/>
    </row>
    <row r="21" spans="1:7" ht="30.6" customHeight="1" x14ac:dyDescent="0.3">
      <c r="A21" s="399">
        <v>14</v>
      </c>
      <c r="B21" s="490" t="s">
        <v>700</v>
      </c>
      <c r="C21" s="491"/>
      <c r="D21" s="491"/>
      <c r="E21" s="491"/>
      <c r="F21" s="491"/>
      <c r="G21" s="492"/>
    </row>
    <row r="22" spans="1:7" ht="51.75" customHeight="1" thickBot="1" x14ac:dyDescent="0.35">
      <c r="B22" s="505"/>
      <c r="C22" s="506"/>
      <c r="D22" s="506"/>
      <c r="E22" s="506"/>
      <c r="F22" s="506"/>
      <c r="G22" s="507"/>
    </row>
    <row r="23" spans="1:7" ht="15" thickBot="1" x14ac:dyDescent="0.35">
      <c r="B23" s="38"/>
      <c r="C23" s="38"/>
      <c r="D23" s="38"/>
      <c r="E23" s="38"/>
      <c r="F23" s="222"/>
    </row>
    <row r="24" spans="1:7" ht="15" thickBot="1" x14ac:dyDescent="0.35">
      <c r="A24" s="399">
        <v>15</v>
      </c>
      <c r="B24" s="490" t="s">
        <v>1120</v>
      </c>
      <c r="C24" s="491"/>
      <c r="D24" s="491"/>
      <c r="E24" s="491"/>
      <c r="F24" s="206"/>
      <c r="G24" s="322"/>
    </row>
    <row r="25" spans="1:7" x14ac:dyDescent="0.3">
      <c r="A25" s="399"/>
      <c r="B25" s="323"/>
      <c r="D25" s="225" t="s">
        <v>1119</v>
      </c>
      <c r="E25" s="272"/>
      <c r="G25" s="228"/>
    </row>
    <row r="26" spans="1:7" ht="33" customHeight="1" x14ac:dyDescent="0.3">
      <c r="A26" s="399"/>
      <c r="B26" s="508" t="s">
        <v>1121</v>
      </c>
      <c r="C26" s="402"/>
      <c r="D26" s="402"/>
      <c r="E26" s="402"/>
      <c r="F26" s="402"/>
      <c r="G26" s="509"/>
    </row>
    <row r="27" spans="1:7" ht="33" customHeight="1" thickBot="1" x14ac:dyDescent="0.35">
      <c r="B27" s="505"/>
      <c r="C27" s="506"/>
      <c r="D27" s="506"/>
      <c r="E27" s="506"/>
      <c r="F27" s="506"/>
      <c r="G27" s="507"/>
    </row>
    <row r="28" spans="1:7" ht="15" thickBot="1" x14ac:dyDescent="0.35">
      <c r="B28" s="501"/>
      <c r="C28" s="501"/>
      <c r="D28" s="501"/>
      <c r="E28" s="501"/>
    </row>
    <row r="29" spans="1:7" x14ac:dyDescent="0.3">
      <c r="A29" s="399">
        <v>16</v>
      </c>
      <c r="B29" s="490" t="s">
        <v>46</v>
      </c>
      <c r="C29" s="491"/>
      <c r="D29" s="491"/>
      <c r="E29" s="491"/>
      <c r="F29" s="206"/>
      <c r="G29" s="322"/>
    </row>
    <row r="30" spans="1:7" ht="88.2" customHeight="1" x14ac:dyDescent="0.3">
      <c r="B30" s="324"/>
      <c r="C30" s="402" t="s">
        <v>1123</v>
      </c>
      <c r="D30" s="402"/>
      <c r="E30" s="402"/>
      <c r="F30" s="402"/>
      <c r="G30" s="509"/>
    </row>
    <row r="31" spans="1:7" ht="54" customHeight="1" x14ac:dyDescent="0.3">
      <c r="B31" s="324"/>
      <c r="C31" s="510"/>
      <c r="D31" s="511"/>
      <c r="E31" s="511"/>
      <c r="F31" s="511"/>
      <c r="G31" s="512"/>
    </row>
    <row r="32" spans="1:7" ht="60" customHeight="1" x14ac:dyDescent="0.3">
      <c r="B32" s="324"/>
      <c r="C32" s="402" t="s">
        <v>47</v>
      </c>
      <c r="D32" s="402"/>
      <c r="E32" s="402"/>
      <c r="F32" s="402"/>
      <c r="G32" s="509"/>
    </row>
    <row r="33" spans="1:7" ht="172.8" customHeight="1" x14ac:dyDescent="0.3">
      <c r="B33" s="324"/>
      <c r="C33" s="510"/>
      <c r="D33" s="511"/>
      <c r="E33" s="511"/>
      <c r="F33" s="511"/>
      <c r="G33" s="512"/>
    </row>
    <row r="34" spans="1:7" x14ac:dyDescent="0.3">
      <c r="B34" s="324"/>
      <c r="C34" s="402" t="s">
        <v>48</v>
      </c>
      <c r="D34" s="402"/>
      <c r="E34" s="402"/>
      <c r="F34" s="402"/>
      <c r="G34" s="509"/>
    </row>
    <row r="35" spans="1:7" ht="47.25" customHeight="1" x14ac:dyDescent="0.3">
      <c r="B35" s="324"/>
      <c r="C35" s="510"/>
      <c r="D35" s="511"/>
      <c r="E35" s="511"/>
      <c r="F35" s="511"/>
      <c r="G35" s="512"/>
    </row>
    <row r="36" spans="1:7" ht="60" customHeight="1" x14ac:dyDescent="0.3">
      <c r="B36" s="324"/>
      <c r="C36" s="513" t="s">
        <v>1124</v>
      </c>
      <c r="D36" s="513"/>
      <c r="E36" s="513"/>
      <c r="F36" s="513"/>
      <c r="G36" s="514"/>
    </row>
    <row r="37" spans="1:7" ht="54.75" customHeight="1" thickBot="1" x14ac:dyDescent="0.35">
      <c r="B37" s="325"/>
      <c r="C37" s="515"/>
      <c r="D37" s="515"/>
      <c r="E37" s="515"/>
      <c r="F37" s="515"/>
      <c r="G37" s="516"/>
    </row>
    <row r="38" spans="1:7" ht="15" thickBot="1" x14ac:dyDescent="0.35">
      <c r="B38" s="20"/>
      <c r="C38" s="38"/>
      <c r="D38" s="38"/>
      <c r="E38" s="38"/>
    </row>
    <row r="39" spans="1:7" x14ac:dyDescent="0.3">
      <c r="A39" s="399">
        <v>17</v>
      </c>
      <c r="B39" s="490" t="s">
        <v>1126</v>
      </c>
      <c r="C39" s="491"/>
      <c r="D39" s="491"/>
      <c r="E39" s="491"/>
      <c r="F39" s="206"/>
      <c r="G39" s="322"/>
    </row>
    <row r="40" spans="1:7" ht="33" customHeight="1" x14ac:dyDescent="0.3">
      <c r="A40" s="399"/>
      <c r="B40" s="421" t="s">
        <v>1125</v>
      </c>
      <c r="C40" s="422"/>
      <c r="D40" s="422"/>
      <c r="E40" s="422"/>
      <c r="F40" s="422"/>
      <c r="G40" s="326"/>
    </row>
    <row r="41" spans="1:7" ht="46.2" customHeight="1" thickBot="1" x14ac:dyDescent="0.35">
      <c r="A41" s="399"/>
      <c r="B41" s="456" t="s">
        <v>1127</v>
      </c>
      <c r="C41" s="457"/>
      <c r="D41" s="457"/>
      <c r="E41" s="457"/>
      <c r="F41" s="457"/>
      <c r="G41" s="327"/>
    </row>
    <row r="42" spans="1:7" ht="17.25" customHeight="1" thickBot="1" x14ac:dyDescent="0.35">
      <c r="A42" s="399"/>
      <c r="B42" s="20"/>
      <c r="C42" s="20"/>
      <c r="D42" s="20"/>
    </row>
    <row r="43" spans="1:7" ht="34.200000000000003" customHeight="1" x14ac:dyDescent="0.3">
      <c r="A43" s="399">
        <v>18</v>
      </c>
      <c r="B43" s="490" t="s">
        <v>1490</v>
      </c>
      <c r="C43" s="491"/>
      <c r="D43" s="491"/>
      <c r="E43" s="491"/>
      <c r="F43" s="491"/>
      <c r="G43" s="492"/>
    </row>
    <row r="44" spans="1:7" ht="30" customHeight="1" thickBot="1" x14ac:dyDescent="0.35">
      <c r="B44" s="487"/>
      <c r="C44" s="488"/>
      <c r="D44" s="488"/>
      <c r="E44" s="488"/>
      <c r="F44" s="488"/>
      <c r="G44" s="489"/>
    </row>
    <row r="45" spans="1:7" ht="15" thickBot="1" x14ac:dyDescent="0.35">
      <c r="B45" s="38"/>
      <c r="C45" s="38"/>
      <c r="D45" s="38"/>
      <c r="E45" s="38"/>
      <c r="F45" s="273"/>
    </row>
    <row r="46" spans="1:7" ht="31.5" customHeight="1" x14ac:dyDescent="0.3">
      <c r="A46" s="399">
        <v>19</v>
      </c>
      <c r="B46" s="490" t="s">
        <v>1128</v>
      </c>
      <c r="C46" s="491"/>
      <c r="D46" s="491"/>
      <c r="E46" s="491"/>
      <c r="F46" s="491"/>
      <c r="G46" s="492"/>
    </row>
    <row r="47" spans="1:7" ht="36" customHeight="1" thickBot="1" x14ac:dyDescent="0.35">
      <c r="B47" s="487"/>
      <c r="C47" s="488"/>
      <c r="D47" s="488"/>
      <c r="E47" s="488"/>
      <c r="F47" s="488"/>
      <c r="G47" s="489"/>
    </row>
  </sheetData>
  <sheetProtection algorithmName="SHA-512" hashValue="WvLIt/Bj+MuA3duBQtsbwkJTLrdi/Rq81//sXBvRCX7GsY++HqKB3TSfqbh7u4wioq1O00JI2G+cCQ07rp5KEw==" saltValue="cDZ+tpXmcu/HRkH42XaDTQ==" spinCount="100000" sheet="1" objects="1" scenarios="1" selectLockedCells="1"/>
  <mergeCells count="33">
    <mergeCell ref="B39:E39"/>
    <mergeCell ref="C31:G31"/>
    <mergeCell ref="C33:G33"/>
    <mergeCell ref="C34:G34"/>
    <mergeCell ref="C35:G35"/>
    <mergeCell ref="C36:G36"/>
    <mergeCell ref="C37:G37"/>
    <mergeCell ref="B27:G27"/>
    <mergeCell ref="B19:G19"/>
    <mergeCell ref="C30:G30"/>
    <mergeCell ref="B22:G22"/>
    <mergeCell ref="C32:G32"/>
    <mergeCell ref="B15:G15"/>
    <mergeCell ref="B16:G16"/>
    <mergeCell ref="B18:G18"/>
    <mergeCell ref="B21:G21"/>
    <mergeCell ref="B26:G26"/>
    <mergeCell ref="G3:H7"/>
    <mergeCell ref="B47:G47"/>
    <mergeCell ref="B40:F40"/>
    <mergeCell ref="B41:F41"/>
    <mergeCell ref="B43:G43"/>
    <mergeCell ref="B44:G44"/>
    <mergeCell ref="B46:G46"/>
    <mergeCell ref="B3:D3"/>
    <mergeCell ref="B24:E24"/>
    <mergeCell ref="B4:C7"/>
    <mergeCell ref="B28:E28"/>
    <mergeCell ref="B29:E29"/>
    <mergeCell ref="B9:G9"/>
    <mergeCell ref="B10:G10"/>
    <mergeCell ref="B12:G12"/>
    <mergeCell ref="B13:G13"/>
  </mergeCells>
  <conditionalFormatting sqref="E3">
    <cfRule type="notContainsBlanks" dxfId="28" priority="2">
      <formula>LEN(TRIM(E3))&gt;0</formula>
    </cfRule>
  </conditionalFormatting>
  <conditionalFormatting sqref="E4:E7">
    <cfRule type="expression" dxfId="27" priority="1">
      <formula>AND($E$3="Yes",$E4&lt;&gt;"")</formula>
    </cfRule>
    <cfRule type="expression" dxfId="26" priority="3">
      <formula>AND($E$3="Yes",ISBLANK($E4))</formula>
    </cfRule>
  </conditionalFormatting>
  <conditionalFormatting sqref="E25">
    <cfRule type="expression" dxfId="25" priority="6">
      <formula>$E$25=""</formula>
    </cfRule>
  </conditionalFormatting>
  <dataValidations count="2">
    <dataValidation type="whole" operator="greaterThanOrEqual" allowBlank="1" showInputMessage="1" showErrorMessage="1" errorTitle="Number required" error="This field must have a number equal to or greater than 0" sqref="E4:E6" xr:uid="{00000000-0002-0000-0500-000000000000}">
      <formula1>0</formula1>
    </dataValidation>
    <dataValidation type="whole" operator="greaterThanOrEqual" allowBlank="1" showInputMessage="1" showErrorMessage="1" errorTitle="Number required" error="This cell must have a number greater than or equal to &quot;0&quot;" sqref="E7" xr:uid="{00000000-0002-0000-0500-000001000000}">
      <formula1>0</formula1>
    </dataValidation>
  </dataValidations>
  <pageMargins left="0.7" right="0.7" top="0.75" bottom="0.75" header="0.3" footer="0.3"/>
  <pageSetup fitToHeight="0" orientation="portrait" r:id="rId1"/>
  <headerFooter>
    <oddFooter>&amp;LCEP Full Report&amp;C&amp;A&amp;R&amp;P of &amp;N</oddFooter>
  </headerFooter>
  <rowBreaks count="3" manualBreakCount="3">
    <brk id="17" max="4" man="1"/>
    <brk id="28" max="4" man="1"/>
    <brk id="38" max="4"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Menus!$A$2:$A$3</xm:f>
          </x14:formula1>
          <xm:sqref>E3</xm:sqref>
        </x14:dataValidation>
        <x14:dataValidation type="list" allowBlank="1" showInputMessage="1" showErrorMessage="1" errorTitle="DROPDOWN list" error="You may only choose &quot;Yes&quot; or &quot;No&quot; in this field." promptTitle="Yes/No dropdown" xr:uid="{88B4FA06-46AC-4BEB-9808-AA452E75B238}">
          <x14:formula1>
            <xm:f>Menus!$A$2:$A$3</xm:f>
          </x14:formula1>
          <xm:sqref>E25 G40:G41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59999389629810485"/>
    <pageSetUpPr fitToPage="1"/>
  </sheetPr>
  <dimension ref="B1:Q88"/>
  <sheetViews>
    <sheetView showGridLines="0" workbookViewId="0">
      <selection activeCell="C9" sqref="C9"/>
    </sheetView>
  </sheetViews>
  <sheetFormatPr defaultColWidth="9.109375" defaultRowHeight="14.4" x14ac:dyDescent="0.3"/>
  <cols>
    <col min="1" max="1" width="1.109375" style="30" customWidth="1"/>
    <col min="2" max="2" width="24.109375" style="30" customWidth="1"/>
    <col min="3" max="3" width="12.21875" style="30" customWidth="1"/>
    <col min="4" max="4" width="14.44140625" style="30" customWidth="1"/>
    <col min="5" max="5" width="10" style="30" customWidth="1"/>
    <col min="6" max="6" width="1.109375" style="30" customWidth="1"/>
    <col min="7" max="7" width="12.21875" style="30" customWidth="1"/>
    <col min="8" max="8" width="14.44140625" style="30" customWidth="1"/>
    <col min="9" max="9" width="10" style="30" customWidth="1"/>
    <col min="10" max="10" width="1.109375" style="30" customWidth="1"/>
    <col min="11" max="11" width="12.21875" style="30" customWidth="1"/>
    <col min="12" max="12" width="14.44140625" style="30" customWidth="1"/>
    <col min="13" max="13" width="10" style="30" customWidth="1"/>
    <col min="14" max="14" width="8.88671875" style="30" customWidth="1"/>
    <col min="15" max="15" width="19.109375" style="30" customWidth="1"/>
    <col min="16" max="16" width="2.44140625" style="30" customWidth="1"/>
    <col min="17" max="16384" width="9.109375" style="30"/>
  </cols>
  <sheetData>
    <row r="1" spans="2:17" ht="16.5" customHeight="1" thickBot="1" x14ac:dyDescent="0.35">
      <c r="B1" s="217" t="str">
        <f>_xlfn.CONCAT('1 - Contact Info'!B1:E1,'1 - Contact Info'!F1:O1)</f>
        <v>Company Name:</v>
      </c>
      <c r="C1" s="230"/>
      <c r="D1" s="230"/>
      <c r="E1" s="230"/>
      <c r="F1" s="215"/>
      <c r="G1" s="169"/>
      <c r="I1" s="259" t="str">
        <f>+INSTRUCTIONS!B34</f>
        <v>Reporting Year: 2023 , v9.1</v>
      </c>
    </row>
    <row r="2" spans="2:17" ht="8.4" customHeight="1" x14ac:dyDescent="0.3"/>
    <row r="3" spans="2:17" x14ac:dyDescent="0.3">
      <c r="B3" s="87" t="s">
        <v>1129</v>
      </c>
      <c r="C3" s="87"/>
      <c r="K3" s="85"/>
      <c r="L3" s="85"/>
      <c r="M3" s="85"/>
      <c r="N3" s="85"/>
      <c r="O3" s="85"/>
      <c r="P3" s="85"/>
    </row>
    <row r="4" spans="2:17" ht="45" customHeight="1" x14ac:dyDescent="0.3">
      <c r="B4" s="523" t="s">
        <v>1533</v>
      </c>
      <c r="C4" s="523"/>
      <c r="D4" s="523"/>
      <c r="E4" s="523"/>
      <c r="F4" s="523"/>
      <c r="G4" s="523"/>
      <c r="H4" s="523"/>
      <c r="I4" s="523"/>
      <c r="J4" s="523"/>
      <c r="K4" s="523"/>
      <c r="L4" s="523"/>
      <c r="M4" s="523"/>
      <c r="N4" s="523"/>
      <c r="O4" s="523"/>
      <c r="P4" s="186"/>
    </row>
    <row r="5" spans="2:17" ht="7.2" customHeight="1" thickBot="1" x14ac:dyDescent="0.35"/>
    <row r="6" spans="2:17" x14ac:dyDescent="0.3">
      <c r="B6" s="519" t="s">
        <v>17</v>
      </c>
      <c r="C6" s="520"/>
      <c r="D6" s="520"/>
      <c r="E6" s="88"/>
      <c r="F6" s="88"/>
      <c r="G6" s="88"/>
      <c r="H6" s="88"/>
      <c r="I6" s="88"/>
      <c r="J6" s="88"/>
      <c r="K6" s="88"/>
      <c r="L6" s="88"/>
      <c r="M6" s="88"/>
      <c r="N6" s="521" t="s">
        <v>1529</v>
      </c>
      <c r="O6" s="522"/>
      <c r="Q6" s="30" t="s">
        <v>1939</v>
      </c>
    </row>
    <row r="7" spans="2:17" ht="28.8" x14ac:dyDescent="0.3">
      <c r="B7" s="89"/>
      <c r="C7" s="518" t="s">
        <v>29</v>
      </c>
      <c r="D7" s="518"/>
      <c r="E7" s="518"/>
      <c r="G7" s="517" t="s">
        <v>30</v>
      </c>
      <c r="H7" s="517"/>
      <c r="I7" s="517"/>
      <c r="K7" s="518" t="s">
        <v>31</v>
      </c>
      <c r="L7" s="518"/>
      <c r="M7" s="518"/>
      <c r="N7" s="153" t="s">
        <v>41</v>
      </c>
      <c r="O7" s="107" t="s">
        <v>1523</v>
      </c>
      <c r="Q7" s="31" t="s">
        <v>41</v>
      </c>
    </row>
    <row r="8" spans="2:17" ht="30" customHeight="1" x14ac:dyDescent="0.3">
      <c r="B8" s="90" t="s">
        <v>32</v>
      </c>
      <c r="C8" s="91" t="s">
        <v>33</v>
      </c>
      <c r="D8" s="91" t="s">
        <v>34</v>
      </c>
      <c r="E8" s="92" t="s">
        <v>1500</v>
      </c>
      <c r="G8" s="91" t="s">
        <v>33</v>
      </c>
      <c r="H8" s="91" t="s">
        <v>34</v>
      </c>
      <c r="I8" s="92" t="s">
        <v>1500</v>
      </c>
      <c r="K8" s="91" t="s">
        <v>33</v>
      </c>
      <c r="L8" s="91" t="s">
        <v>34</v>
      </c>
      <c r="M8" s="92" t="s">
        <v>1500</v>
      </c>
      <c r="N8" s="154" t="s">
        <v>42</v>
      </c>
      <c r="O8" s="150" t="s">
        <v>33</v>
      </c>
      <c r="Q8" s="32" t="s">
        <v>42</v>
      </c>
    </row>
    <row r="9" spans="2:17" ht="27" customHeight="1" x14ac:dyDescent="0.3">
      <c r="B9" s="93" t="s">
        <v>1491</v>
      </c>
      <c r="C9" s="142"/>
      <c r="D9" s="143"/>
      <c r="E9" s="94">
        <f>IFERROR(D9/C9*0.001,0)</f>
        <v>0</v>
      </c>
      <c r="G9" s="142"/>
      <c r="H9" s="143"/>
      <c r="I9" s="94">
        <f>IFERROR(+H9/G9*0.001,0)</f>
        <v>0</v>
      </c>
      <c r="K9" s="95">
        <f t="shared" ref="K9:K11" si="0">+G9+C9</f>
        <v>0</v>
      </c>
      <c r="L9" s="96">
        <f>+H9+D9</f>
        <v>0</v>
      </c>
      <c r="M9" s="97">
        <f>IFERROR(+L9/K9*0.001,0)</f>
        <v>0</v>
      </c>
      <c r="N9" s="148">
        <f>Q9</f>
        <v>1.0730599999999999</v>
      </c>
      <c r="O9" s="109">
        <f>K9*N9</f>
        <v>0</v>
      </c>
      <c r="Q9" s="33">
        <v>1.0730599999999999</v>
      </c>
    </row>
    <row r="10" spans="2:17" x14ac:dyDescent="0.3">
      <c r="B10" s="98" t="s">
        <v>35</v>
      </c>
      <c r="C10" s="123"/>
      <c r="D10" s="144"/>
      <c r="E10" s="94">
        <f>IFERROR(D10/C10*0.001,0)</f>
        <v>0</v>
      </c>
      <c r="G10" s="123"/>
      <c r="H10" s="144"/>
      <c r="I10" s="94">
        <f>IFERROR(+H10/G10*0.001,0)</f>
        <v>0</v>
      </c>
      <c r="K10" s="95">
        <f t="shared" si="0"/>
        <v>0</v>
      </c>
      <c r="L10" s="96">
        <f>+H10+D10</f>
        <v>0</v>
      </c>
      <c r="M10" s="94">
        <f>IFERROR(+L10/K10*0.001,0)</f>
        <v>0</v>
      </c>
      <c r="N10" s="148">
        <f t="shared" ref="N10:N11" si="1">Q10</f>
        <v>1.0715410000000001</v>
      </c>
      <c r="O10" s="109">
        <f>K10*N10</f>
        <v>0</v>
      </c>
      <c r="Q10" s="33">
        <v>1.0715410000000001</v>
      </c>
    </row>
    <row r="11" spans="2:17" x14ac:dyDescent="0.3">
      <c r="B11" s="98" t="s">
        <v>36</v>
      </c>
      <c r="C11" s="123"/>
      <c r="D11" s="144"/>
      <c r="E11" s="94">
        <f>IFERROR(+D11/C11*0.001,0)</f>
        <v>0</v>
      </c>
      <c r="G11" s="123"/>
      <c r="H11" s="144"/>
      <c r="I11" s="94">
        <f>IFERROR(+H11/G11*0.001,0)</f>
        <v>0</v>
      </c>
      <c r="K11" s="95">
        <f t="shared" si="0"/>
        <v>0</v>
      </c>
      <c r="L11" s="96">
        <f>+H11+D11</f>
        <v>0</v>
      </c>
      <c r="M11" s="99">
        <f>IFERROR(+L11/K11*0.001,0)</f>
        <v>0</v>
      </c>
      <c r="N11" s="148">
        <f t="shared" si="1"/>
        <v>1.0328569999999999</v>
      </c>
      <c r="O11" s="109">
        <f>K11*N11</f>
        <v>0</v>
      </c>
      <c r="Q11" s="33">
        <v>1.0328569999999999</v>
      </c>
    </row>
    <row r="12" spans="2:17" ht="15" thickBot="1" x14ac:dyDescent="0.35">
      <c r="B12" s="100" t="s">
        <v>37</v>
      </c>
      <c r="C12" s="101">
        <f>SUM(C9:C11)</f>
        <v>0</v>
      </c>
      <c r="D12" s="102">
        <f>SUM(D9:D11)</f>
        <v>0</v>
      </c>
      <c r="E12" s="103">
        <f>IFERROR(+D12/C12*0.001,0)</f>
        <v>0</v>
      </c>
      <c r="G12" s="101">
        <f>SUM(G9:G11)</f>
        <v>0</v>
      </c>
      <c r="H12" s="102">
        <f>SUM(H9:H11)</f>
        <v>0</v>
      </c>
      <c r="I12" s="103">
        <f>IFERROR(+H12/G12*0.001,0)</f>
        <v>0</v>
      </c>
      <c r="K12" s="101">
        <f>SUM(K9:K11)</f>
        <v>0</v>
      </c>
      <c r="L12" s="102">
        <f>SUM(L9:L11)</f>
        <v>0</v>
      </c>
      <c r="M12" s="103">
        <f>IFERROR(+L12/K12*0.001,0)</f>
        <v>0</v>
      </c>
      <c r="N12" s="155"/>
      <c r="O12" s="110">
        <f>SUM(O9:O11)</f>
        <v>0</v>
      </c>
      <c r="Q12" s="33"/>
    </row>
    <row r="13" spans="2:17" ht="15.6" thickTop="1" thickBot="1" x14ac:dyDescent="0.35">
      <c r="B13" s="104" t="s">
        <v>38</v>
      </c>
      <c r="C13" s="105"/>
      <c r="D13" s="105"/>
      <c r="E13" s="105"/>
      <c r="F13" s="105"/>
      <c r="G13" s="105"/>
      <c r="H13" s="105"/>
      <c r="I13" s="105"/>
      <c r="J13" s="105"/>
      <c r="K13" s="105"/>
      <c r="L13" s="105"/>
      <c r="M13" s="105"/>
      <c r="N13" s="156"/>
      <c r="O13" s="111"/>
      <c r="Q13" s="34"/>
    </row>
    <row r="14" spans="2:17" x14ac:dyDescent="0.3">
      <c r="B14" s="519" t="s">
        <v>1101</v>
      </c>
      <c r="C14" s="520"/>
      <c r="D14" s="520"/>
      <c r="E14" s="88"/>
      <c r="F14" s="88"/>
      <c r="G14" s="88"/>
      <c r="H14" s="88"/>
      <c r="I14" s="88"/>
      <c r="J14" s="88"/>
      <c r="K14" s="88"/>
      <c r="L14" s="88"/>
      <c r="M14" s="88"/>
      <c r="N14" s="157"/>
      <c r="O14" s="106"/>
      <c r="Q14" s="35"/>
    </row>
    <row r="15" spans="2:17" ht="28.8" x14ac:dyDescent="0.3">
      <c r="B15" s="89"/>
      <c r="C15" s="517" t="s">
        <v>29</v>
      </c>
      <c r="D15" s="517"/>
      <c r="E15" s="517"/>
      <c r="G15" s="517" t="s">
        <v>30</v>
      </c>
      <c r="H15" s="517"/>
      <c r="I15" s="517"/>
      <c r="K15" s="518" t="s">
        <v>31</v>
      </c>
      <c r="L15" s="518"/>
      <c r="M15" s="518"/>
      <c r="N15" s="158" t="s">
        <v>41</v>
      </c>
      <c r="O15" s="107" t="s">
        <v>1523</v>
      </c>
      <c r="Q15" s="36" t="s">
        <v>41</v>
      </c>
    </row>
    <row r="16" spans="2:17" ht="28.8" x14ac:dyDescent="0.3">
      <c r="B16" s="90" t="s">
        <v>32</v>
      </c>
      <c r="C16" s="91" t="s">
        <v>33</v>
      </c>
      <c r="D16" s="91" t="s">
        <v>34</v>
      </c>
      <c r="E16" s="92" t="s">
        <v>1500</v>
      </c>
      <c r="G16" s="91" t="s">
        <v>33</v>
      </c>
      <c r="H16" s="91" t="s">
        <v>34</v>
      </c>
      <c r="I16" s="92" t="s">
        <v>1500</v>
      </c>
      <c r="K16" s="91" t="s">
        <v>33</v>
      </c>
      <c r="L16" s="91" t="s">
        <v>34</v>
      </c>
      <c r="M16" s="92" t="s">
        <v>1500</v>
      </c>
      <c r="N16" s="159" t="s">
        <v>42</v>
      </c>
      <c r="O16" s="108" t="s">
        <v>33</v>
      </c>
      <c r="Q16" s="37" t="s">
        <v>42</v>
      </c>
    </row>
    <row r="17" spans="2:17" ht="28.8" x14ac:dyDescent="0.3">
      <c r="B17" s="93" t="s">
        <v>1491</v>
      </c>
      <c r="C17" s="142"/>
      <c r="D17" s="143"/>
      <c r="E17" s="94">
        <f>IFERROR(+D17/C17*0.001,0)</f>
        <v>0</v>
      </c>
      <c r="G17" s="123"/>
      <c r="H17" s="144"/>
      <c r="I17" s="94">
        <f>IFERROR(+H17/G17*0.001,0)</f>
        <v>0</v>
      </c>
      <c r="K17" s="95">
        <f t="shared" ref="K17:K19" si="2">+G17+C17</f>
        <v>0</v>
      </c>
      <c r="L17" s="96">
        <f>+H17+D17</f>
        <v>0</v>
      </c>
      <c r="M17" s="97">
        <f>IFERROR(+L17/K17*0.001,0)</f>
        <v>0</v>
      </c>
      <c r="N17" s="148">
        <f>Q17</f>
        <v>1.08796</v>
      </c>
      <c r="O17" s="109">
        <f>K17*N17</f>
        <v>0</v>
      </c>
      <c r="Q17" s="33">
        <v>1.08796</v>
      </c>
    </row>
    <row r="18" spans="2:17" x14ac:dyDescent="0.3">
      <c r="B18" s="98" t="s">
        <v>35</v>
      </c>
      <c r="C18" s="123"/>
      <c r="D18" s="144"/>
      <c r="E18" s="94">
        <f t="shared" ref="E18:E19" si="3">IFERROR(+D18/C18*0.001,0)</f>
        <v>0</v>
      </c>
      <c r="G18" s="123"/>
      <c r="H18" s="144"/>
      <c r="I18" s="94">
        <f t="shared" ref="I18:I19" si="4">IFERROR(+H18/G18*0.001,0)</f>
        <v>0</v>
      </c>
      <c r="K18" s="95">
        <f t="shared" si="2"/>
        <v>0</v>
      </c>
      <c r="L18" s="96">
        <f>+H18+D18</f>
        <v>0</v>
      </c>
      <c r="M18" s="94">
        <f t="shared" ref="M18:M19" si="5">IFERROR(+L18/K18*0.001,0)</f>
        <v>0</v>
      </c>
      <c r="N18" s="148">
        <f t="shared" ref="N18:N19" si="6">Q18</f>
        <v>1.0862000000000001</v>
      </c>
      <c r="O18" s="109">
        <f>K18*N18</f>
        <v>0</v>
      </c>
      <c r="Q18" s="33">
        <v>1.0862000000000001</v>
      </c>
    </row>
    <row r="19" spans="2:17" x14ac:dyDescent="0.3">
      <c r="B19" s="98" t="s">
        <v>36</v>
      </c>
      <c r="C19" s="123"/>
      <c r="D19" s="144"/>
      <c r="E19" s="94">
        <f t="shared" si="3"/>
        <v>0</v>
      </c>
      <c r="G19" s="123"/>
      <c r="H19" s="144"/>
      <c r="I19" s="94">
        <f t="shared" si="4"/>
        <v>0</v>
      </c>
      <c r="K19" s="95">
        <f t="shared" si="2"/>
        <v>0</v>
      </c>
      <c r="L19" s="96">
        <f>+H19+D19</f>
        <v>0</v>
      </c>
      <c r="M19" s="99">
        <f t="shared" si="5"/>
        <v>0</v>
      </c>
      <c r="N19" s="148">
        <f t="shared" si="6"/>
        <v>1.0383100000000001</v>
      </c>
      <c r="O19" s="109">
        <f>K19*N19</f>
        <v>0</v>
      </c>
      <c r="Q19" s="33">
        <v>1.0383100000000001</v>
      </c>
    </row>
    <row r="20" spans="2:17" ht="15" thickBot="1" x14ac:dyDescent="0.35">
      <c r="B20" s="100" t="s">
        <v>37</v>
      </c>
      <c r="C20" s="101">
        <f>SUM(C17:C19)</f>
        <v>0</v>
      </c>
      <c r="D20" s="102">
        <f>SUM(D17:D19)</f>
        <v>0</v>
      </c>
      <c r="E20" s="103">
        <f>IFERROR(+D20/C20*0.001,0)</f>
        <v>0</v>
      </c>
      <c r="G20" s="101">
        <f>SUM(G17:G19)</f>
        <v>0</v>
      </c>
      <c r="H20" s="102">
        <f>SUM(H17:H19)</f>
        <v>0</v>
      </c>
      <c r="I20" s="103">
        <f>IFERROR(+H20/G20*0.001,0)</f>
        <v>0</v>
      </c>
      <c r="K20" s="101">
        <f>SUM(K17:K19)</f>
        <v>0</v>
      </c>
      <c r="L20" s="102">
        <f>SUM(L17:L19)</f>
        <v>0</v>
      </c>
      <c r="M20" s="103">
        <f>IFERROR(+L20/K20*0.001,0)</f>
        <v>0</v>
      </c>
      <c r="N20" s="155"/>
      <c r="O20" s="110">
        <f>SUM(O17:O19)</f>
        <v>0</v>
      </c>
      <c r="Q20" s="33"/>
    </row>
    <row r="21" spans="2:17" ht="15.6" thickTop="1" thickBot="1" x14ac:dyDescent="0.35">
      <c r="B21" s="104" t="s">
        <v>38</v>
      </c>
      <c r="C21" s="105"/>
      <c r="D21" s="105"/>
      <c r="E21" s="105"/>
      <c r="F21" s="105"/>
      <c r="G21" s="105"/>
      <c r="H21" s="105"/>
      <c r="I21" s="105"/>
      <c r="J21" s="105"/>
      <c r="K21" s="105"/>
      <c r="L21" s="105"/>
      <c r="M21" s="105"/>
      <c r="N21" s="156"/>
      <c r="O21" s="111"/>
      <c r="Q21" s="34"/>
    </row>
    <row r="22" spans="2:17" x14ac:dyDescent="0.3">
      <c r="B22" s="519" t="s">
        <v>1102</v>
      </c>
      <c r="C22" s="520"/>
      <c r="D22" s="520"/>
      <c r="E22" s="88"/>
      <c r="F22" s="88"/>
      <c r="G22" s="88"/>
      <c r="H22" s="88"/>
      <c r="I22" s="88"/>
      <c r="J22" s="88"/>
      <c r="K22" s="88"/>
      <c r="L22" s="88"/>
      <c r="M22" s="88"/>
      <c r="N22" s="157"/>
      <c r="O22" s="106"/>
      <c r="Q22" s="35"/>
    </row>
    <row r="23" spans="2:17" ht="28.8" x14ac:dyDescent="0.3">
      <c r="B23" s="89"/>
      <c r="C23" s="517" t="s">
        <v>29</v>
      </c>
      <c r="D23" s="517"/>
      <c r="E23" s="517"/>
      <c r="G23" s="517" t="s">
        <v>30</v>
      </c>
      <c r="H23" s="517"/>
      <c r="I23" s="517"/>
      <c r="K23" s="518" t="s">
        <v>31</v>
      </c>
      <c r="L23" s="518"/>
      <c r="M23" s="518"/>
      <c r="N23" s="158" t="s">
        <v>41</v>
      </c>
      <c r="O23" s="107" t="s">
        <v>1523</v>
      </c>
      <c r="Q23" s="36" t="s">
        <v>41</v>
      </c>
    </row>
    <row r="24" spans="2:17" ht="28.8" x14ac:dyDescent="0.3">
      <c r="B24" s="90" t="s">
        <v>32</v>
      </c>
      <c r="C24" s="145" t="s">
        <v>33</v>
      </c>
      <c r="D24" s="145" t="s">
        <v>34</v>
      </c>
      <c r="E24" s="92" t="s">
        <v>1500</v>
      </c>
      <c r="G24" s="145" t="s">
        <v>33</v>
      </c>
      <c r="H24" s="145" t="s">
        <v>34</v>
      </c>
      <c r="I24" s="92" t="s">
        <v>1500</v>
      </c>
      <c r="K24" s="91" t="s">
        <v>33</v>
      </c>
      <c r="L24" s="91" t="s">
        <v>34</v>
      </c>
      <c r="M24" s="92" t="s">
        <v>1500</v>
      </c>
      <c r="N24" s="159" t="s">
        <v>42</v>
      </c>
      <c r="O24" s="108" t="s">
        <v>33</v>
      </c>
      <c r="Q24" s="37" t="s">
        <v>42</v>
      </c>
    </row>
    <row r="25" spans="2:17" ht="28.8" x14ac:dyDescent="0.3">
      <c r="B25" s="93" t="s">
        <v>1491</v>
      </c>
      <c r="C25" s="142"/>
      <c r="D25" s="143"/>
      <c r="E25" s="94">
        <f>IFERROR(+D25/C25*0.001,0)</f>
        <v>0</v>
      </c>
      <c r="G25" s="59"/>
      <c r="H25" s="149"/>
      <c r="I25" s="94">
        <f>IFERROR(+H25/G25*0.001,0)</f>
        <v>0</v>
      </c>
      <c r="K25" s="95">
        <f t="shared" ref="K25:K27" si="7">+G25+C25</f>
        <v>0</v>
      </c>
      <c r="L25" s="96">
        <f>+H25+D25</f>
        <v>0</v>
      </c>
      <c r="M25" s="97">
        <f>IFERROR(+L25/K25*0.001,0)</f>
        <v>0</v>
      </c>
      <c r="N25" s="148">
        <f>Q25</f>
        <v>1.0909199999999999</v>
      </c>
      <c r="O25" s="109">
        <f>K25*N25</f>
        <v>0</v>
      </c>
      <c r="Q25" s="33">
        <v>1.0909199999999999</v>
      </c>
    </row>
    <row r="26" spans="2:17" x14ac:dyDescent="0.3">
      <c r="B26" s="98" t="s">
        <v>35</v>
      </c>
      <c r="C26" s="123"/>
      <c r="D26" s="144"/>
      <c r="E26" s="94">
        <f t="shared" ref="E26:E27" si="8">IFERROR(+D26/C26*0.001,0)</f>
        <v>0</v>
      </c>
      <c r="G26" s="59"/>
      <c r="H26" s="149"/>
      <c r="I26" s="94">
        <f t="shared" ref="I26:I27" si="9">IFERROR(+H26/G26*0.001,0)</f>
        <v>0</v>
      </c>
      <c r="K26" s="95">
        <f t="shared" si="7"/>
        <v>0</v>
      </c>
      <c r="L26" s="96">
        <f>+H26+D26</f>
        <v>0</v>
      </c>
      <c r="M26" s="94">
        <f t="shared" ref="M26:M27" si="10">IFERROR(+L26/K26*0.001,0)</f>
        <v>0</v>
      </c>
      <c r="N26" s="148">
        <f t="shared" ref="N26:N27" si="11">Q26</f>
        <v>1.0877600000000001</v>
      </c>
      <c r="O26" s="109">
        <f>K26*N26</f>
        <v>0</v>
      </c>
      <c r="Q26" s="33">
        <v>1.0877600000000001</v>
      </c>
    </row>
    <row r="27" spans="2:17" x14ac:dyDescent="0.3">
      <c r="B27" s="98" t="s">
        <v>36</v>
      </c>
      <c r="C27" s="123"/>
      <c r="D27" s="144"/>
      <c r="E27" s="94">
        <f t="shared" si="8"/>
        <v>0</v>
      </c>
      <c r="G27" s="59"/>
      <c r="H27" s="149"/>
      <c r="I27" s="94">
        <f t="shared" si="9"/>
        <v>0</v>
      </c>
      <c r="K27" s="95">
        <f t="shared" si="7"/>
        <v>0</v>
      </c>
      <c r="L27" s="96">
        <f>+H27+D27</f>
        <v>0</v>
      </c>
      <c r="M27" s="99">
        <f t="shared" si="10"/>
        <v>0</v>
      </c>
      <c r="N27" s="148">
        <f t="shared" si="11"/>
        <v>1.0326200000000001</v>
      </c>
      <c r="O27" s="109">
        <f>K27*N27</f>
        <v>0</v>
      </c>
      <c r="Q27" s="33">
        <v>1.0326200000000001</v>
      </c>
    </row>
    <row r="28" spans="2:17" ht="15" thickBot="1" x14ac:dyDescent="0.35">
      <c r="B28" s="100" t="s">
        <v>37</v>
      </c>
      <c r="C28" s="146">
        <f>SUM(C25:C27)</f>
        <v>0</v>
      </c>
      <c r="D28" s="147">
        <f>SUM(D25:D27)</f>
        <v>0</v>
      </c>
      <c r="E28" s="103">
        <f>IFERROR(+D28/C28*0.001,0)</f>
        <v>0</v>
      </c>
      <c r="G28" s="146">
        <f>SUM(G25:G27)</f>
        <v>0</v>
      </c>
      <c r="H28" s="147">
        <f>SUM(H25:H27)</f>
        <v>0</v>
      </c>
      <c r="I28" s="103">
        <f>IFERROR(+H28/G28*0.001,0)</f>
        <v>0</v>
      </c>
      <c r="K28" s="101">
        <f>SUM(K25:K27)</f>
        <v>0</v>
      </c>
      <c r="L28" s="102">
        <f>SUM(L25:L27)</f>
        <v>0</v>
      </c>
      <c r="M28" s="103">
        <f>IFERROR(+L28/K28*0.001,0)</f>
        <v>0</v>
      </c>
      <c r="N28" s="155"/>
      <c r="O28" s="110">
        <f>SUM(O25:O27)</f>
        <v>0</v>
      </c>
      <c r="Q28" s="33"/>
    </row>
    <row r="29" spans="2:17" ht="15.6" thickTop="1" thickBot="1" x14ac:dyDescent="0.35">
      <c r="B29" s="104" t="s">
        <v>38</v>
      </c>
      <c r="C29" s="105"/>
      <c r="D29" s="105"/>
      <c r="E29" s="105"/>
      <c r="F29" s="105"/>
      <c r="G29" s="105"/>
      <c r="H29" s="105"/>
      <c r="I29" s="105"/>
      <c r="J29" s="105"/>
      <c r="K29" s="105"/>
      <c r="L29" s="105"/>
      <c r="M29" s="105"/>
      <c r="N29" s="156"/>
      <c r="O29" s="111"/>
      <c r="Q29" s="34"/>
    </row>
    <row r="30" spans="2:17" x14ac:dyDescent="0.3">
      <c r="B30" s="519" t="s">
        <v>18</v>
      </c>
      <c r="C30" s="520"/>
      <c r="D30" s="520"/>
      <c r="E30" s="88"/>
      <c r="F30" s="88"/>
      <c r="G30" s="88"/>
      <c r="H30" s="88"/>
      <c r="I30" s="88"/>
      <c r="J30" s="88"/>
      <c r="K30" s="88"/>
      <c r="L30" s="88"/>
      <c r="M30" s="88"/>
      <c r="N30" s="157"/>
      <c r="O30" s="106"/>
      <c r="Q30" s="35"/>
    </row>
    <row r="31" spans="2:17" ht="28.8" x14ac:dyDescent="0.3">
      <c r="B31" s="89"/>
      <c r="C31" s="517" t="s">
        <v>29</v>
      </c>
      <c r="D31" s="517"/>
      <c r="E31" s="517"/>
      <c r="G31" s="517" t="s">
        <v>30</v>
      </c>
      <c r="H31" s="517"/>
      <c r="I31" s="517"/>
      <c r="K31" s="518" t="s">
        <v>31</v>
      </c>
      <c r="L31" s="518"/>
      <c r="M31" s="518"/>
      <c r="N31" s="158" t="s">
        <v>41</v>
      </c>
      <c r="O31" s="107" t="s">
        <v>1523</v>
      </c>
      <c r="Q31" s="36" t="s">
        <v>41</v>
      </c>
    </row>
    <row r="32" spans="2:17" ht="28.8" x14ac:dyDescent="0.3">
      <c r="B32" s="90" t="s">
        <v>32</v>
      </c>
      <c r="C32" s="145" t="s">
        <v>33</v>
      </c>
      <c r="D32" s="145" t="s">
        <v>34</v>
      </c>
      <c r="E32" s="92" t="s">
        <v>1500</v>
      </c>
      <c r="G32" s="145" t="s">
        <v>33</v>
      </c>
      <c r="H32" s="145" t="s">
        <v>34</v>
      </c>
      <c r="I32" s="92" t="s">
        <v>1500</v>
      </c>
      <c r="K32" s="91" t="s">
        <v>33</v>
      </c>
      <c r="L32" s="91" t="s">
        <v>34</v>
      </c>
      <c r="M32" s="92" t="s">
        <v>1500</v>
      </c>
      <c r="N32" s="159" t="s">
        <v>43</v>
      </c>
      <c r="O32" s="108" t="s">
        <v>33</v>
      </c>
      <c r="Q32" s="37" t="s">
        <v>1940</v>
      </c>
    </row>
    <row r="33" spans="2:17" ht="28.8" x14ac:dyDescent="0.3">
      <c r="B33" s="93" t="s">
        <v>1491</v>
      </c>
      <c r="C33" s="142"/>
      <c r="D33" s="143"/>
      <c r="E33" s="94">
        <f>IFERROR(+D33/C33*0.001,0)</f>
        <v>0</v>
      </c>
      <c r="G33" s="123"/>
      <c r="H33" s="144"/>
      <c r="I33" s="94">
        <f>IFERROR(+H33/G33*0.001,0)</f>
        <v>0</v>
      </c>
      <c r="K33" s="95">
        <f t="shared" ref="K33:K35" si="12">+G33+C33</f>
        <v>0</v>
      </c>
      <c r="L33" s="96">
        <f>+H33+D33</f>
        <v>0</v>
      </c>
      <c r="M33" s="97">
        <f>IFERROR(+L33/K33*0.001,0)</f>
        <v>0</v>
      </c>
      <c r="N33" s="148">
        <f>Q33</f>
        <v>1.0909199999999999</v>
      </c>
      <c r="O33" s="109">
        <f>K33*N33</f>
        <v>0</v>
      </c>
      <c r="Q33" s="33">
        <f>Q25</f>
        <v>1.0909199999999999</v>
      </c>
    </row>
    <row r="34" spans="2:17" x14ac:dyDescent="0.3">
      <c r="B34" s="98" t="s">
        <v>35</v>
      </c>
      <c r="C34" s="123"/>
      <c r="D34" s="144"/>
      <c r="E34" s="94">
        <f t="shared" ref="E34:E35" si="13">IFERROR(+D34/C34*0.001,0)</f>
        <v>0</v>
      </c>
      <c r="G34" s="123"/>
      <c r="H34" s="144"/>
      <c r="I34" s="94">
        <f t="shared" ref="I34:I35" si="14">IFERROR(+H34/G34*0.001,0)</f>
        <v>0</v>
      </c>
      <c r="K34" s="95">
        <f t="shared" si="12"/>
        <v>0</v>
      </c>
      <c r="L34" s="96">
        <f>+H34+D34</f>
        <v>0</v>
      </c>
      <c r="M34" s="94">
        <f t="shared" ref="M34:M35" si="15">IFERROR(+L34/K34*0.001,0)</f>
        <v>0</v>
      </c>
      <c r="N34" s="148">
        <f t="shared" ref="N34:N35" si="16">Q34</f>
        <v>1.0877600000000001</v>
      </c>
      <c r="O34" s="109">
        <f>K34*N34</f>
        <v>0</v>
      </c>
      <c r="Q34" s="33">
        <f t="shared" ref="Q34:Q35" si="17">Q26</f>
        <v>1.0877600000000001</v>
      </c>
    </row>
    <row r="35" spans="2:17" x14ac:dyDescent="0.3">
      <c r="B35" s="98" t="s">
        <v>36</v>
      </c>
      <c r="C35" s="123"/>
      <c r="D35" s="144"/>
      <c r="E35" s="94">
        <f t="shared" si="13"/>
        <v>0</v>
      </c>
      <c r="G35" s="123"/>
      <c r="H35" s="144"/>
      <c r="I35" s="94">
        <f t="shared" si="14"/>
        <v>0</v>
      </c>
      <c r="K35" s="95">
        <f t="shared" si="12"/>
        <v>0</v>
      </c>
      <c r="L35" s="96">
        <f>+H35+D35</f>
        <v>0</v>
      </c>
      <c r="M35" s="94">
        <f t="shared" si="15"/>
        <v>0</v>
      </c>
      <c r="N35" s="148">
        <f t="shared" si="16"/>
        <v>1.0326200000000001</v>
      </c>
      <c r="O35" s="109">
        <f>K35*N35</f>
        <v>0</v>
      </c>
      <c r="Q35" s="33">
        <f t="shared" si="17"/>
        <v>1.0326200000000001</v>
      </c>
    </row>
    <row r="36" spans="2:17" ht="15" thickBot="1" x14ac:dyDescent="0.35">
      <c r="B36" s="100" t="s">
        <v>37</v>
      </c>
      <c r="C36" s="146">
        <f>SUM(C33:C35)</f>
        <v>0</v>
      </c>
      <c r="D36" s="147">
        <f>SUM(D33:D35)</f>
        <v>0</v>
      </c>
      <c r="E36" s="103">
        <f>IFERROR(+D36/C36*0.001,0)</f>
        <v>0</v>
      </c>
      <c r="G36" s="146">
        <f>SUM(G33:G35)</f>
        <v>0</v>
      </c>
      <c r="H36" s="147">
        <f>SUM(H33:H35)</f>
        <v>0</v>
      </c>
      <c r="I36" s="103">
        <f>IFERROR(+H36/G36*0.001,0)</f>
        <v>0</v>
      </c>
      <c r="K36" s="101">
        <f>SUM(K33:K35)</f>
        <v>0</v>
      </c>
      <c r="L36" s="102">
        <f>SUM(L33:L35)</f>
        <v>0</v>
      </c>
      <c r="M36" s="103">
        <f>IFERROR(+L36/K36*0.001,0)</f>
        <v>0</v>
      </c>
      <c r="N36" s="155"/>
      <c r="O36" s="110">
        <f>SUM(O33:O35)</f>
        <v>0</v>
      </c>
      <c r="Q36" s="33"/>
    </row>
    <row r="37" spans="2:17" ht="15.6" thickTop="1" thickBot="1" x14ac:dyDescent="0.35">
      <c r="B37" s="104" t="s">
        <v>38</v>
      </c>
      <c r="C37" s="105"/>
      <c r="D37" s="105"/>
      <c r="E37" s="105"/>
      <c r="F37" s="105"/>
      <c r="G37" s="105"/>
      <c r="H37" s="105"/>
      <c r="I37" s="105"/>
      <c r="J37" s="105"/>
      <c r="K37" s="105"/>
      <c r="L37" s="105"/>
      <c r="M37" s="105"/>
      <c r="N37" s="156"/>
      <c r="O37" s="111"/>
      <c r="Q37" s="34"/>
    </row>
    <row r="38" spans="2:17" x14ac:dyDescent="0.3">
      <c r="B38" s="519" t="s">
        <v>24</v>
      </c>
      <c r="C38" s="520"/>
      <c r="D38" s="520"/>
      <c r="E38" s="88"/>
      <c r="F38" s="88"/>
      <c r="G38" s="88"/>
      <c r="H38" s="88"/>
      <c r="I38" s="88"/>
      <c r="J38" s="88"/>
      <c r="K38" s="88"/>
      <c r="L38" s="88"/>
      <c r="M38" s="88"/>
      <c r="N38" s="157"/>
      <c r="O38" s="106"/>
      <c r="Q38" s="35"/>
    </row>
    <row r="39" spans="2:17" ht="28.8" x14ac:dyDescent="0.3">
      <c r="B39" s="89"/>
      <c r="C39" s="517" t="s">
        <v>29</v>
      </c>
      <c r="D39" s="517"/>
      <c r="E39" s="517"/>
      <c r="G39" s="517" t="s">
        <v>30</v>
      </c>
      <c r="H39" s="517"/>
      <c r="I39" s="517"/>
      <c r="K39" s="518" t="s">
        <v>31</v>
      </c>
      <c r="L39" s="518"/>
      <c r="M39" s="518"/>
      <c r="N39" s="158" t="s">
        <v>41</v>
      </c>
      <c r="O39" s="107" t="s">
        <v>1523</v>
      </c>
      <c r="Q39" s="36" t="s">
        <v>41</v>
      </c>
    </row>
    <row r="40" spans="2:17" ht="28.8" x14ac:dyDescent="0.3">
      <c r="B40" s="90" t="s">
        <v>32</v>
      </c>
      <c r="C40" s="145" t="s">
        <v>33</v>
      </c>
      <c r="D40" s="145" t="s">
        <v>34</v>
      </c>
      <c r="E40" s="92" t="s">
        <v>1500</v>
      </c>
      <c r="G40" s="145" t="s">
        <v>33</v>
      </c>
      <c r="H40" s="145" t="s">
        <v>34</v>
      </c>
      <c r="I40" s="92" t="s">
        <v>1500</v>
      </c>
      <c r="K40" s="91" t="s">
        <v>33</v>
      </c>
      <c r="L40" s="91" t="s">
        <v>34</v>
      </c>
      <c r="M40" s="92" t="s">
        <v>1500</v>
      </c>
      <c r="N40" s="159" t="s">
        <v>44</v>
      </c>
      <c r="O40" s="108" t="s">
        <v>33</v>
      </c>
      <c r="Q40" s="37" t="s">
        <v>44</v>
      </c>
    </row>
    <row r="41" spans="2:17" ht="28.8" x14ac:dyDescent="0.3">
      <c r="B41" s="93" t="s">
        <v>1491</v>
      </c>
      <c r="C41" s="142"/>
      <c r="D41" s="143"/>
      <c r="E41" s="94">
        <f>IFERROR(+D41/C41*0.001,0)</f>
        <v>0</v>
      </c>
      <c r="G41" s="123"/>
      <c r="H41" s="144"/>
      <c r="I41" s="94">
        <f>IFERROR(+H41/G41*0.001,0)</f>
        <v>0</v>
      </c>
      <c r="K41" s="95">
        <f t="shared" ref="K41:L43" si="18">+G41+C41</f>
        <v>0</v>
      </c>
      <c r="L41" s="96">
        <f>+H41+D41</f>
        <v>0</v>
      </c>
      <c r="M41" s="97">
        <f>IFERROR(+L41/K41*0.001,0)</f>
        <v>0</v>
      </c>
      <c r="N41" s="148">
        <f>Q41</f>
        <v>1.0730599999999999</v>
      </c>
      <c r="O41" s="109">
        <f>K41*N41</f>
        <v>0</v>
      </c>
      <c r="Q41" s="33">
        <f>Q9</f>
        <v>1.0730599999999999</v>
      </c>
    </row>
    <row r="42" spans="2:17" x14ac:dyDescent="0.3">
      <c r="B42" s="98" t="s">
        <v>35</v>
      </c>
      <c r="C42" s="123"/>
      <c r="D42" s="144"/>
      <c r="E42" s="94">
        <f t="shared" ref="E42:E43" si="19">IFERROR(+D42/C42*0.001,0)</f>
        <v>0</v>
      </c>
      <c r="G42" s="123"/>
      <c r="H42" s="144"/>
      <c r="I42" s="94">
        <f t="shared" ref="I42:I43" si="20">IFERROR(+H42/G42*0.001,0)</f>
        <v>0</v>
      </c>
      <c r="K42" s="95">
        <f t="shared" si="18"/>
        <v>0</v>
      </c>
      <c r="L42" s="96">
        <f>+H42+D42</f>
        <v>0</v>
      </c>
      <c r="M42" s="94">
        <f t="shared" ref="M42:M43" si="21">IFERROR(+L42/K42*0.001,0)</f>
        <v>0</v>
      </c>
      <c r="N42" s="148">
        <f t="shared" ref="N42:N43" si="22">Q42</f>
        <v>1.0715410000000001</v>
      </c>
      <c r="O42" s="109">
        <f>K42*N42</f>
        <v>0</v>
      </c>
      <c r="Q42" s="33">
        <f t="shared" ref="Q42:Q43" si="23">Q10</f>
        <v>1.0715410000000001</v>
      </c>
    </row>
    <row r="43" spans="2:17" x14ac:dyDescent="0.3">
      <c r="B43" s="98" t="s">
        <v>36</v>
      </c>
      <c r="C43" s="123"/>
      <c r="D43" s="144"/>
      <c r="E43" s="94">
        <f t="shared" si="19"/>
        <v>0</v>
      </c>
      <c r="G43" s="123"/>
      <c r="H43" s="144"/>
      <c r="I43" s="94">
        <f t="shared" si="20"/>
        <v>0</v>
      </c>
      <c r="K43" s="95">
        <f t="shared" si="18"/>
        <v>0</v>
      </c>
      <c r="L43" s="96">
        <f t="shared" si="18"/>
        <v>0</v>
      </c>
      <c r="M43" s="94">
        <f t="shared" si="21"/>
        <v>0</v>
      </c>
      <c r="N43" s="148">
        <f t="shared" si="22"/>
        <v>1.0328569999999999</v>
      </c>
      <c r="O43" s="109">
        <f>K43*N43</f>
        <v>0</v>
      </c>
      <c r="Q43" s="33">
        <f t="shared" si="23"/>
        <v>1.0328569999999999</v>
      </c>
    </row>
    <row r="44" spans="2:17" ht="15" thickBot="1" x14ac:dyDescent="0.35">
      <c r="B44" s="100" t="s">
        <v>37</v>
      </c>
      <c r="C44" s="146">
        <f>SUM(C41:C43)</f>
        <v>0</v>
      </c>
      <c r="D44" s="147">
        <f>SUM(D41:D43)</f>
        <v>0</v>
      </c>
      <c r="E44" s="103">
        <f>IFERROR(D44/C44*0.001,0)</f>
        <v>0</v>
      </c>
      <c r="G44" s="146">
        <f>SUM(G41:G43)</f>
        <v>0</v>
      </c>
      <c r="H44" s="147">
        <f>SUM(H41:H43)</f>
        <v>0</v>
      </c>
      <c r="I44" s="103">
        <f>IFERROR(H44/G44*0.001,0)</f>
        <v>0</v>
      </c>
      <c r="K44" s="101">
        <f>SUM(K41:K43)</f>
        <v>0</v>
      </c>
      <c r="L44" s="102">
        <f>SUM(L41:L43)</f>
        <v>0</v>
      </c>
      <c r="M44" s="103">
        <f>IFERROR(L44/K44*0.001,0)</f>
        <v>0</v>
      </c>
      <c r="N44" s="155"/>
      <c r="O44" s="110">
        <f>SUM(O41:O43)</f>
        <v>0</v>
      </c>
      <c r="Q44" s="33"/>
    </row>
    <row r="45" spans="2:17" ht="15.6" thickTop="1" thickBot="1" x14ac:dyDescent="0.35">
      <c r="B45" s="104" t="s">
        <v>38</v>
      </c>
      <c r="C45" s="105"/>
      <c r="D45" s="105"/>
      <c r="E45" s="105"/>
      <c r="F45" s="105"/>
      <c r="G45" s="105"/>
      <c r="H45" s="105"/>
      <c r="I45" s="105"/>
      <c r="J45" s="105"/>
      <c r="K45" s="105"/>
      <c r="L45" s="105"/>
      <c r="M45" s="105"/>
      <c r="N45" s="156"/>
      <c r="O45" s="111"/>
      <c r="Q45" s="34"/>
    </row>
    <row r="46" spans="2:17" x14ac:dyDescent="0.3">
      <c r="B46" s="519" t="s">
        <v>39</v>
      </c>
      <c r="C46" s="520"/>
      <c r="D46" s="520"/>
      <c r="E46" s="88"/>
      <c r="F46" s="88"/>
      <c r="G46" s="88"/>
      <c r="H46" s="88"/>
      <c r="I46" s="88"/>
      <c r="J46" s="88"/>
      <c r="K46" s="88"/>
      <c r="L46" s="88"/>
      <c r="M46" s="88"/>
      <c r="N46" s="157"/>
      <c r="O46" s="106"/>
      <c r="Q46" s="35"/>
    </row>
    <row r="47" spans="2:17" ht="28.8" x14ac:dyDescent="0.3">
      <c r="B47" s="89"/>
      <c r="C47" s="517" t="s">
        <v>29</v>
      </c>
      <c r="D47" s="517"/>
      <c r="E47" s="517"/>
      <c r="G47" s="517" t="s">
        <v>30</v>
      </c>
      <c r="H47" s="517"/>
      <c r="I47" s="517"/>
      <c r="K47" s="518" t="s">
        <v>31</v>
      </c>
      <c r="L47" s="518"/>
      <c r="M47" s="518"/>
      <c r="N47" s="158" t="s">
        <v>41</v>
      </c>
      <c r="O47" s="107" t="s">
        <v>1523</v>
      </c>
      <c r="Q47" s="36" t="s">
        <v>41</v>
      </c>
    </row>
    <row r="48" spans="2:17" ht="28.8" x14ac:dyDescent="0.3">
      <c r="B48" s="90" t="s">
        <v>32</v>
      </c>
      <c r="C48" s="145" t="s">
        <v>33</v>
      </c>
      <c r="D48" s="145" t="s">
        <v>34</v>
      </c>
      <c r="E48" s="92" t="s">
        <v>1500</v>
      </c>
      <c r="G48" s="145" t="s">
        <v>33</v>
      </c>
      <c r="H48" s="145" t="s">
        <v>34</v>
      </c>
      <c r="I48" s="92" t="s">
        <v>1500</v>
      </c>
      <c r="K48" s="91" t="s">
        <v>33</v>
      </c>
      <c r="L48" s="91" t="s">
        <v>34</v>
      </c>
      <c r="M48" s="92" t="s">
        <v>1500</v>
      </c>
      <c r="N48" s="159" t="s">
        <v>43</v>
      </c>
      <c r="O48" s="108" t="s">
        <v>33</v>
      </c>
      <c r="Q48" s="37" t="s">
        <v>1940</v>
      </c>
    </row>
    <row r="49" spans="2:17" ht="28.8" x14ac:dyDescent="0.3">
      <c r="B49" s="93" t="s">
        <v>1491</v>
      </c>
      <c r="C49" s="142"/>
      <c r="D49" s="143"/>
      <c r="E49" s="94">
        <f>IFERROR(+D49/C49*0.001,0)</f>
        <v>0</v>
      </c>
      <c r="G49" s="123"/>
      <c r="H49" s="144"/>
      <c r="I49" s="94">
        <f>IFERROR(+H49/G49*0.001,0)</f>
        <v>0</v>
      </c>
      <c r="K49" s="95">
        <f t="shared" ref="K49:L51" si="24">+G49+C49</f>
        <v>0</v>
      </c>
      <c r="L49" s="96">
        <f t="shared" si="24"/>
        <v>0</v>
      </c>
      <c r="M49" s="97">
        <f>IFERROR(+L49/K49*0.001,0)</f>
        <v>0</v>
      </c>
      <c r="N49" s="148">
        <f>Q49</f>
        <v>1.0909199999999999</v>
      </c>
      <c r="O49" s="109">
        <f>K49*N49</f>
        <v>0</v>
      </c>
      <c r="Q49" s="33">
        <f>Q25</f>
        <v>1.0909199999999999</v>
      </c>
    </row>
    <row r="50" spans="2:17" x14ac:dyDescent="0.3">
      <c r="B50" s="98" t="s">
        <v>35</v>
      </c>
      <c r="C50" s="123"/>
      <c r="D50" s="144"/>
      <c r="E50" s="94">
        <f t="shared" ref="E50:E51" si="25">IFERROR(+D50/C50*0.001,0)</f>
        <v>0</v>
      </c>
      <c r="G50" s="123"/>
      <c r="H50" s="144"/>
      <c r="I50" s="94">
        <f t="shared" ref="I50:I51" si="26">IFERROR(+H50/G50*0.001,0)</f>
        <v>0</v>
      </c>
      <c r="K50" s="95">
        <f t="shared" si="24"/>
        <v>0</v>
      </c>
      <c r="L50" s="96">
        <f t="shared" si="24"/>
        <v>0</v>
      </c>
      <c r="M50" s="94">
        <f t="shared" ref="M50:M51" si="27">IFERROR(+L50/K50*0.001,0)</f>
        <v>0</v>
      </c>
      <c r="N50" s="148">
        <f t="shared" ref="N50:N51" si="28">Q50</f>
        <v>1.0877600000000001</v>
      </c>
      <c r="O50" s="109">
        <f>K50*N50</f>
        <v>0</v>
      </c>
      <c r="Q50" s="33">
        <f t="shared" ref="Q50:Q51" si="29">Q26</f>
        <v>1.0877600000000001</v>
      </c>
    </row>
    <row r="51" spans="2:17" x14ac:dyDescent="0.3">
      <c r="B51" s="98" t="s">
        <v>36</v>
      </c>
      <c r="C51" s="123"/>
      <c r="D51" s="144"/>
      <c r="E51" s="94">
        <f t="shared" si="25"/>
        <v>0</v>
      </c>
      <c r="G51" s="123"/>
      <c r="H51" s="144"/>
      <c r="I51" s="94">
        <f t="shared" si="26"/>
        <v>0</v>
      </c>
      <c r="K51" s="95">
        <f t="shared" si="24"/>
        <v>0</v>
      </c>
      <c r="L51" s="96">
        <f t="shared" si="24"/>
        <v>0</v>
      </c>
      <c r="M51" s="94">
        <f t="shared" si="27"/>
        <v>0</v>
      </c>
      <c r="N51" s="148">
        <f t="shared" si="28"/>
        <v>1.0326200000000001</v>
      </c>
      <c r="O51" s="109">
        <f>K51*N51</f>
        <v>0</v>
      </c>
      <c r="Q51" s="33">
        <f t="shared" si="29"/>
        <v>1.0326200000000001</v>
      </c>
    </row>
    <row r="52" spans="2:17" ht="15" thickBot="1" x14ac:dyDescent="0.35">
      <c r="B52" s="100" t="s">
        <v>37</v>
      </c>
      <c r="C52" s="146">
        <f>SUM(C49:C51)</f>
        <v>0</v>
      </c>
      <c r="D52" s="147">
        <f>SUM(D49:D51)</f>
        <v>0</v>
      </c>
      <c r="E52" s="103">
        <f>IFERROR(D52/C52*0.001,0)</f>
        <v>0</v>
      </c>
      <c r="G52" s="146">
        <f>SUM(G49:G51)</f>
        <v>0</v>
      </c>
      <c r="H52" s="147">
        <f>SUM(H49:H51)</f>
        <v>0</v>
      </c>
      <c r="I52" s="103">
        <f>IFERROR(H52/G52*0.001,0)</f>
        <v>0</v>
      </c>
      <c r="K52" s="101">
        <f>SUM(K49:K51)</f>
        <v>0</v>
      </c>
      <c r="L52" s="102">
        <f>SUM(L49:L51)</f>
        <v>0</v>
      </c>
      <c r="M52" s="103">
        <f>IFERROR(L52/K52*0.001,0)</f>
        <v>0</v>
      </c>
      <c r="N52" s="155"/>
      <c r="O52" s="110">
        <f>SUM(O49:O51)</f>
        <v>0</v>
      </c>
      <c r="Q52" s="33"/>
    </row>
    <row r="53" spans="2:17" ht="15.6" thickTop="1" thickBot="1" x14ac:dyDescent="0.35">
      <c r="B53" s="104" t="s">
        <v>38</v>
      </c>
      <c r="C53" s="105"/>
      <c r="D53" s="105"/>
      <c r="E53" s="105"/>
      <c r="F53" s="105"/>
      <c r="G53" s="105"/>
      <c r="H53" s="105"/>
      <c r="I53" s="105"/>
      <c r="J53" s="105"/>
      <c r="K53" s="105"/>
      <c r="L53" s="105"/>
      <c r="M53" s="105"/>
      <c r="N53" s="156"/>
      <c r="O53" s="111"/>
      <c r="Q53" s="34"/>
    </row>
    <row r="54" spans="2:17" x14ac:dyDescent="0.3">
      <c r="B54" s="519" t="s">
        <v>40</v>
      </c>
      <c r="C54" s="520"/>
      <c r="D54" s="520"/>
      <c r="E54" s="88"/>
      <c r="F54" s="88"/>
      <c r="G54" s="88"/>
      <c r="H54" s="88"/>
      <c r="I54" s="88"/>
      <c r="J54" s="88"/>
      <c r="K54" s="88"/>
      <c r="L54" s="88"/>
      <c r="M54" s="88"/>
      <c r="N54" s="157"/>
      <c r="O54" s="106"/>
      <c r="Q54" s="35"/>
    </row>
    <row r="55" spans="2:17" ht="28.8" x14ac:dyDescent="0.3">
      <c r="B55" s="89"/>
      <c r="C55" s="517" t="s">
        <v>29</v>
      </c>
      <c r="D55" s="517"/>
      <c r="E55" s="517"/>
      <c r="G55" s="517" t="s">
        <v>30</v>
      </c>
      <c r="H55" s="517"/>
      <c r="I55" s="517"/>
      <c r="K55" s="518" t="s">
        <v>31</v>
      </c>
      <c r="L55" s="518"/>
      <c r="M55" s="518"/>
      <c r="N55" s="158" t="s">
        <v>41</v>
      </c>
      <c r="O55" s="107" t="s">
        <v>1523</v>
      </c>
      <c r="Q55" s="36" t="s">
        <v>41</v>
      </c>
    </row>
    <row r="56" spans="2:17" ht="28.8" x14ac:dyDescent="0.3">
      <c r="B56" s="90" t="s">
        <v>32</v>
      </c>
      <c r="C56" s="145" t="s">
        <v>33</v>
      </c>
      <c r="D56" s="145" t="s">
        <v>34</v>
      </c>
      <c r="E56" s="92" t="s">
        <v>1500</v>
      </c>
      <c r="G56" s="145" t="s">
        <v>33</v>
      </c>
      <c r="H56" s="145" t="s">
        <v>34</v>
      </c>
      <c r="I56" s="92" t="s">
        <v>1500</v>
      </c>
      <c r="K56" s="91" t="s">
        <v>33</v>
      </c>
      <c r="L56" s="91" t="s">
        <v>34</v>
      </c>
      <c r="M56" s="92" t="s">
        <v>1500</v>
      </c>
      <c r="N56" s="159" t="s">
        <v>44</v>
      </c>
      <c r="O56" s="108" t="s">
        <v>33</v>
      </c>
      <c r="Q56" s="37" t="s">
        <v>44</v>
      </c>
    </row>
    <row r="57" spans="2:17" ht="28.8" x14ac:dyDescent="0.3">
      <c r="B57" s="93" t="s">
        <v>1491</v>
      </c>
      <c r="C57" s="142"/>
      <c r="D57" s="143"/>
      <c r="E57" s="94">
        <f>IFERROR(+D57/C57*0.001,0)</f>
        <v>0</v>
      </c>
      <c r="G57" s="123"/>
      <c r="H57" s="144"/>
      <c r="I57" s="94">
        <f>IFERROR(+H57/G57*0.001,0)</f>
        <v>0</v>
      </c>
      <c r="K57" s="95">
        <f t="shared" ref="K57:L59" si="30">+G57+C57</f>
        <v>0</v>
      </c>
      <c r="L57" s="96">
        <f t="shared" si="30"/>
        <v>0</v>
      </c>
      <c r="M57" s="97">
        <f>IFERROR(+L57/K57*0.001,0)</f>
        <v>0</v>
      </c>
      <c r="N57" s="148">
        <f>Q57</f>
        <v>1.0730599999999999</v>
      </c>
      <c r="O57" s="109">
        <f>K57*N57</f>
        <v>0</v>
      </c>
      <c r="Q57" s="33">
        <f>Q9</f>
        <v>1.0730599999999999</v>
      </c>
    </row>
    <row r="58" spans="2:17" x14ac:dyDescent="0.3">
      <c r="B58" s="98" t="s">
        <v>35</v>
      </c>
      <c r="C58" s="123"/>
      <c r="D58" s="144"/>
      <c r="E58" s="94">
        <f t="shared" ref="E58:E59" si="31">IFERROR(+D58/C58*0.001,0)</f>
        <v>0</v>
      </c>
      <c r="G58" s="123"/>
      <c r="H58" s="144"/>
      <c r="I58" s="94">
        <f t="shared" ref="I58:I59" si="32">IFERROR(+H58/G58*0.001,0)</f>
        <v>0</v>
      </c>
      <c r="K58" s="95">
        <f t="shared" si="30"/>
        <v>0</v>
      </c>
      <c r="L58" s="96">
        <f t="shared" si="30"/>
        <v>0</v>
      </c>
      <c r="M58" s="94">
        <f t="shared" ref="M58:M59" si="33">IFERROR(+L58/K58*0.001,0)</f>
        <v>0</v>
      </c>
      <c r="N58" s="148">
        <f t="shared" ref="N58:N59" si="34">Q58</f>
        <v>1.0715410000000001</v>
      </c>
      <c r="O58" s="109">
        <f>K58*N58</f>
        <v>0</v>
      </c>
      <c r="Q58" s="33">
        <f t="shared" ref="Q58:Q59" si="35">Q10</f>
        <v>1.0715410000000001</v>
      </c>
    </row>
    <row r="59" spans="2:17" x14ac:dyDescent="0.3">
      <c r="B59" s="98" t="s">
        <v>36</v>
      </c>
      <c r="C59" s="123"/>
      <c r="D59" s="144"/>
      <c r="E59" s="94">
        <f t="shared" si="31"/>
        <v>0</v>
      </c>
      <c r="G59" s="123"/>
      <c r="H59" s="144"/>
      <c r="I59" s="94">
        <f t="shared" si="32"/>
        <v>0</v>
      </c>
      <c r="K59" s="95">
        <f t="shared" si="30"/>
        <v>0</v>
      </c>
      <c r="L59" s="96">
        <f t="shared" si="30"/>
        <v>0</v>
      </c>
      <c r="M59" s="94">
        <f t="shared" si="33"/>
        <v>0</v>
      </c>
      <c r="N59" s="148">
        <f t="shared" si="34"/>
        <v>1.0328569999999999</v>
      </c>
      <c r="O59" s="109">
        <f>K59*N59</f>
        <v>0</v>
      </c>
      <c r="Q59" s="33">
        <f t="shared" si="35"/>
        <v>1.0328569999999999</v>
      </c>
    </row>
    <row r="60" spans="2:17" ht="15" thickBot="1" x14ac:dyDescent="0.35">
      <c r="B60" s="100" t="s">
        <v>37</v>
      </c>
      <c r="C60" s="146">
        <f>SUM(C57:C59)</f>
        <v>0</v>
      </c>
      <c r="D60" s="147">
        <f>SUM(D57:D59)</f>
        <v>0</v>
      </c>
      <c r="E60" s="103">
        <f>IFERROR(D60/C60*0.001,0)</f>
        <v>0</v>
      </c>
      <c r="G60" s="146">
        <f>SUM(G57:G59)</f>
        <v>0</v>
      </c>
      <c r="H60" s="147">
        <f>SUM(H57:H59)</f>
        <v>0</v>
      </c>
      <c r="I60" s="103">
        <f>IFERROR(H60/G60*0.001,0)</f>
        <v>0</v>
      </c>
      <c r="K60" s="101">
        <f>SUM(K57:K59)</f>
        <v>0</v>
      </c>
      <c r="L60" s="102">
        <f>SUM(L57:L59)</f>
        <v>0</v>
      </c>
      <c r="M60" s="103">
        <f>IFERROR(L60/K60*0.001,0)</f>
        <v>0</v>
      </c>
      <c r="N60" s="155"/>
      <c r="O60" s="110">
        <f>SUM(O57:O59)</f>
        <v>0</v>
      </c>
      <c r="Q60" s="33"/>
    </row>
    <row r="61" spans="2:17" ht="15.6" thickTop="1" thickBot="1" x14ac:dyDescent="0.35">
      <c r="B61" s="104" t="s">
        <v>38</v>
      </c>
      <c r="C61" s="105"/>
      <c r="D61" s="105"/>
      <c r="E61" s="105"/>
      <c r="F61" s="105"/>
      <c r="G61" s="105"/>
      <c r="H61" s="105"/>
      <c r="I61" s="105"/>
      <c r="J61" s="105"/>
      <c r="K61" s="105"/>
      <c r="L61" s="105"/>
      <c r="M61" s="105"/>
      <c r="N61" s="156"/>
      <c r="O61" s="111"/>
      <c r="Q61" s="34"/>
    </row>
    <row r="62" spans="2:17" x14ac:dyDescent="0.3">
      <c r="B62" s="519" t="s">
        <v>21</v>
      </c>
      <c r="C62" s="520"/>
      <c r="D62" s="520"/>
      <c r="E62" s="88"/>
      <c r="F62" s="88"/>
      <c r="G62" s="88"/>
      <c r="H62" s="88"/>
      <c r="I62" s="88"/>
      <c r="J62" s="88"/>
      <c r="K62" s="88"/>
      <c r="L62" s="88"/>
      <c r="M62" s="88"/>
      <c r="N62" s="157"/>
      <c r="O62" s="106"/>
      <c r="Q62" s="35"/>
    </row>
    <row r="63" spans="2:17" ht="28.8" x14ac:dyDescent="0.3">
      <c r="B63" s="89"/>
      <c r="C63" s="517" t="s">
        <v>29</v>
      </c>
      <c r="D63" s="517"/>
      <c r="E63" s="517"/>
      <c r="G63" s="517" t="s">
        <v>30</v>
      </c>
      <c r="H63" s="517"/>
      <c r="I63" s="517"/>
      <c r="K63" s="518" t="s">
        <v>31</v>
      </c>
      <c r="L63" s="518"/>
      <c r="M63" s="518"/>
      <c r="N63" s="158" t="s">
        <v>41</v>
      </c>
      <c r="O63" s="107" t="s">
        <v>1523</v>
      </c>
      <c r="Q63" s="36" t="s">
        <v>41</v>
      </c>
    </row>
    <row r="64" spans="2:17" ht="28.8" x14ac:dyDescent="0.3">
      <c r="B64" s="90" t="s">
        <v>32</v>
      </c>
      <c r="C64" s="145" t="s">
        <v>33</v>
      </c>
      <c r="D64" s="145" t="s">
        <v>34</v>
      </c>
      <c r="E64" s="92" t="s">
        <v>1500</v>
      </c>
      <c r="G64" s="145" t="s">
        <v>33</v>
      </c>
      <c r="H64" s="145" t="s">
        <v>34</v>
      </c>
      <c r="I64" s="92" t="s">
        <v>1500</v>
      </c>
      <c r="K64" s="91" t="s">
        <v>33</v>
      </c>
      <c r="L64" s="91" t="s">
        <v>34</v>
      </c>
      <c r="M64" s="92" t="s">
        <v>1500</v>
      </c>
      <c r="N64" s="159" t="s">
        <v>44</v>
      </c>
      <c r="O64" s="108" t="s">
        <v>33</v>
      </c>
      <c r="Q64" s="37" t="s">
        <v>44</v>
      </c>
    </row>
    <row r="65" spans="2:17" ht="28.8" x14ac:dyDescent="0.3">
      <c r="B65" s="93" t="s">
        <v>1491</v>
      </c>
      <c r="C65" s="142"/>
      <c r="D65" s="143"/>
      <c r="E65" s="94">
        <f>IFERROR(+D65/C65*0.001,0)</f>
        <v>0</v>
      </c>
      <c r="G65" s="59"/>
      <c r="H65" s="149"/>
      <c r="I65" s="94">
        <f>IFERROR(+H65/G65*0.001,0)</f>
        <v>0</v>
      </c>
      <c r="K65" s="95">
        <f t="shared" ref="K65:L67" si="36">+G65+C65</f>
        <v>0</v>
      </c>
      <c r="L65" s="96">
        <f t="shared" si="36"/>
        <v>0</v>
      </c>
      <c r="M65" s="97">
        <f>IFERROR(+L65/K65*0.001,0)</f>
        <v>0</v>
      </c>
      <c r="N65" s="148">
        <f>Q65</f>
        <v>1.0730599999999999</v>
      </c>
      <c r="O65" s="109">
        <f>K65*N65</f>
        <v>0</v>
      </c>
      <c r="Q65" s="33">
        <f>Q9</f>
        <v>1.0730599999999999</v>
      </c>
    </row>
    <row r="66" spans="2:17" x14ac:dyDescent="0.3">
      <c r="B66" s="98" t="s">
        <v>35</v>
      </c>
      <c r="C66" s="123"/>
      <c r="D66" s="144"/>
      <c r="E66" s="94">
        <f t="shared" ref="E66:E67" si="37">IFERROR(+D66/C66*0.001,0)</f>
        <v>0</v>
      </c>
      <c r="G66" s="59"/>
      <c r="H66" s="149"/>
      <c r="I66" s="94">
        <f t="shared" ref="I66:I67" si="38">IFERROR(+H66/G66*0.001,0)</f>
        <v>0</v>
      </c>
      <c r="K66" s="95">
        <f t="shared" si="36"/>
        <v>0</v>
      </c>
      <c r="L66" s="96">
        <f t="shared" si="36"/>
        <v>0</v>
      </c>
      <c r="M66" s="94">
        <f t="shared" ref="M66:M67" si="39">IFERROR(+L66/K66*0.001,0)</f>
        <v>0</v>
      </c>
      <c r="N66" s="148">
        <f t="shared" ref="N66:N67" si="40">Q66</f>
        <v>1.0715410000000001</v>
      </c>
      <c r="O66" s="109">
        <f>K66*N66</f>
        <v>0</v>
      </c>
      <c r="Q66" s="33">
        <f t="shared" ref="Q66:Q67" si="41">Q10</f>
        <v>1.0715410000000001</v>
      </c>
    </row>
    <row r="67" spans="2:17" x14ac:dyDescent="0.3">
      <c r="B67" s="98" t="s">
        <v>36</v>
      </c>
      <c r="C67" s="123"/>
      <c r="D67" s="144"/>
      <c r="E67" s="94">
        <f t="shared" si="37"/>
        <v>0</v>
      </c>
      <c r="G67" s="59"/>
      <c r="H67" s="149"/>
      <c r="I67" s="94">
        <f t="shared" si="38"/>
        <v>0</v>
      </c>
      <c r="K67" s="95">
        <f t="shared" si="36"/>
        <v>0</v>
      </c>
      <c r="L67" s="96">
        <f t="shared" si="36"/>
        <v>0</v>
      </c>
      <c r="M67" s="94">
        <f t="shared" si="39"/>
        <v>0</v>
      </c>
      <c r="N67" s="148">
        <f t="shared" si="40"/>
        <v>1.0328569999999999</v>
      </c>
      <c r="O67" s="109">
        <f>K67*N67</f>
        <v>0</v>
      </c>
      <c r="Q67" s="33">
        <f t="shared" si="41"/>
        <v>1.0328569999999999</v>
      </c>
    </row>
    <row r="68" spans="2:17" ht="15" thickBot="1" x14ac:dyDescent="0.35">
      <c r="B68" s="100" t="s">
        <v>37</v>
      </c>
      <c r="C68" s="146">
        <f>SUM(C65:C67)</f>
        <v>0</v>
      </c>
      <c r="D68" s="147">
        <f>SUM(D65:D67)</f>
        <v>0</v>
      </c>
      <c r="E68" s="103">
        <f>IFERROR(D68/C68*0.001,0)</f>
        <v>0</v>
      </c>
      <c r="G68" s="146">
        <f>SUM(G65:G67)</f>
        <v>0</v>
      </c>
      <c r="H68" s="147">
        <f>SUM(H65:H67)</f>
        <v>0</v>
      </c>
      <c r="I68" s="103">
        <f>IFERROR(H68/G68*0.001,0)</f>
        <v>0</v>
      </c>
      <c r="K68" s="101">
        <f>SUM(K65:K67)</f>
        <v>0</v>
      </c>
      <c r="L68" s="102">
        <f>SUM(L65:L67)</f>
        <v>0</v>
      </c>
      <c r="M68" s="103">
        <f>IFERROR(L68/K68*0.001,0)</f>
        <v>0</v>
      </c>
      <c r="N68" s="155"/>
      <c r="O68" s="110">
        <f>SUM(O65:O67)</f>
        <v>0</v>
      </c>
      <c r="Q68" s="33"/>
    </row>
    <row r="69" spans="2:17" ht="15.6" thickTop="1" thickBot="1" x14ac:dyDescent="0.35">
      <c r="B69" s="104" t="s">
        <v>38</v>
      </c>
      <c r="C69" s="105"/>
      <c r="D69" s="105"/>
      <c r="E69" s="105"/>
      <c r="F69" s="105"/>
      <c r="G69" s="105"/>
      <c r="H69" s="105"/>
      <c r="I69" s="105"/>
      <c r="J69" s="105"/>
      <c r="K69" s="105"/>
      <c r="L69" s="105"/>
      <c r="M69" s="105"/>
      <c r="N69" s="156"/>
      <c r="O69" s="111"/>
      <c r="Q69" s="34"/>
    </row>
    <row r="70" spans="2:17" x14ac:dyDescent="0.3">
      <c r="B70" s="519" t="s">
        <v>22</v>
      </c>
      <c r="C70" s="520"/>
      <c r="D70" s="520"/>
      <c r="E70" s="88"/>
      <c r="F70" s="88"/>
      <c r="G70" s="88"/>
      <c r="H70" s="88"/>
      <c r="I70" s="88"/>
      <c r="J70" s="88"/>
      <c r="K70" s="88"/>
      <c r="L70" s="88"/>
      <c r="M70" s="88"/>
      <c r="N70" s="157"/>
      <c r="O70" s="106"/>
      <c r="Q70" s="35"/>
    </row>
    <row r="71" spans="2:17" ht="28.8" x14ac:dyDescent="0.3">
      <c r="B71" s="89"/>
      <c r="C71" s="517" t="s">
        <v>29</v>
      </c>
      <c r="D71" s="517"/>
      <c r="E71" s="517"/>
      <c r="G71" s="517" t="s">
        <v>30</v>
      </c>
      <c r="H71" s="517"/>
      <c r="I71" s="517"/>
      <c r="K71" s="518" t="s">
        <v>31</v>
      </c>
      <c r="L71" s="518"/>
      <c r="M71" s="518"/>
      <c r="N71" s="158" t="s">
        <v>41</v>
      </c>
      <c r="O71" s="107" t="s">
        <v>1523</v>
      </c>
      <c r="Q71" s="36" t="s">
        <v>41</v>
      </c>
    </row>
    <row r="72" spans="2:17" ht="28.8" x14ac:dyDescent="0.3">
      <c r="B72" s="90" t="s">
        <v>32</v>
      </c>
      <c r="C72" s="145" t="s">
        <v>33</v>
      </c>
      <c r="D72" s="145" t="s">
        <v>34</v>
      </c>
      <c r="E72" s="92" t="s">
        <v>1500</v>
      </c>
      <c r="G72" s="145" t="s">
        <v>33</v>
      </c>
      <c r="H72" s="145" t="s">
        <v>34</v>
      </c>
      <c r="I72" s="92" t="s">
        <v>1500</v>
      </c>
      <c r="K72" s="91" t="s">
        <v>33</v>
      </c>
      <c r="L72" s="91" t="s">
        <v>34</v>
      </c>
      <c r="M72" s="92" t="s">
        <v>1500</v>
      </c>
      <c r="N72" s="159" t="s">
        <v>43</v>
      </c>
      <c r="O72" s="108" t="s">
        <v>33</v>
      </c>
      <c r="Q72" s="37" t="s">
        <v>1940</v>
      </c>
    </row>
    <row r="73" spans="2:17" ht="28.8" x14ac:dyDescent="0.3">
      <c r="B73" s="93" t="s">
        <v>1491</v>
      </c>
      <c r="C73" s="142"/>
      <c r="D73" s="143"/>
      <c r="E73" s="94">
        <f>IFERROR(+D73/C73*0.001,0)</f>
        <v>0</v>
      </c>
      <c r="G73" s="59"/>
      <c r="H73" s="149"/>
      <c r="I73" s="94">
        <f>IFERROR(+H73/G73*0.001,0)</f>
        <v>0</v>
      </c>
      <c r="K73" s="95">
        <f t="shared" ref="K73:K75" si="42">+G73+C73</f>
        <v>0</v>
      </c>
      <c r="L73" s="96">
        <f t="shared" ref="L73:L75" si="43">+H73+D73</f>
        <v>0</v>
      </c>
      <c r="M73" s="97">
        <f>IFERROR(+L73/K73*0.001,0)</f>
        <v>0</v>
      </c>
      <c r="N73" s="148">
        <f>Q73</f>
        <v>1.0909199999999999</v>
      </c>
      <c r="O73" s="109">
        <f>K73*N73</f>
        <v>0</v>
      </c>
      <c r="Q73" s="33">
        <f>Q25</f>
        <v>1.0909199999999999</v>
      </c>
    </row>
    <row r="74" spans="2:17" x14ac:dyDescent="0.3">
      <c r="B74" s="98" t="s">
        <v>35</v>
      </c>
      <c r="C74" s="123"/>
      <c r="D74" s="144"/>
      <c r="E74" s="94">
        <f t="shared" ref="E74:E75" si="44">IFERROR(+D74/C74*0.001,0)</f>
        <v>0</v>
      </c>
      <c r="G74" s="59"/>
      <c r="H74" s="149"/>
      <c r="I74" s="94">
        <f t="shared" ref="I74:I75" si="45">IFERROR(+H74/G74*0.001,0)</f>
        <v>0</v>
      </c>
      <c r="K74" s="95">
        <f t="shared" si="42"/>
        <v>0</v>
      </c>
      <c r="L74" s="96">
        <f t="shared" si="43"/>
        <v>0</v>
      </c>
      <c r="M74" s="94">
        <f t="shared" ref="M74:M75" si="46">IFERROR(+L74/K74*0.001,0)</f>
        <v>0</v>
      </c>
      <c r="N74" s="148">
        <f t="shared" ref="N74:N75" si="47">Q74</f>
        <v>1.0877600000000001</v>
      </c>
      <c r="O74" s="109">
        <f>K74*N74</f>
        <v>0</v>
      </c>
      <c r="Q74" s="33">
        <f t="shared" ref="Q74:Q75" si="48">Q26</f>
        <v>1.0877600000000001</v>
      </c>
    </row>
    <row r="75" spans="2:17" x14ac:dyDescent="0.3">
      <c r="B75" s="98" t="s">
        <v>36</v>
      </c>
      <c r="C75" s="123"/>
      <c r="D75" s="144"/>
      <c r="E75" s="94">
        <f t="shared" si="44"/>
        <v>0</v>
      </c>
      <c r="G75" s="59"/>
      <c r="H75" s="149"/>
      <c r="I75" s="94">
        <f t="shared" si="45"/>
        <v>0</v>
      </c>
      <c r="K75" s="95">
        <f t="shared" si="42"/>
        <v>0</v>
      </c>
      <c r="L75" s="96">
        <f t="shared" si="43"/>
        <v>0</v>
      </c>
      <c r="M75" s="94">
        <f t="shared" si="46"/>
        <v>0</v>
      </c>
      <c r="N75" s="148">
        <f t="shared" si="47"/>
        <v>1.0326200000000001</v>
      </c>
      <c r="O75" s="109">
        <f>K75*N75</f>
        <v>0</v>
      </c>
      <c r="Q75" s="33">
        <f t="shared" si="48"/>
        <v>1.0326200000000001</v>
      </c>
    </row>
    <row r="76" spans="2:17" ht="15" thickBot="1" x14ac:dyDescent="0.35">
      <c r="B76" s="100" t="s">
        <v>37</v>
      </c>
      <c r="C76" s="146">
        <f>SUM(C73:C75)</f>
        <v>0</v>
      </c>
      <c r="D76" s="147">
        <f>SUM(D73:D75)</f>
        <v>0</v>
      </c>
      <c r="E76" s="103">
        <f>IFERROR(D76/C76*0.001,0)</f>
        <v>0</v>
      </c>
      <c r="G76" s="146">
        <f>SUM(G73:G75)</f>
        <v>0</v>
      </c>
      <c r="H76" s="147">
        <f>SUM(H73:H75)</f>
        <v>0</v>
      </c>
      <c r="I76" s="103">
        <f>IFERROR(H76/G76*0.001,0)</f>
        <v>0</v>
      </c>
      <c r="K76" s="101">
        <f>SUM(K73:K75)</f>
        <v>0</v>
      </c>
      <c r="L76" s="102">
        <f>SUM(L73:L75)</f>
        <v>0</v>
      </c>
      <c r="M76" s="103">
        <f>IFERROR(L76/K76*0.001,0)</f>
        <v>0</v>
      </c>
      <c r="N76" s="155"/>
      <c r="O76" s="110">
        <f>SUM(O73:O75)</f>
        <v>0</v>
      </c>
    </row>
    <row r="77" spans="2:17" ht="15.6" thickTop="1" thickBot="1" x14ac:dyDescent="0.35">
      <c r="B77" s="104" t="s">
        <v>38</v>
      </c>
      <c r="C77" s="105"/>
      <c r="D77" s="105"/>
      <c r="E77" s="105"/>
      <c r="F77" s="105"/>
      <c r="G77" s="105"/>
      <c r="H77" s="105"/>
      <c r="I77" s="105"/>
      <c r="J77" s="105"/>
      <c r="K77" s="105"/>
      <c r="L77" s="105"/>
      <c r="M77" s="105"/>
      <c r="N77" s="160"/>
      <c r="O77" s="111"/>
    </row>
    <row r="78" spans="2:17" x14ac:dyDescent="0.3">
      <c r="B78" s="519" t="s">
        <v>679</v>
      </c>
      <c r="C78" s="520"/>
      <c r="D78" s="520"/>
      <c r="E78" s="88"/>
      <c r="F78" s="88"/>
      <c r="G78" s="88"/>
      <c r="H78" s="88"/>
      <c r="I78" s="88"/>
      <c r="J78" s="88"/>
      <c r="K78" s="88"/>
      <c r="L78" s="88"/>
      <c r="M78" s="88"/>
      <c r="N78" s="152"/>
      <c r="O78" s="106"/>
    </row>
    <row r="79" spans="2:17" ht="28.8" x14ac:dyDescent="0.3">
      <c r="B79" s="89"/>
      <c r="C79" s="517" t="s">
        <v>29</v>
      </c>
      <c r="D79" s="517"/>
      <c r="E79" s="517"/>
      <c r="G79" s="517" t="s">
        <v>30</v>
      </c>
      <c r="H79" s="517"/>
      <c r="I79" s="517"/>
      <c r="K79" s="518" t="s">
        <v>31</v>
      </c>
      <c r="L79" s="518"/>
      <c r="M79" s="518"/>
      <c r="N79" s="161"/>
      <c r="O79" s="107" t="s">
        <v>1523</v>
      </c>
    </row>
    <row r="80" spans="2:17" ht="28.8" x14ac:dyDescent="0.3">
      <c r="B80" s="90" t="s">
        <v>32</v>
      </c>
      <c r="C80" s="91" t="s">
        <v>33</v>
      </c>
      <c r="D80" s="91" t="s">
        <v>34</v>
      </c>
      <c r="E80" s="92" t="s">
        <v>1500</v>
      </c>
      <c r="G80" s="91" t="s">
        <v>33</v>
      </c>
      <c r="H80" s="91" t="s">
        <v>34</v>
      </c>
      <c r="I80" s="92" t="s">
        <v>1500</v>
      </c>
      <c r="K80" s="91" t="s">
        <v>33</v>
      </c>
      <c r="L80" s="91" t="s">
        <v>34</v>
      </c>
      <c r="M80" s="92" t="s">
        <v>1500</v>
      </c>
      <c r="N80" s="162"/>
      <c r="O80" s="108" t="s">
        <v>33</v>
      </c>
    </row>
    <row r="81" spans="2:15" ht="28.8" x14ac:dyDescent="0.3">
      <c r="B81" s="93" t="s">
        <v>1491</v>
      </c>
      <c r="C81" s="95">
        <f t="shared" ref="C81:D81" si="49">SUM(C73,C65,C57,C49,C41,C33,C25,C17,C9)</f>
        <v>0</v>
      </c>
      <c r="D81" s="95">
        <f t="shared" si="49"/>
        <v>0</v>
      </c>
      <c r="E81" s="94">
        <f>IFERROR(D81/C81*0.001,0)</f>
        <v>0</v>
      </c>
      <c r="G81" s="95">
        <f t="shared" ref="G81:H83" si="50">SUM(G73,G65,G57,G49,G41,G33,G25,G17,G9)</f>
        <v>0</v>
      </c>
      <c r="H81" s="95">
        <f t="shared" si="50"/>
        <v>0</v>
      </c>
      <c r="I81" s="94">
        <f>IFERROR(+H81/G81*0.001,0)</f>
        <v>0</v>
      </c>
      <c r="K81" s="95">
        <f t="shared" ref="K81:L83" si="51">SUM(K73,K65,K57,K49,K41,K33,K25,K17,K9)</f>
        <v>0</v>
      </c>
      <c r="L81" s="95">
        <f t="shared" si="51"/>
        <v>0</v>
      </c>
      <c r="M81" s="97">
        <f>IFERROR(+L81/K81*0.001,0)</f>
        <v>0</v>
      </c>
      <c r="N81" s="163"/>
      <c r="O81" s="165">
        <f>+O73+O65+O57+O49+O41+O33+O25+O17+O9</f>
        <v>0</v>
      </c>
    </row>
    <row r="82" spans="2:15" x14ac:dyDescent="0.3">
      <c r="B82" s="98" t="s">
        <v>35</v>
      </c>
      <c r="C82" s="95">
        <f t="shared" ref="C82:D82" si="52">SUM(C74,C66,C58,C50,C42,C34,C26,C18,C10)</f>
        <v>0</v>
      </c>
      <c r="D82" s="95">
        <f t="shared" si="52"/>
        <v>0</v>
      </c>
      <c r="E82" s="94">
        <f t="shared" ref="E82:E83" si="53">IFERROR(D82/C82*0.001,0)</f>
        <v>0</v>
      </c>
      <c r="G82" s="95">
        <f t="shared" si="50"/>
        <v>0</v>
      </c>
      <c r="H82" s="95">
        <f t="shared" si="50"/>
        <v>0</v>
      </c>
      <c r="I82" s="94">
        <f t="shared" ref="I82:I83" si="54">IFERROR(+H82/G82*0.001,0)</f>
        <v>0</v>
      </c>
      <c r="K82" s="95">
        <f t="shared" si="51"/>
        <v>0</v>
      </c>
      <c r="L82" s="95">
        <f t="shared" si="51"/>
        <v>0</v>
      </c>
      <c r="M82" s="94">
        <f t="shared" ref="M82:M83" si="55">IFERROR(+L82/K82*0.001,0)</f>
        <v>0</v>
      </c>
      <c r="N82" s="163"/>
      <c r="O82" s="166">
        <f>+O74+O66+O58+O50+O42+O34+O26+O18+O10</f>
        <v>0</v>
      </c>
    </row>
    <row r="83" spans="2:15" x14ac:dyDescent="0.3">
      <c r="B83" s="98" t="s">
        <v>36</v>
      </c>
      <c r="C83" s="95">
        <f t="shared" ref="C83:D83" si="56">SUM(C75,C67,C59,C51,C43,C35,C27,C19,C11)</f>
        <v>0</v>
      </c>
      <c r="D83" s="95">
        <f t="shared" si="56"/>
        <v>0</v>
      </c>
      <c r="E83" s="94">
        <f t="shared" si="53"/>
        <v>0</v>
      </c>
      <c r="G83" s="95">
        <f t="shared" si="50"/>
        <v>0</v>
      </c>
      <c r="H83" s="95">
        <f t="shared" si="50"/>
        <v>0</v>
      </c>
      <c r="I83" s="94">
        <f t="shared" si="54"/>
        <v>0</v>
      </c>
      <c r="K83" s="95">
        <f t="shared" si="51"/>
        <v>0</v>
      </c>
      <c r="L83" s="95">
        <f t="shared" si="51"/>
        <v>0</v>
      </c>
      <c r="M83" s="94">
        <f t="shared" si="55"/>
        <v>0</v>
      </c>
      <c r="N83" s="163"/>
      <c r="O83" s="166">
        <f>+O75+O67+O59+O51+O43+O35+O27+O19+O11</f>
        <v>0</v>
      </c>
    </row>
    <row r="84" spans="2:15" ht="15" thickBot="1" x14ac:dyDescent="0.35">
      <c r="B84" s="100" t="s">
        <v>37</v>
      </c>
      <c r="C84" s="101">
        <f>SUM(C81:C83)</f>
        <v>0</v>
      </c>
      <c r="D84" s="102">
        <f>SUM(D81:D83)</f>
        <v>0</v>
      </c>
      <c r="E84" s="103">
        <f>IFERROR(D84/C84*0.001,0)</f>
        <v>0</v>
      </c>
      <c r="G84" s="101">
        <f>SUM(G81:G83)</f>
        <v>0</v>
      </c>
      <c r="H84" s="102">
        <f>SUM(H81:H83)</f>
        <v>0</v>
      </c>
      <c r="I84" s="103">
        <f>IFERROR(H84/G84*0.001,0)</f>
        <v>0</v>
      </c>
      <c r="K84" s="101">
        <f>SUM(K81:K83)</f>
        <v>0</v>
      </c>
      <c r="L84" s="102">
        <f>SUM(L81:L83)</f>
        <v>0</v>
      </c>
      <c r="M84" s="103">
        <f>IFERROR(L84/K84*0.001,0)</f>
        <v>0</v>
      </c>
      <c r="N84" s="163"/>
      <c r="O84" s="164">
        <f>ROUND(SUM(O81:O83),0)</f>
        <v>0</v>
      </c>
    </row>
    <row r="85" spans="2:15" ht="15.6" thickTop="1" thickBot="1" x14ac:dyDescent="0.35">
      <c r="B85" s="104" t="s">
        <v>38</v>
      </c>
      <c r="C85" s="105"/>
      <c r="D85" s="105"/>
      <c r="E85" s="105"/>
      <c r="F85" s="105"/>
      <c r="G85" s="105"/>
      <c r="H85" s="105"/>
      <c r="I85" s="105"/>
      <c r="J85" s="105"/>
      <c r="K85" s="105"/>
      <c r="L85" s="105"/>
      <c r="M85" s="105"/>
      <c r="N85" s="160"/>
      <c r="O85" s="111"/>
    </row>
    <row r="87" spans="2:15" x14ac:dyDescent="0.3">
      <c r="B87" s="85" t="s">
        <v>1530</v>
      </c>
    </row>
    <row r="88" spans="2:15" ht="85.8" customHeight="1" x14ac:dyDescent="0.3">
      <c r="B88" s="524"/>
      <c r="C88" s="525"/>
      <c r="D88" s="525"/>
      <c r="E88" s="525"/>
      <c r="F88" s="525"/>
      <c r="G88" s="525"/>
      <c r="H88" s="525"/>
      <c r="I88" s="526"/>
    </row>
  </sheetData>
  <sheetProtection algorithmName="SHA-512" hashValue="hFq+8suJQ1PFkLkeQM1PJDU1pOyNVLpgUMSfLJUi/J8bOICSF69A3SHvcs0wyMsNePeE7Bqw+yh6AQep7i2wnA==" saltValue="/quCIdIMucv8lneQlxPNRw==" spinCount="100000" sheet="1" objects="1" scenarios="1" selectLockedCells="1"/>
  <mergeCells count="43">
    <mergeCell ref="N6:O6"/>
    <mergeCell ref="B4:O4"/>
    <mergeCell ref="B88:I88"/>
    <mergeCell ref="K71:M71"/>
    <mergeCell ref="B62:D62"/>
    <mergeCell ref="C63:E63"/>
    <mergeCell ref="G63:I63"/>
    <mergeCell ref="K63:M63"/>
    <mergeCell ref="K55:M55"/>
    <mergeCell ref="K31:M31"/>
    <mergeCell ref="K39:M39"/>
    <mergeCell ref="B46:D46"/>
    <mergeCell ref="C47:E47"/>
    <mergeCell ref="G47:I47"/>
    <mergeCell ref="K47:M47"/>
    <mergeCell ref="B78:D78"/>
    <mergeCell ref="B30:D30"/>
    <mergeCell ref="C31:E31"/>
    <mergeCell ref="G31:I31"/>
    <mergeCell ref="B38:D38"/>
    <mergeCell ref="C39:E39"/>
    <mergeCell ref="G39:I39"/>
    <mergeCell ref="B70:D70"/>
    <mergeCell ref="C71:E71"/>
    <mergeCell ref="G71:I71"/>
    <mergeCell ref="C55:E55"/>
    <mergeCell ref="G55:I55"/>
    <mergeCell ref="C79:E79"/>
    <mergeCell ref="G79:I79"/>
    <mergeCell ref="K79:M79"/>
    <mergeCell ref="B6:D6"/>
    <mergeCell ref="C7:E7"/>
    <mergeCell ref="G7:I7"/>
    <mergeCell ref="K7:M7"/>
    <mergeCell ref="C15:E15"/>
    <mergeCell ref="G15:I15"/>
    <mergeCell ref="K15:M15"/>
    <mergeCell ref="B22:D22"/>
    <mergeCell ref="B14:D14"/>
    <mergeCell ref="C23:E23"/>
    <mergeCell ref="G23:I23"/>
    <mergeCell ref="K23:M23"/>
    <mergeCell ref="B54:D54"/>
  </mergeCells>
  <conditionalFormatting sqref="N9:N11 N17:N19 N25:N27 N33:N35 N41:N43 N49:N51 N57:N59 N65:N67 N73:N75">
    <cfRule type="expression" dxfId="23" priority="1">
      <formula>NOT(N9=Q9)</formula>
    </cfRule>
  </conditionalFormatting>
  <dataValidations count="1">
    <dataValidation type="decimal" operator="greaterThanOrEqual" allowBlank="1" showInputMessage="1" showErrorMessage="1" sqref="C9:D11 G9:H11 C17:D19 G17:H19 C25:D27 G25:H27 C33:D35 G33:H35 C41:D43 G41:H43 N9:N11 N17:N19 N25:N27 N33:N35 N41:N43 C49:D51 G49:H51 N49:N51 C57:D59 G57:H59 N57:N59 C65:D67 G65:H67 N65:N67 C73:D75 G73:H75 N73:N75" xr:uid="{BF09F534-D203-41E2-A022-50A9476D6588}">
      <formula1>0</formula1>
    </dataValidation>
  </dataValidations>
  <pageMargins left="0.5" right="0.5" top="1" bottom="1" header="0.5" footer="0.5"/>
  <pageSetup scale="80" fitToHeight="0" orientation="landscape" r:id="rId1"/>
  <headerFooter alignWithMargins="0">
    <oddFooter>&amp;LCEP Full Report
•This schedule reflects metered sales&amp;C&amp;A&amp;R&amp;P of &amp;N</oddFooter>
  </headerFooter>
  <rowBreaks count="3" manualBreakCount="3">
    <brk id="29" max="16383" man="1"/>
    <brk id="53" max="16383" man="1"/>
    <brk id="69" max="16383" man="1"/>
  </rowBreaks>
  <extLst>
    <ext xmlns:x14="http://schemas.microsoft.com/office/spreadsheetml/2009/9/main" uri="{78C0D931-6437-407d-A8EE-F0AAD7539E65}">
      <x14:conditionalFormattings>
        <x14:conditionalFormatting xmlns:xm="http://schemas.microsoft.com/office/excel/2006/main">
          <x14:cfRule type="expression" priority="116" id="{0112E7D7-ADD3-495A-8B9B-991A1C8B0DA6}">
            <xm:f>'2 - Customers Served'!$E$3="No"</xm:f>
            <x14:dxf>
              <fill>
                <patternFill>
                  <bgColor theme="1" tint="4.9989318521683403E-2"/>
                </patternFill>
              </fill>
            </x14:dxf>
          </x14:cfRule>
          <xm:sqref>C9:D11 C17:D19 C25:D27 C33:D35 C41:D43 C49:D51 C57:D59 C65:D67 C73:D75 C81:D83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678F9-01AD-4241-93F6-EEC871B1EF9B}">
  <sheetPr>
    <tabColor theme="9" tint="0.59999389629810485"/>
    <pageSetUpPr fitToPage="1"/>
  </sheetPr>
  <dimension ref="A1:P53"/>
  <sheetViews>
    <sheetView showGridLines="0" zoomScaleNormal="100" workbookViewId="0">
      <selection activeCell="F5" sqref="F5"/>
    </sheetView>
  </sheetViews>
  <sheetFormatPr defaultColWidth="9.109375" defaultRowHeight="13.8" x14ac:dyDescent="0.3"/>
  <cols>
    <col min="1" max="1" width="1.88671875" style="346" customWidth="1"/>
    <col min="2" max="2" width="20.44140625" style="351" bestFit="1" customWidth="1"/>
    <col min="3" max="3" width="33.77734375" style="351" customWidth="1"/>
    <col min="4" max="4" width="19.6640625" style="346" customWidth="1"/>
    <col min="5" max="5" width="15.5546875" style="346" customWidth="1"/>
    <col min="6" max="6" width="24.6640625" style="346" customWidth="1"/>
    <col min="7" max="7" width="16.88671875" style="351" customWidth="1"/>
    <col min="8" max="16384" width="9.109375" style="346"/>
  </cols>
  <sheetData>
    <row r="1" spans="2:7" s="343" customFormat="1" ht="15" customHeight="1" x14ac:dyDescent="0.3">
      <c r="B1" s="342" t="str">
        <f>_xlfn.CONCAT('1 - Contact Info'!B1:E1,'1 - Contact Info'!F1:O1)</f>
        <v>Company Name:</v>
      </c>
      <c r="C1" s="355"/>
      <c r="D1" s="355"/>
      <c r="E1" s="355"/>
      <c r="F1" s="259" t="str">
        <f>+INSTRUCTIONS!$B$34</f>
        <v>Reporting Year: 2023 , v9.1</v>
      </c>
    </row>
    <row r="2" spans="2:7" s="343" customFormat="1" ht="8.4" customHeight="1" x14ac:dyDescent="0.3">
      <c r="B2" s="528"/>
      <c r="C2" s="528"/>
      <c r="D2" s="344"/>
      <c r="E2" s="344"/>
      <c r="F2" s="344"/>
      <c r="G2" s="345"/>
    </row>
    <row r="3" spans="2:7" ht="33" customHeight="1" x14ac:dyDescent="0.35">
      <c r="B3" s="523" t="s">
        <v>2019</v>
      </c>
      <c r="C3" s="523"/>
      <c r="D3" s="523"/>
      <c r="E3" s="523"/>
      <c r="F3" s="523"/>
      <c r="G3" s="347"/>
    </row>
    <row r="4" spans="2:7" ht="11.4" customHeight="1" x14ac:dyDescent="0.35">
      <c r="B4" s="348"/>
      <c r="C4" s="348"/>
      <c r="D4" s="348"/>
      <c r="E4" s="348"/>
      <c r="F4" s="348"/>
      <c r="G4" s="347"/>
    </row>
    <row r="5" spans="2:7" ht="18" x14ac:dyDescent="0.35">
      <c r="B5" s="527" t="s">
        <v>1944</v>
      </c>
      <c r="C5" s="527"/>
      <c r="D5" s="527"/>
      <c r="E5" s="527"/>
      <c r="F5" s="387" t="s">
        <v>12</v>
      </c>
      <c r="G5" s="347"/>
    </row>
    <row r="6" spans="2:7" ht="11.4" customHeight="1" x14ac:dyDescent="0.35">
      <c r="B6" s="349"/>
      <c r="C6" s="349"/>
      <c r="D6" s="349"/>
      <c r="E6" s="349"/>
      <c r="F6" s="350"/>
      <c r="G6" s="347"/>
    </row>
    <row r="7" spans="2:7" s="351" customFormat="1" ht="13.2" customHeight="1" x14ac:dyDescent="0.3">
      <c r="B7" s="122" t="s">
        <v>58</v>
      </c>
      <c r="C7" s="122" t="s">
        <v>59</v>
      </c>
      <c r="D7" s="122" t="s">
        <v>60</v>
      </c>
      <c r="E7" s="122" t="s">
        <v>1943</v>
      </c>
      <c r="F7" s="122" t="s">
        <v>61</v>
      </c>
    </row>
    <row r="8" spans="2:7" s="352" customFormat="1" ht="13.8" customHeight="1" x14ac:dyDescent="0.3">
      <c r="B8" s="62" t="s">
        <v>772</v>
      </c>
      <c r="C8" s="353" t="str">
        <f>IFERROR(VLOOKUP($B8,GeneratingUnits!$A$7:$I$800,2,TRUE),"")</f>
        <v/>
      </c>
      <c r="D8" s="353" t="str">
        <f>IFERROR(VLOOKUP($B8,GeneratingUnits!$A$7:$I$800,4,TRUE),"")</f>
        <v/>
      </c>
      <c r="E8" s="63"/>
      <c r="F8" s="63"/>
      <c r="G8" s="354"/>
    </row>
    <row r="9" spans="2:7" ht="14.4" x14ac:dyDescent="0.3">
      <c r="B9" s="62"/>
      <c r="C9" s="353" t="str">
        <f>IFERROR(VLOOKUP($B9,GeneratingUnits!$A$7:$I$800,2,TRUE),"")</f>
        <v/>
      </c>
      <c r="D9" s="353" t="str">
        <f>IFERROR(VLOOKUP($B9,GeneratingUnits!$A$7:$I$800,4,TRUE),"")</f>
        <v/>
      </c>
      <c r="E9" s="63"/>
      <c r="F9" s="63"/>
      <c r="G9" s="354"/>
    </row>
    <row r="10" spans="2:7" ht="14.4" x14ac:dyDescent="0.3">
      <c r="B10" s="62"/>
      <c r="C10" s="353" t="str">
        <f>IFERROR(VLOOKUP($B10,GeneratingUnits!$A$7:$I$800,2,TRUE),"")</f>
        <v/>
      </c>
      <c r="D10" s="353" t="str">
        <f>IFERROR(VLOOKUP($B10,GeneratingUnits!$A$7:$I$800,4,TRUE),"")</f>
        <v/>
      </c>
      <c r="E10" s="63"/>
      <c r="F10" s="63"/>
      <c r="G10" s="354"/>
    </row>
    <row r="11" spans="2:7" ht="14.4" x14ac:dyDescent="0.3">
      <c r="B11" s="62"/>
      <c r="C11" s="353" t="str">
        <f>IFERROR(VLOOKUP($B11,GeneratingUnits!$A$7:$I$800,2,TRUE),"")</f>
        <v/>
      </c>
      <c r="D11" s="353" t="str">
        <f>IFERROR(VLOOKUP($B11,GeneratingUnits!$A$7:$I$800,4,TRUE),"")</f>
        <v/>
      </c>
      <c r="E11" s="63"/>
      <c r="F11" s="63"/>
      <c r="G11" s="354"/>
    </row>
    <row r="12" spans="2:7" ht="14.4" x14ac:dyDescent="0.3">
      <c r="B12" s="62"/>
      <c r="C12" s="353" t="str">
        <f>IFERROR(VLOOKUP($B12,GeneratingUnits!$A$7:$I$800,2,TRUE),"")</f>
        <v/>
      </c>
      <c r="D12" s="353" t="str">
        <f>IFERROR(VLOOKUP($B12,GeneratingUnits!$A$7:$I$800,4,TRUE),"")</f>
        <v/>
      </c>
      <c r="E12" s="63"/>
      <c r="F12" s="63"/>
      <c r="G12" s="354"/>
    </row>
    <row r="13" spans="2:7" ht="14.4" x14ac:dyDescent="0.3">
      <c r="B13" s="62"/>
      <c r="C13" s="353" t="str">
        <f>IFERROR(VLOOKUP($B13,GeneratingUnits!$A$7:$I$800,2,TRUE),"")</f>
        <v/>
      </c>
      <c r="D13" s="353" t="str">
        <f>IFERROR(VLOOKUP($B13,GeneratingUnits!$A$7:$I$800,4,TRUE),"")</f>
        <v/>
      </c>
      <c r="E13" s="63"/>
      <c r="F13" s="63"/>
      <c r="G13" s="354"/>
    </row>
    <row r="14" spans="2:7" ht="14.4" x14ac:dyDescent="0.3">
      <c r="B14" s="62"/>
      <c r="C14" s="353" t="str">
        <f>IFERROR(VLOOKUP($B14,GeneratingUnits!$A$7:$I$800,2,TRUE),"")</f>
        <v/>
      </c>
      <c r="D14" s="353" t="str">
        <f>IFERROR(VLOOKUP($B14,GeneratingUnits!$A$7:$I$800,4,TRUE),"")</f>
        <v/>
      </c>
      <c r="E14" s="63"/>
      <c r="F14" s="63"/>
      <c r="G14" s="354"/>
    </row>
    <row r="15" spans="2:7" ht="14.4" x14ac:dyDescent="0.3">
      <c r="B15" s="62"/>
      <c r="C15" s="353" t="str">
        <f>IFERROR(VLOOKUP($B15,GeneratingUnits!$A$7:$I$800,2,TRUE),"")</f>
        <v/>
      </c>
      <c r="D15" s="353" t="str">
        <f>IFERROR(VLOOKUP($B15,GeneratingUnits!$A$7:$I$800,4,TRUE),"")</f>
        <v/>
      </c>
      <c r="E15" s="63"/>
      <c r="F15" s="63"/>
      <c r="G15" s="354"/>
    </row>
    <row r="16" spans="2:7" ht="14.4" x14ac:dyDescent="0.3">
      <c r="B16" s="62"/>
      <c r="C16" s="353" t="str">
        <f>IFERROR(VLOOKUP($B16,GeneratingUnits!$A$7:$I$800,2,TRUE),"")</f>
        <v/>
      </c>
      <c r="D16" s="353" t="str">
        <f>IFERROR(VLOOKUP($B16,GeneratingUnits!$A$7:$I$800,4,TRUE),"")</f>
        <v/>
      </c>
      <c r="E16" s="63"/>
      <c r="F16" s="63"/>
      <c r="G16" s="354"/>
    </row>
    <row r="17" spans="2:7" ht="14.4" x14ac:dyDescent="0.3">
      <c r="B17" s="62"/>
      <c r="C17" s="353" t="str">
        <f>IFERROR(VLOOKUP($B17,GeneratingUnits!$A$7:$I$800,2,TRUE),"")</f>
        <v/>
      </c>
      <c r="D17" s="353" t="str">
        <f>IFERROR(VLOOKUP($B17,GeneratingUnits!$A$7:$I$800,4,TRUE),"")</f>
        <v/>
      </c>
      <c r="E17" s="63"/>
      <c r="F17" s="63"/>
      <c r="G17" s="354"/>
    </row>
    <row r="18" spans="2:7" ht="14.4" x14ac:dyDescent="0.3">
      <c r="B18" s="62"/>
      <c r="C18" s="353" t="str">
        <f>IFERROR(VLOOKUP($B18,GeneratingUnits!$A$7:$I$800,2,TRUE),"")</f>
        <v/>
      </c>
      <c r="D18" s="353" t="str">
        <f>IFERROR(VLOOKUP($B18,GeneratingUnits!$A$7:$I$800,4,TRUE),"")</f>
        <v/>
      </c>
      <c r="E18" s="63"/>
      <c r="F18" s="63"/>
      <c r="G18" s="354"/>
    </row>
    <row r="19" spans="2:7" ht="14.4" x14ac:dyDescent="0.3">
      <c r="B19" s="62"/>
      <c r="C19" s="353" t="str">
        <f>IFERROR(VLOOKUP($B19,GeneratingUnits!$A$7:$I$800,2,TRUE),"")</f>
        <v/>
      </c>
      <c r="D19" s="353" t="str">
        <f>IFERROR(VLOOKUP($B19,GeneratingUnits!$A$7:$I$800,4,TRUE),"")</f>
        <v/>
      </c>
      <c r="E19" s="63"/>
      <c r="F19" s="63"/>
      <c r="G19" s="354"/>
    </row>
    <row r="20" spans="2:7" ht="14.4" x14ac:dyDescent="0.3">
      <c r="B20" s="62"/>
      <c r="C20" s="353" t="str">
        <f>IFERROR(VLOOKUP($B20,GeneratingUnits!$A$7:$I$800,2,TRUE),"")</f>
        <v/>
      </c>
      <c r="D20" s="353" t="str">
        <f>IFERROR(VLOOKUP($B20,GeneratingUnits!$A$7:$I$800,4,TRUE),"")</f>
        <v/>
      </c>
      <c r="E20" s="63"/>
      <c r="F20" s="63"/>
      <c r="G20" s="354"/>
    </row>
    <row r="21" spans="2:7" ht="14.4" x14ac:dyDescent="0.3">
      <c r="B21" s="62"/>
      <c r="C21" s="353" t="str">
        <f>IFERROR(VLOOKUP($B21,GeneratingUnits!$A$7:$I$800,2,TRUE),"")</f>
        <v/>
      </c>
      <c r="D21" s="353" t="str">
        <f>IFERROR(VLOOKUP($B21,GeneratingUnits!$A$7:$I$800,4,TRUE),"")</f>
        <v/>
      </c>
      <c r="E21" s="63"/>
      <c r="F21" s="63"/>
      <c r="G21" s="354"/>
    </row>
    <row r="22" spans="2:7" ht="14.4" x14ac:dyDescent="0.3">
      <c r="B22" s="62"/>
      <c r="C22" s="353" t="str">
        <f>IFERROR(VLOOKUP($B22,GeneratingUnits!$A$7:$I$800,2,TRUE),"")</f>
        <v/>
      </c>
      <c r="D22" s="353" t="str">
        <f>IFERROR(VLOOKUP($B22,GeneratingUnits!$A$7:$I$800,4,TRUE),"")</f>
        <v/>
      </c>
      <c r="E22" s="63"/>
      <c r="F22" s="63"/>
      <c r="G22" s="354"/>
    </row>
    <row r="23" spans="2:7" ht="14.4" x14ac:dyDescent="0.3">
      <c r="B23" s="62"/>
      <c r="C23" s="353" t="str">
        <f>IFERROR(VLOOKUP($B23,GeneratingUnits!$A$7:$I$800,2,TRUE),"")</f>
        <v/>
      </c>
      <c r="D23" s="353" t="str">
        <f>IFERROR(VLOOKUP($B23,GeneratingUnits!$A$7:$I$800,4,TRUE),"")</f>
        <v/>
      </c>
      <c r="E23" s="63"/>
      <c r="F23" s="63"/>
      <c r="G23" s="354"/>
    </row>
    <row r="24" spans="2:7" ht="14.4" x14ac:dyDescent="0.3">
      <c r="B24" s="62"/>
      <c r="C24" s="353" t="str">
        <f>IFERROR(VLOOKUP($B24,GeneratingUnits!$A$7:$I$800,2,TRUE),"")</f>
        <v/>
      </c>
      <c r="D24" s="353" t="str">
        <f>IFERROR(VLOOKUP($B24,GeneratingUnits!$A$7:$I$800,4,TRUE),"")</f>
        <v/>
      </c>
      <c r="E24" s="63"/>
      <c r="F24" s="63"/>
      <c r="G24" s="354"/>
    </row>
    <row r="25" spans="2:7" ht="14.4" x14ac:dyDescent="0.3">
      <c r="B25" s="62"/>
      <c r="C25" s="353" t="str">
        <f>IFERROR(VLOOKUP($B25,GeneratingUnits!$A$7:$I$800,2,TRUE),"")</f>
        <v/>
      </c>
      <c r="D25" s="353" t="str">
        <f>IFERROR(VLOOKUP($B25,GeneratingUnits!$A$7:$I$800,4,TRUE),"")</f>
        <v/>
      </c>
      <c r="E25" s="63"/>
      <c r="F25" s="63"/>
      <c r="G25" s="354"/>
    </row>
    <row r="26" spans="2:7" ht="14.4" x14ac:dyDescent="0.3">
      <c r="B26" s="62"/>
      <c r="C26" s="353" t="str">
        <f>IFERROR(VLOOKUP($B26,GeneratingUnits!$A$7:$I$800,2,TRUE),"")</f>
        <v/>
      </c>
      <c r="D26" s="353" t="str">
        <f>IFERROR(VLOOKUP($B26,GeneratingUnits!$A$7:$I$800,4,TRUE),"")</f>
        <v/>
      </c>
      <c r="E26" s="63"/>
      <c r="F26" s="63"/>
      <c r="G26" s="354"/>
    </row>
    <row r="27" spans="2:7" ht="14.4" x14ac:dyDescent="0.3">
      <c r="B27" s="62"/>
      <c r="C27" s="353" t="str">
        <f>IFERROR(VLOOKUP($B27,GeneratingUnits!$A$7:$I$800,2,TRUE),"")</f>
        <v/>
      </c>
      <c r="D27" s="353" t="str">
        <f>IFERROR(VLOOKUP($B27,GeneratingUnits!$A$7:$I$800,4,TRUE),"")</f>
        <v/>
      </c>
      <c r="E27" s="63"/>
      <c r="F27" s="63"/>
      <c r="G27" s="354"/>
    </row>
    <row r="28" spans="2:7" ht="14.4" x14ac:dyDescent="0.3">
      <c r="B28" s="62"/>
      <c r="C28" s="353" t="str">
        <f>IFERROR(VLOOKUP($B28,GeneratingUnits!$A$7:$I$800,2,TRUE),"")</f>
        <v/>
      </c>
      <c r="D28" s="353" t="str">
        <f>IFERROR(VLOOKUP($B28,GeneratingUnits!$A$7:$I$800,4,TRUE),"")</f>
        <v/>
      </c>
      <c r="E28" s="63"/>
      <c r="F28" s="63"/>
      <c r="G28" s="354"/>
    </row>
    <row r="29" spans="2:7" ht="14.4" x14ac:dyDescent="0.3">
      <c r="B29" s="62"/>
      <c r="C29" s="353" t="str">
        <f>IFERROR(VLOOKUP($B29,GeneratingUnits!$A$7:$I$800,2,TRUE),"")</f>
        <v/>
      </c>
      <c r="D29" s="353" t="str">
        <f>IFERROR(VLOOKUP($B29,GeneratingUnits!$A$7:$I$800,4,TRUE),"")</f>
        <v/>
      </c>
      <c r="E29" s="63"/>
      <c r="F29" s="63"/>
      <c r="G29" s="354"/>
    </row>
    <row r="30" spans="2:7" ht="14.4" x14ac:dyDescent="0.3">
      <c r="B30" s="62"/>
      <c r="C30" s="353" t="str">
        <f>IFERROR(VLOOKUP($B30,GeneratingUnits!$A$7:$I$800,2,TRUE),"")</f>
        <v/>
      </c>
      <c r="D30" s="353" t="str">
        <f>IFERROR(VLOOKUP($B30,GeneratingUnits!$A$7:$I$800,4,TRUE),"")</f>
        <v/>
      </c>
      <c r="E30" s="63"/>
      <c r="F30" s="63"/>
      <c r="G30" s="354"/>
    </row>
    <row r="31" spans="2:7" ht="14.4" x14ac:dyDescent="0.3">
      <c r="B31" s="62"/>
      <c r="C31" s="353" t="str">
        <f>IFERROR(VLOOKUP($B31,GeneratingUnits!$A$7:$I$800,2,TRUE),"")</f>
        <v/>
      </c>
      <c r="D31" s="353" t="str">
        <f>IFERROR(VLOOKUP($B31,GeneratingUnits!$A$7:$I$800,4,TRUE),"")</f>
        <v/>
      </c>
      <c r="E31" s="63"/>
      <c r="F31" s="63"/>
      <c r="G31" s="354"/>
    </row>
    <row r="32" spans="2:7" ht="14.4" x14ac:dyDescent="0.3">
      <c r="B32" s="62"/>
      <c r="C32" s="353" t="str">
        <f>IFERROR(VLOOKUP($B32,GeneratingUnits!$A$7:$I$800,2,TRUE),"")</f>
        <v/>
      </c>
      <c r="D32" s="353" t="str">
        <f>IFERROR(VLOOKUP($B32,GeneratingUnits!$A$7:$I$800,4,TRUE),"")</f>
        <v/>
      </c>
      <c r="E32" s="63"/>
      <c r="F32" s="63"/>
      <c r="G32" s="354"/>
    </row>
    <row r="33" spans="2:7" ht="14.4" x14ac:dyDescent="0.3">
      <c r="B33" s="62"/>
      <c r="C33" s="353" t="str">
        <f>IFERROR(VLOOKUP($B33,GeneratingUnits!$A$7:$I$800,2,TRUE),"")</f>
        <v/>
      </c>
      <c r="D33" s="353" t="str">
        <f>IFERROR(VLOOKUP($B33,GeneratingUnits!$A$7:$I$800,4,TRUE),"")</f>
        <v/>
      </c>
      <c r="E33" s="63"/>
      <c r="F33" s="63"/>
      <c r="G33" s="354"/>
    </row>
    <row r="34" spans="2:7" ht="14.4" x14ac:dyDescent="0.3">
      <c r="B34" s="62"/>
      <c r="C34" s="353" t="str">
        <f>IFERROR(VLOOKUP($B34,GeneratingUnits!$A$7:$I$800,2,TRUE),"")</f>
        <v/>
      </c>
      <c r="D34" s="353" t="str">
        <f>IFERROR(VLOOKUP($B34,GeneratingUnits!$A$7:$I$800,4,TRUE),"")</f>
        <v/>
      </c>
      <c r="E34" s="63"/>
      <c r="F34" s="63"/>
      <c r="G34" s="354"/>
    </row>
    <row r="35" spans="2:7" ht="14.4" x14ac:dyDescent="0.3">
      <c r="B35" s="62"/>
      <c r="C35" s="353" t="str">
        <f>IFERROR(VLOOKUP($B35,GeneratingUnits!$A$7:$I$800,2,TRUE),"")</f>
        <v/>
      </c>
      <c r="D35" s="353" t="str">
        <f>IFERROR(VLOOKUP($B35,GeneratingUnits!$A$7:$I$800,4,TRUE),"")</f>
        <v/>
      </c>
      <c r="E35" s="63"/>
      <c r="F35" s="63"/>
      <c r="G35" s="354"/>
    </row>
    <row r="36" spans="2:7" ht="14.4" x14ac:dyDescent="0.3">
      <c r="B36" s="62"/>
      <c r="C36" s="353" t="str">
        <f>IFERROR(VLOOKUP($B36,GeneratingUnits!$A$7:$I$800,2,TRUE),"")</f>
        <v/>
      </c>
      <c r="D36" s="353" t="str">
        <f>IFERROR(VLOOKUP($B36,GeneratingUnits!$A$7:$I$800,4,TRUE),"")</f>
        <v/>
      </c>
      <c r="E36" s="63"/>
      <c r="F36" s="63"/>
      <c r="G36" s="354"/>
    </row>
    <row r="37" spans="2:7" ht="14.4" x14ac:dyDescent="0.3">
      <c r="B37" s="62"/>
      <c r="C37" s="353" t="str">
        <f>IFERROR(VLOOKUP($B37,GeneratingUnits!$A$7:$I$800,2,TRUE),"")</f>
        <v/>
      </c>
      <c r="D37" s="353" t="str">
        <f>IFERROR(VLOOKUP($B37,GeneratingUnits!$A$7:$I$800,4,TRUE),"")</f>
        <v/>
      </c>
      <c r="E37" s="63"/>
      <c r="F37" s="63"/>
      <c r="G37" s="354"/>
    </row>
    <row r="38" spans="2:7" ht="14.4" x14ac:dyDescent="0.3">
      <c r="B38" s="62"/>
      <c r="C38" s="353" t="str">
        <f>IFERROR(VLOOKUP($B38,GeneratingUnits!$A$7:$I$800,2,TRUE),"")</f>
        <v/>
      </c>
      <c r="D38" s="353" t="str">
        <f>IFERROR(VLOOKUP($B38,GeneratingUnits!$A$7:$I$800,4,TRUE),"")</f>
        <v/>
      </c>
      <c r="E38" s="63"/>
      <c r="F38" s="63"/>
      <c r="G38" s="354"/>
    </row>
    <row r="39" spans="2:7" ht="14.4" x14ac:dyDescent="0.3">
      <c r="B39" s="62"/>
      <c r="C39" s="353" t="str">
        <f>IFERROR(VLOOKUP($B39,GeneratingUnits!$A$7:$I$800,2,TRUE),"")</f>
        <v/>
      </c>
      <c r="D39" s="353" t="str">
        <f>IFERROR(VLOOKUP($B39,GeneratingUnits!$A$7:$I$800,4,TRUE),"")</f>
        <v/>
      </c>
      <c r="E39" s="63"/>
      <c r="F39" s="63"/>
      <c r="G39" s="354"/>
    </row>
    <row r="40" spans="2:7" ht="14.4" x14ac:dyDescent="0.3">
      <c r="B40" s="62"/>
      <c r="C40" s="353" t="str">
        <f>IFERROR(VLOOKUP($B40,GeneratingUnits!$A$7:$I$800,2,TRUE),"")</f>
        <v/>
      </c>
      <c r="D40" s="353" t="str">
        <f>IFERROR(VLOOKUP($B40,GeneratingUnits!$A$7:$I$800,4,TRUE),"")</f>
        <v/>
      </c>
      <c r="E40" s="63"/>
      <c r="F40" s="63"/>
      <c r="G40" s="354"/>
    </row>
    <row r="41" spans="2:7" ht="14.4" x14ac:dyDescent="0.3">
      <c r="B41" s="62"/>
      <c r="C41" s="353" t="str">
        <f>IFERROR(VLOOKUP($B41,GeneratingUnits!$A$7:$I$800,2,TRUE),"")</f>
        <v/>
      </c>
      <c r="D41" s="353" t="str">
        <f>IFERROR(VLOOKUP($B41,GeneratingUnits!$A$7:$I$800,4,TRUE),"")</f>
        <v/>
      </c>
      <c r="E41" s="63"/>
      <c r="F41" s="63"/>
      <c r="G41" s="354"/>
    </row>
    <row r="42" spans="2:7" ht="14.4" x14ac:dyDescent="0.3">
      <c r="B42" s="62"/>
      <c r="C42" s="353" t="str">
        <f>IFERROR(VLOOKUP($B42,GeneratingUnits!$A$7:$I$800,2,TRUE),"")</f>
        <v/>
      </c>
      <c r="D42" s="353" t="str">
        <f>IFERROR(VLOOKUP($B42,GeneratingUnits!$A$7:$I$800,4,TRUE),"")</f>
        <v/>
      </c>
      <c r="E42" s="63"/>
      <c r="F42" s="63"/>
      <c r="G42" s="354"/>
    </row>
    <row r="43" spans="2:7" ht="14.4" x14ac:dyDescent="0.3">
      <c r="B43" s="62"/>
      <c r="C43" s="353" t="str">
        <f>IFERROR(VLOOKUP($B43,GeneratingUnits!$A$7:$I$800,2,TRUE),"")</f>
        <v/>
      </c>
      <c r="D43" s="353" t="str">
        <f>IFERROR(VLOOKUP($B43,GeneratingUnits!$A$7:$I$800,4,TRUE),"")</f>
        <v/>
      </c>
      <c r="E43" s="63"/>
      <c r="F43" s="63"/>
      <c r="G43" s="354"/>
    </row>
    <row r="44" spans="2:7" ht="14.4" x14ac:dyDescent="0.3">
      <c r="B44" s="30"/>
      <c r="C44" s="122"/>
      <c r="D44" s="122"/>
      <c r="E44" s="122"/>
      <c r="F44" s="122"/>
      <c r="G44" s="354"/>
    </row>
    <row r="45" spans="2:7" ht="14.4" x14ac:dyDescent="0.3">
      <c r="B45" s="30"/>
      <c r="C45" s="151" t="s">
        <v>1941</v>
      </c>
      <c r="D45" s="186"/>
      <c r="E45" s="186"/>
      <c r="F45" s="186"/>
    </row>
    <row r="46" spans="2:7" ht="14.4" x14ac:dyDescent="0.3">
      <c r="B46" s="62"/>
      <c r="C46" s="353"/>
      <c r="D46" s="353"/>
      <c r="E46" s="63"/>
      <c r="F46" s="63"/>
    </row>
    <row r="47" spans="2:7" ht="14.4" x14ac:dyDescent="0.3">
      <c r="B47" s="62"/>
      <c r="C47" s="353"/>
      <c r="D47" s="353"/>
      <c r="E47" s="63"/>
      <c r="F47" s="63"/>
    </row>
    <row r="48" spans="2:7" ht="14.4" x14ac:dyDescent="0.3">
      <c r="B48" s="62"/>
      <c r="C48" s="353"/>
      <c r="D48" s="353"/>
      <c r="E48" s="63"/>
      <c r="F48" s="63"/>
    </row>
    <row r="49" spans="1:16" ht="14.4" x14ac:dyDescent="0.3">
      <c r="B49" s="62"/>
      <c r="C49" s="353"/>
      <c r="D49" s="353"/>
      <c r="E49" s="63"/>
      <c r="F49" s="63"/>
    </row>
    <row r="50" spans="1:16" s="351" customFormat="1" ht="14.4" x14ac:dyDescent="0.3">
      <c r="A50" s="346"/>
      <c r="B50" s="62"/>
      <c r="C50" s="353"/>
      <c r="D50" s="353"/>
      <c r="E50" s="63"/>
      <c r="F50" s="63"/>
      <c r="H50" s="346"/>
      <c r="I50" s="346"/>
      <c r="J50" s="346"/>
      <c r="K50" s="346"/>
      <c r="L50" s="346"/>
      <c r="M50" s="346"/>
      <c r="N50" s="346"/>
      <c r="O50" s="346"/>
      <c r="P50" s="346"/>
    </row>
    <row r="51" spans="1:16" s="351" customFormat="1" ht="14.4" x14ac:dyDescent="0.3">
      <c r="A51" s="346"/>
      <c r="B51" s="62"/>
      <c r="C51" s="353"/>
      <c r="D51" s="353"/>
      <c r="E51" s="63"/>
      <c r="F51" s="63"/>
      <c r="H51" s="346"/>
      <c r="I51" s="346"/>
      <c r="J51" s="346"/>
      <c r="K51" s="346"/>
      <c r="L51" s="346"/>
      <c r="M51" s="346"/>
      <c r="N51" s="346"/>
      <c r="O51" s="346"/>
      <c r="P51" s="346"/>
    </row>
    <row r="53" spans="1:16" s="351" customFormat="1" ht="28.8" x14ac:dyDescent="0.3">
      <c r="A53" s="346"/>
      <c r="D53" s="122" t="s">
        <v>1942</v>
      </c>
      <c r="E53" s="30">
        <f>SUM(E8:E51)</f>
        <v>0</v>
      </c>
      <c r="F53" s="346"/>
      <c r="H53" s="346"/>
      <c r="I53" s="346"/>
      <c r="J53" s="346"/>
      <c r="K53" s="346"/>
      <c r="L53" s="346"/>
      <c r="M53" s="346"/>
      <c r="N53" s="346"/>
      <c r="O53" s="346"/>
      <c r="P53" s="346"/>
    </row>
  </sheetData>
  <sheetProtection algorithmName="SHA-512" hashValue="RaMFlByLrJQ+Dm0T2Pa2/gc7zg1pHkFozIM1yk7nFkN4EOkLGgw8ZRTuCShuM5WDmADAxcrv1GQgwdLT/aLWlg==" saltValue="M9dljdjoY5nPsUARje4vtQ==" spinCount="100000" sheet="1" objects="1" scenarios="1" selectLockedCells="1"/>
  <dataConsolidate/>
  <mergeCells count="3">
    <mergeCell ref="B5:E5"/>
    <mergeCell ref="B2:C2"/>
    <mergeCell ref="B3:F3"/>
  </mergeCells>
  <dataValidations count="1">
    <dataValidation type="whole" operator="greaterThanOrEqual" allowBlank="1" showInputMessage="1" showErrorMessage="1" sqref="E8:E43 E46:E51" xr:uid="{FA7EAF59-1B7C-4006-98A9-EDC499DF431C}">
      <formula1>0</formula1>
    </dataValidation>
  </dataValidations>
  <printOptions horizontalCentered="1" gridLines="1"/>
  <pageMargins left="0.75" right="0.5" top="1" bottom="0.5" header="0.5" footer="0.5"/>
  <pageSetup fitToHeight="0" orientation="portrait" r:id="rId1"/>
  <headerFooter alignWithMargins="0">
    <oddHeader xml:space="preserve">&amp;R
</oddHeader>
    <oddFooter>&amp;LCEP Full Report&amp;C&amp;A&amp;R&amp;P of &amp;N</oddFooter>
  </headerFooter>
  <rowBreaks count="1" manualBreakCount="1">
    <brk id="44"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9EE8E9E3-1547-4070-B6A8-61F797EAA254}">
          <x14:formula1>
            <xm:f>GeneratingUnits!$A$6:$A$772</xm:f>
          </x14:formula1>
          <xm:sqref>B8:B43</xm:sqref>
        </x14:dataValidation>
        <x14:dataValidation type="list" allowBlank="1" showInputMessage="1" showErrorMessage="1" xr:uid="{9CFC9F74-ACEA-49A8-8D02-3DCA0832C237}">
          <x14:formula1>
            <xm:f>Menus!$B$2:$B$23</xm:f>
          </x14:formula1>
          <xm:sqref>F8:F43 F46:F51</xm:sqref>
        </x14:dataValidation>
        <x14:dataValidation type="list" allowBlank="1" showInputMessage="1" showErrorMessage="1" xr:uid="{5436E7C9-0341-472E-BBE1-DB0447091AB0}">
          <x14:formula1>
            <xm:f>Menus!$A$2:$A$3</xm:f>
          </x14:formula1>
          <xm:sqref>F5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g D A A B Q S w M E F A A C A A g A i o W l 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C K h a V 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o W l U k N m z m T D A A A A u A E A A B M A H A B G b 3 J t d W x h c y 9 T Z W N 0 a W 9 u M S 5 t I K I Y A C i g F A A A A A A A A A A A A A A A A A A A A A A A A A A A A M 2 P M Q v C Q A y F 9 0 L / Q z i X F k q h r u J U x E 2 E i g 6 l w 1 m j F d t E 0 i t Y S v + 7 V 8 / B w c H R L I G 8 l y 9 5 L Z b m y g S Z 6 8 n C 9 3 y v r b T g C X b 6 W G M C S 6 j R + B 7 Y y r i T E u 1 k 9 S i x j t N O B M k c W G 5 H 5 l s Q D v l G N 7 h U b l M V Y 5 4 y G W s p I g e Y q b T S d J n g / R 2 V J b 2 s 8 U 4 0 t W e W J u W 6 a 2 g S 2 8 B d i 4 Z B u W m i I j B W A U 3 9 O I a + d 6 W v 1 M 8 M s / c v E M x D 9 Q 9 R J i r w G f Z W J a O l h 7 U g E m y F L 6 K b X y M + A V B L A Q I t A B Q A A g A I A I q F p V I q H i f T o w A A A P U A A A A S A A A A A A A A A A A A A A A A A A A A A A B D b 2 5 m a W c v U G F j a 2 F n Z S 5 4 b W x Q S w E C L Q A U A A I A C A C K h a V S D 8 r p q 6 Q A A A D p A A A A E w A A A A A A A A A A A A A A A A D v A A A A W 0 N v b n R l b n R f V H l w Z X N d L n h t b F B L A Q I t A B Q A A g A I A I q F p V J D Z s 5 k w w A A A L g B A A A T A A A A A A A A A A A A A A A A A O A B A A B G b 3 J t d W x h c y 9 T Z W N 0 a W 9 u M S 5 t U E s F B g A A A A A D A A M A w g A A A P A 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k O A A A A A A A A l w 4 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N S I g L z 4 8 R W 5 0 c n k g V H l w Z T 0 i R m l s b E V y c m 9 y Q 2 9 k Z S I g V m F s d W U 9 I n N V b m t u b 3 d u I i A v P j x F b n R y e S B U e X B l P S J G a W x s R X J y b 3 J D b 3 V u d C I g V m F s d W U 9 I m w w I i A v P j x F b n R y e S B U e X B l P S J G a W x s T G F z d F V w Z G F 0 Z W Q i I F Z h b H V l P S J k M j A y M S 0 w N S 0 w N F Q x N D o z N T o 1 O C 4 x M z g 2 O T Y 4 W i I g L z 4 8 R W 5 0 c n k g V H l w Z T 0 i R m l s b E N v b H V t b l R 5 c G V z I i B W Y W x 1 Z T 0 i c 0 F B 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M S 9 D a G F u Z 2 V k I F R 5 c G U u e 0 N v b H V t b j E s M H 0 m c X V v d D t d L C Z x d W 9 0 O 0 N v b H V t b k N v d W 5 0 J n F 1 b 3 Q 7 O j E s J n F 1 b 3 Q 7 S 2 V 5 Q 2 9 s d W 1 u T m F t Z X M m c X V v d D s 6 W 1 0 s J n F 1 b 3 Q 7 Q 2 9 s d W 1 u S W R l b n R p d G l l c y Z x d W 9 0 O z p b J n F 1 b 3 Q 7 U 2 V j d G l v b j E v V G F i b G U x L 0 N o Y W 5 n Z W Q g V H l w Z S 5 7 Q 2 9 s d W 1 u M S w w 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N i I g L z 4 8 R W 5 0 c n k g V H l w Z T 0 i R m l s b E V y c m 9 y Q 2 9 k Z S I g V m F s d W U 9 I n N V b m t u b 3 d u I i A v P j x F b n R y e S B U e X B l P S J G a W x s R X J y b 3 J D b 3 V u d C I g V m F s d W U 9 I m w w I i A v P j x F b n R y e S B U e X B l P S J G a W x s T G F z d F V w Z G F 0 Z W Q i I F Z h b H V l P S J k M j A y M S 0 w N S 0 w N V Q y M D o 0 M T o z M S 4 w N D U 5 N j k y W i I g L z 4 8 R W 5 0 c n k g V H l w Z T 0 i R m l s b E N v b H V t b l R 5 c G V z I i B W Y W x 1 Z T 0 i c 0 F B P T 0 i I C 8 + P E V u d H J 5 I F R 5 c G U 9 I k Z p b G x D b 2 x 1 b W 5 O Y W 1 l c y I g V m F s d W U 9 I n N b J n F 1 b 3 Q 7 T m F t Z S B v Z i B W b 2 x 1 b n R h c n k g R 3 J l Z W 4 g U H J v Z 3 J h b 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M S A o M i k v Q 2 h h b m d l Z C B U e X B l L n t O Y W 1 l I G 9 m I F Z v b H V u d G F y e S B H c m V l b i B Q c m 9 n c m F t L D B 9 J n F 1 b 3 Q 7 X S w m c X V v d D t D b 2 x 1 b W 5 D b 3 V u d C Z x d W 9 0 O z o x L C Z x d W 9 0 O 0 t l e U N v b H V t b k 5 h b W V z J n F 1 b 3 Q 7 O l t d L C Z x d W 9 0 O 0 N v b H V t b k l k Z W 5 0 a X R p Z X M m c X V v d D s 6 W y Z x d W 9 0 O 1 N l Y 3 R p b 2 4 x L 1 R h Y m x l M S A o M i k v Q 2 h h b m d l Z C B U e X B l L n t O Y W 1 l I G 9 m I F Z v b H V u d G F y e S B H c m V l b i B Q c m 9 n c m F t L D B 9 J n F 1 b 3 Q 7 X S w m c X V v d D t S Z W x h d G l v b n N o a X B J b m Z v J n F 1 b 3 Q 7 O l t d f S I g L z 4 8 L 1 N 0 Y W J s Z U V u d H J p Z X M + P C 9 J d G V t P j x J d G V t P j x J d G V t T G 9 j Y X R p b 2 4 + P E l 0 Z W 1 U e X B l P k Z v c m 1 1 b G E 8 L 0 l 0 Z W 1 U e X B l P j x J d G V t U G F 0 a D 5 T Z W N 0 a W 9 u M S 9 U Y W J s Z T E l M j A o M i k v U 2 9 1 c m N l P C 9 J d G V t U G F 0 a D 4 8 L 0 l 0 Z W 1 M b 2 N h d G l v b j 4 8 U 3 R h Y m x l R W 5 0 c m l l c y A v P j w v S X R l b T 4 8 S X R l b T 4 8 S X R l b U x v Y 2 F 0 a W 9 u P j x J d G V t V H l w Z T 5 G b 3 J t d W x h P C 9 J d G V t V H l w Z T 4 8 S X R l b V B h d G g + U 2 V j d G l v b j E v V G F i b G U x J T I w K D I p L 0 N o Y W 5 n Z W Q l M j B U e X B l P C 9 J d G V t U G F 0 a D 4 8 L 0 l 0 Z W 1 M b 2 N h d G l v b j 4 8 U 3 R h Y m x l R W 5 0 c m l l c y A v P j w v S X R l b T 4 8 L 0 l 0 Z W 1 z P j w v T G 9 j Y W x Q Y W N r Y W d l T W V 0 Y W R h d G F G a W x l P h Y A A A B Q S w U G A A A A A A A A A A A A A A A A A A A A A A A A 2 g A A A A E A A A D Q j J 3 f A R X R E Y x 6 A M B P w p f r A Q A A A I s g c N m + h d p L s n s R v I o N S M o A A A A A A g A A A A A A A 2 Y A A M A A A A A Q A A A A U L H J P F x 1 5 E C f s f l 5 m Q e 5 W g A A A A A E g A A A o A A A A B A A A A C N J T x N O S 0 l P 5 U v m 8 9 W g 1 5 0 U A A A A P Z f e 5 3 e u 7 v D k c 2 w d O F 5 V 1 T f C 0 v z I n 1 b R T f C S W d f + 6 U C G F C K 8 / U 8 5 7 T M p H j 9 G l K 1 U m w y W 2 n z G 8 h Q 4 k H 4 V e 4 e R v L P p P T k C V s 7 T j r g g x P e 4 Z 4 1 F A A A A C F 2 g x E G f Q T Y Y 2 C x F k 6 z 3 Y 3 D r 3 F E < / D a t a M a s h u p > 
</file>

<file path=customXml/itemProps1.xml><?xml version="1.0" encoding="utf-8"?>
<ds:datastoreItem xmlns:ds="http://schemas.openxmlformats.org/officeDocument/2006/customXml" ds:itemID="{32925F02-E124-4180-901C-7A434C55445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INSTRUCTIONS</vt:lpstr>
      <vt:lpstr>Change Log</vt:lpstr>
      <vt:lpstr>DATA COLLECTION</vt:lpstr>
      <vt:lpstr>Summary</vt:lpstr>
      <vt:lpstr>1 - Contact Info</vt:lpstr>
      <vt:lpstr>2 - Customers Served</vt:lpstr>
      <vt:lpstr>3 - Product and General Info</vt:lpstr>
      <vt:lpstr>4 - Sales and Revenues</vt:lpstr>
      <vt:lpstr>5 - Source of Supply</vt:lpstr>
      <vt:lpstr>6 - Source of RECs</vt:lpstr>
      <vt:lpstr>7 - Deficiency</vt:lpstr>
      <vt:lpstr>A - Exemptions</vt:lpstr>
      <vt:lpstr>B - Legacy Contracts</vt:lpstr>
      <vt:lpstr>Requirements</vt:lpstr>
      <vt:lpstr>C - Voluntary Green Programs</vt:lpstr>
      <vt:lpstr>3X MSW</vt:lpstr>
      <vt:lpstr>Menus</vt:lpstr>
      <vt:lpstr>Calculations</vt:lpstr>
      <vt:lpstr>GeneratingUnits</vt:lpstr>
      <vt:lpstr>GeneratingUnits!Criteria</vt:lpstr>
      <vt:lpstr>'1 - Contact Info'!Print_Area</vt:lpstr>
      <vt:lpstr>'2 - Customers Served'!Print_Area</vt:lpstr>
      <vt:lpstr>'3 - Product and General Info'!Print_Area</vt:lpstr>
      <vt:lpstr>'5 - Source of Supply'!Print_Area</vt:lpstr>
      <vt:lpstr>'6 - Source of RECs'!Print_Area</vt:lpstr>
      <vt:lpstr>'7 - Deficiency'!Print_Area</vt:lpstr>
      <vt:lpstr>INSTRUCTIONS!Print_Area</vt:lpstr>
      <vt:lpstr>Summary!Print_Area</vt:lpstr>
      <vt:lpstr>'1 - Contact Info'!Print_Titles</vt:lpstr>
      <vt:lpstr>'2 - Customers Served'!Print_Titles</vt:lpstr>
      <vt:lpstr>'3 - Product and General Info'!Print_Titles</vt:lpstr>
      <vt:lpstr>'4 - Sales and Revenues'!Print_Titles</vt:lpstr>
      <vt:lpstr>'5 - Source of Supply'!Print_Titles</vt:lpstr>
      <vt:lpstr>'6 - Source of RECs'!Print_Titles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Rolnick, Matthew</dc:creator>
  <cp:lastModifiedBy>Grumstrup, Ethan</cp:lastModifiedBy>
  <cp:lastPrinted>2022-06-28T21:43:50Z</cp:lastPrinted>
  <dcterms:created xsi:type="dcterms:W3CDTF">2018-03-29T21:48:21Z</dcterms:created>
  <dcterms:modified xsi:type="dcterms:W3CDTF">2024-04-05T20:38:53Z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{07EA699D-0663-4259-BFA7-01EC236D4D1F}</vt:lpwstr>
  </property>
</Properties>
</file>