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30" windowWidth="16740" windowHeight="12705" activeTab="0"/>
  </bookViews>
  <sheets>
    <sheet name="FY2015 Projections" sheetId="1" r:id="rId1"/>
  </sheets>
  <definedNames>
    <definedName name="_xlnm.Print_Area" localSheetId="0">'FY2015 Projections'!$A$1:$N$515</definedName>
    <definedName name="_xlnm.Print_Titles" localSheetId="0">'FY2015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State of Maine</author>
  </authors>
  <commentList>
    <comment ref="B213" authorId="0">
      <text>
        <r>
          <rPr>
            <b/>
            <sz val="8"/>
            <rFont val="Tahoma"/>
            <family val="2"/>
          </rPr>
          <t>State of Maine:</t>
        </r>
        <r>
          <rPr>
            <sz val="8"/>
            <rFont val="Tahoma"/>
            <family val="2"/>
          </rPr>
          <t xml:space="preserve">
This is Penobscot Nation in the Revenue Sharing Database
</t>
        </r>
      </text>
    </comment>
  </commentList>
</comments>
</file>

<file path=xl/sharedStrings.xml><?xml version="1.0" encoding="utf-8"?>
<sst xmlns="http://schemas.openxmlformats.org/spreadsheetml/2006/main" count="1018" uniqueCount="542">
  <si>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</si>
  <si>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</si>
  <si>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</si>
  <si>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</si>
  <si>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</si>
  <si>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</si>
  <si>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</si>
  <si>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</si>
  <si>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</si>
  <si>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</si>
  <si>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</si>
  <si>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</si>
  <si>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</si>
  <si>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</si>
  <si>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</si>
  <si>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</si>
  <si>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</si>
  <si>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</si>
  <si>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</si>
  <si>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</si>
  <si>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</si>
  <si>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</si>
  <si>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</si>
  <si>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</si>
  <si>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</si>
  <si>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</si>
  <si>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</si>
  <si>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</si>
  <si>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</si>
  <si>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</si>
  <si>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</si>
  <si>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</si>
  <si>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</si>
  <si>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</si>
  <si>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</si>
  <si>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</si>
  <si>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</si>
  <si>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</si>
  <si>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</si>
  <si>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</si>
  <si>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</si>
  <si>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</si>
  <si>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</si>
  <si>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</si>
  <si>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</si>
  <si>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</si>
  <si>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</si>
  <si>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</si>
  <si>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</si>
  <si>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</si>
  <si>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</si>
  <si>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</si>
  <si>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</si>
  <si>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</si>
  <si>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</t>
  </si>
  <si>
    <t>NASHVILLE PLT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</si>
  <si>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</si>
  <si>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</si>
  <si>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</si>
  <si>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</si>
  <si>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</si>
  <si>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</si>
  <si>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</si>
  <si>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</si>
  <si>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</si>
  <si>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</si>
  <si>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</si>
  <si>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</si>
  <si>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</si>
  <si>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</si>
  <si>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</si>
  <si>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</si>
  <si>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</si>
  <si>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</si>
  <si>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</si>
  <si>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</si>
  <si>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</si>
  <si>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</si>
  <si>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</si>
  <si>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</si>
  <si>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</si>
  <si>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</si>
  <si>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</si>
  <si>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</si>
  <si>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</si>
  <si>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</si>
  <si>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</si>
  <si>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</si>
  <si>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</si>
  <si>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</si>
  <si>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</si>
  <si>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</si>
  <si>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</si>
  <si>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</si>
  <si>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</si>
  <si>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</si>
  <si>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</si>
  <si>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</si>
  <si>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</si>
  <si>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</si>
  <si>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</si>
  <si>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</si>
  <si>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</si>
  <si>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</si>
  <si>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</si>
  <si>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</si>
  <si>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</si>
  <si>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</si>
  <si>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</si>
  <si>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</si>
  <si>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</si>
  <si>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</si>
  <si>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</si>
  <si>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</si>
  <si>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</si>
  <si>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</si>
  <si>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</si>
  <si>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</si>
  <si>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</si>
  <si>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</si>
  <si>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</si>
  <si>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</si>
  <si>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</si>
  <si>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</si>
  <si>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</si>
  <si>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</si>
  <si>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</si>
  <si>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</si>
  <si>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</si>
  <si>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</si>
  <si>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</si>
  <si>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</si>
  <si>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</si>
  <si>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</si>
  <si>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</si>
  <si>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</si>
  <si>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</si>
  <si>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</si>
  <si>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</si>
  <si>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</si>
  <si>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</si>
  <si>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</si>
  <si>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</si>
  <si>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</si>
  <si>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</si>
  <si>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</si>
  <si>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</si>
  <si>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</si>
  <si>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</si>
  <si>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</si>
  <si>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</si>
  <si>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</si>
  <si>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</si>
  <si>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</si>
  <si>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</si>
  <si>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</si>
  <si>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</si>
  <si>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</si>
  <si>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</si>
  <si>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</si>
  <si>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</si>
  <si>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</si>
  <si>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</si>
  <si>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</si>
  <si>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</si>
  <si>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</si>
  <si>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</si>
  <si>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</si>
  <si>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</si>
  <si>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</si>
  <si>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</si>
  <si>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</si>
  <si>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</si>
  <si>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</si>
  <si>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</si>
  <si>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</si>
  <si>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</si>
  <si>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</si>
  <si>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</si>
  <si>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</si>
  <si>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</si>
  <si>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</si>
  <si>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</si>
  <si>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</si>
  <si>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</si>
  <si>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</si>
  <si>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</si>
  <si>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</si>
  <si>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</si>
  <si>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</si>
  <si>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</si>
  <si>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</si>
  <si>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</si>
  <si>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</si>
  <si>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</si>
  <si>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</si>
  <si>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</si>
  <si>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</si>
  <si>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</si>
  <si>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</si>
  <si>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</si>
  <si>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</si>
  <si>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</si>
  <si>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</si>
  <si>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</si>
  <si>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</si>
  <si>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</si>
  <si>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</si>
  <si>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</si>
  <si>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</si>
  <si>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</si>
  <si>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</si>
  <si>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</si>
  <si>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</si>
  <si>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</si>
  <si>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</si>
  <si>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</si>
  <si>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</si>
  <si>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</si>
  <si>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</si>
  <si>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</si>
  <si>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</si>
  <si>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</si>
  <si>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</si>
  <si>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</si>
  <si>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</si>
  <si>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</si>
  <si>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</si>
  <si>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</si>
  <si>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</si>
  <si>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</si>
  <si>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</si>
  <si>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</si>
  <si>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</si>
  <si>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</si>
  <si>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</si>
  <si>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</si>
  <si>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</si>
  <si>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</si>
  <si>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</si>
  <si>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</si>
  <si>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</si>
  <si>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</si>
  <si>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</si>
  <si>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</si>
  <si>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</si>
  <si>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</si>
  <si>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</si>
  <si>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</si>
  <si>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</si>
  <si>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</si>
  <si>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</si>
  <si>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</si>
  <si>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</si>
  <si>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</si>
  <si>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</si>
  <si>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</si>
  <si>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</si>
  <si>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</si>
  <si>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</si>
  <si>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</si>
  <si>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</si>
  <si>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</si>
  <si>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</si>
  <si>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</si>
  <si>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</si>
  <si>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</si>
  <si>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</si>
  <si>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</si>
  <si>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</si>
  <si>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</si>
  <si>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</si>
  <si>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</si>
  <si>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</si>
  <si>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</si>
  <si>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</si>
  <si>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</si>
  <si>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</si>
  <si>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</si>
  <si>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</si>
  <si>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</si>
  <si>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</si>
  <si>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</si>
  <si>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</si>
  <si>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</si>
  <si>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</si>
  <si>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</si>
  <si>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</si>
  <si>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</si>
  <si>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</si>
  <si>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</si>
  <si>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</si>
  <si>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</si>
  <si>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</si>
  <si>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</si>
  <si>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</si>
  <si>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</si>
  <si>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</si>
  <si>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</si>
  <si>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</si>
  <si>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</si>
  <si>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</si>
  <si>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</si>
  <si>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</si>
  <si>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</si>
  <si>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</si>
  <si>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</si>
  <si>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</si>
  <si>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</si>
  <si>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</si>
  <si>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</si>
  <si>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</si>
  <si>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</si>
  <si>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</si>
  <si>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</si>
  <si>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</si>
  <si>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</si>
  <si>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</si>
  <si>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</si>
  <si>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</si>
  <si>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</si>
  <si>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</si>
  <si>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</si>
  <si>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</si>
  <si>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</si>
  <si>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</si>
  <si>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</si>
  <si>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</si>
  <si>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</si>
  <si>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</si>
  <si>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</si>
  <si>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</si>
  <si>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</si>
  <si>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</si>
  <si>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</si>
  <si>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</si>
  <si>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</si>
  <si>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</si>
  <si>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</si>
  <si>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</si>
  <si>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</si>
  <si>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</si>
  <si>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</si>
  <si>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</si>
  <si>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</si>
  <si>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</si>
  <si>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</si>
  <si>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</si>
  <si>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</si>
  <si>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</si>
  <si>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</si>
  <si>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</si>
  <si>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</si>
  <si>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</si>
  <si>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</si>
  <si>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</si>
  <si>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</si>
  <si>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</si>
  <si>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</si>
  <si>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</si>
  <si>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</si>
  <si>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</si>
  <si>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</si>
  <si>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</si>
  <si>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</si>
  <si>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</si>
  <si>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</si>
  <si>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</si>
  <si>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</si>
  <si>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</si>
  <si>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</si>
  <si>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</si>
  <si>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</si>
  <si>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</si>
  <si>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</si>
  <si>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</si>
  <si>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</si>
  <si>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</si>
  <si>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</si>
  <si>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</si>
  <si>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</si>
  <si>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</si>
  <si>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</si>
  <si>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</si>
  <si>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</si>
  <si>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</si>
  <si>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</si>
  <si>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</si>
  <si>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</si>
  <si>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</si>
  <si>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</si>
  <si>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</si>
  <si>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</si>
  <si>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</si>
  <si>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</si>
  <si>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</si>
  <si>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</si>
  <si>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</si>
  <si>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</si>
  <si>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</si>
  <si>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</si>
  <si>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</t>
  </si>
  <si>
    <t>BEALS</t>
  </si>
  <si>
    <t>BEDDINGTON</t>
  </si>
  <si>
    <t>CALAIS</t>
  </si>
  <si>
    <t>CHARLOTTE</t>
  </si>
  <si>
    <t>CHERRYFIELD</t>
  </si>
  <si>
    <t>CODYVILLE PLT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</si>
  <si>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</si>
  <si>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</si>
  <si>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</si>
  <si>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</si>
  <si>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</si>
  <si>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</si>
  <si>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</si>
  <si>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</si>
  <si>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</si>
  <si>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</si>
  <si>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</si>
  <si>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</si>
  <si>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</si>
  <si>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</si>
  <si>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</si>
  <si>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</si>
  <si>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</si>
  <si>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</si>
  <si>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</si>
  <si>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</si>
  <si>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</si>
  <si>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</si>
  <si>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</si>
  <si>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</si>
  <si>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</si>
  <si>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</si>
  <si>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</si>
  <si>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</si>
  <si>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</si>
  <si>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</si>
  <si>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</si>
  <si>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</si>
  <si>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</si>
  <si>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</si>
  <si>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</si>
  <si>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</si>
  <si>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</si>
  <si>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</si>
  <si>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</si>
  <si>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</si>
  <si>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</si>
  <si>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</si>
  <si>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</si>
  <si>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</si>
  <si>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</si>
  <si>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</si>
  <si>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</si>
  <si>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</si>
  <si>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</si>
  <si>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</si>
  <si>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</si>
  <si>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</si>
  <si>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</si>
  <si>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</si>
  <si>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</si>
  <si>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</si>
  <si>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</si>
  <si>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</si>
  <si>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</si>
  <si>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</si>
  <si>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</si>
  <si>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</si>
  <si>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</si>
  <si>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</si>
  <si>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</si>
  <si>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</si>
  <si>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</si>
  <si>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</si>
  <si>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INDIAN TOWNSHIP</t>
  </si>
  <si>
    <t>CLIFTON</t>
  </si>
  <si>
    <t>RANGELEY</t>
  </si>
  <si>
    <t>RANGELEY PLT</t>
  </si>
  <si>
    <t>*Assumptions/Disclosures:</t>
  </si>
  <si>
    <t xml:space="preserve">distributions to differ from these projections. </t>
  </si>
  <si>
    <t xml:space="preserve">*Actual tax receipts, if different from current Revenue Forecasting Committee (RFC) estimates, will cause Municipal Revenue Sharing </t>
  </si>
  <si>
    <t>CHEBEAGUE ISLAND</t>
  </si>
  <si>
    <t xml:space="preserve">REV I DISTRIBUTION PROJECTION </t>
  </si>
  <si>
    <t xml:space="preserve">Total Tax Transfers to Revenue Sharing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</si>
  <si>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</si>
  <si>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</si>
  <si>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</si>
  <si>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</si>
  <si>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</si>
  <si>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</si>
  <si>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</si>
  <si>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</si>
  <si>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</si>
  <si>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</si>
  <si>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</si>
  <si>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</si>
  <si>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</si>
  <si>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</si>
  <si>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</si>
  <si>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</si>
  <si>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</si>
  <si>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</si>
  <si>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</si>
  <si>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</si>
  <si>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</si>
  <si>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</si>
  <si>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</si>
  <si>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</si>
  <si>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</si>
  <si>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</si>
  <si>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</si>
  <si>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</si>
  <si>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</si>
  <si>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</si>
  <si>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</si>
  <si>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</si>
  <si>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</si>
  <si>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</si>
  <si>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</si>
  <si>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</si>
  <si>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</si>
  <si>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 xml:space="preserve">NEW CANADA </t>
  </si>
  <si>
    <t>Fixed Xfer:</t>
  </si>
  <si>
    <t>Fixed Transfer to General Fund</t>
  </si>
  <si>
    <t>Fixed Transfer to Rev II</t>
  </si>
  <si>
    <t xml:space="preserve">RevII Preliminary Comp  Number </t>
  </si>
  <si>
    <t>Total</t>
  </si>
  <si>
    <t>2010 Census Population</t>
  </si>
  <si>
    <r>
      <t>FY 2015 Projected Municipal Revenue Sharing</t>
    </r>
    <r>
      <rPr>
        <sz val="22"/>
        <color indexed="10"/>
        <rFont val="Calibri"/>
        <family val="2"/>
      </rPr>
      <t xml:space="preserve">* </t>
    </r>
  </si>
  <si>
    <t xml:space="preserve">2012
Tax Assesment </t>
  </si>
  <si>
    <t>2014 State Valuation</t>
  </si>
  <si>
    <t xml:space="preserve">2015  Estimated Transfers of Municipal Revenue Sharing </t>
  </si>
  <si>
    <t xml:space="preserve">Includes LD 1762, enacted 2/26/14 by the 126th Legislature </t>
  </si>
  <si>
    <t>*Projections are based upon the transfer amount to Municipal Revenue Sharing funds based upon  current law as of 4/4/2013</t>
  </si>
  <si>
    <t>*Based upon March 2014 revenue forecasts</t>
  </si>
  <si>
    <t xml:space="preserve">*Projections do not include funding from the cascade provision in PL 2013, c. 368, Pt. S, §9 </t>
  </si>
  <si>
    <t>(7/1/14 - 6/30/15) Revised:  4/14/14</t>
  </si>
  <si>
    <t>Rev I Projected 
FY15 Distribution</t>
  </si>
  <si>
    <t>Rev II Projected FY15 Distribution</t>
  </si>
  <si>
    <t>Total Projected 
FY15 Distribution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</si>
</sst>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11"/>
      <color indexed="10"/>
      <name val="MS Sans Serif"/>
      <family val="2"/>
    </font>
    <font>
      <sz val="11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22"/>
      <color indexed="10"/>
      <name val="Calibri"/>
      <family val="2"/>
    </font>
    <font>
      <sz val="12"/>
      <color indexed="12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b/>
      <u val="single"/>
      <sz val="10"/>
      <color indexed="10"/>
      <name val="Calibri"/>
      <family val="2"/>
    </font>
    <font>
      <b/>
      <u val="single"/>
      <sz val="10"/>
      <color indexed="16"/>
      <name val="Calibri"/>
      <family val="2"/>
    </font>
    <font>
      <i/>
      <sz val="10"/>
      <color indexed="16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68" fontId="14" fillId="0" borderId="0" xfId="0" applyNumberFormat="1" applyFont="1" applyFill="1" applyBorder="1" applyAlignment="1" quotePrefix="1">
      <alignment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/>
    </xf>
    <xf numFmtId="43" fontId="14" fillId="0" borderId="0" xfId="42" applyFont="1" applyFill="1" applyBorder="1" applyAlignment="1" quotePrefix="1">
      <alignment/>
    </xf>
    <xf numFmtId="43" fontId="15" fillId="0" borderId="0" xfId="42" applyFont="1" applyFill="1" applyAlignment="1">
      <alignment/>
    </xf>
    <xf numFmtId="168" fontId="15" fillId="0" borderId="0" xfId="0" applyNumberFormat="1" applyFont="1" applyFill="1" applyBorder="1" applyAlignment="1">
      <alignment/>
    </xf>
    <xf numFmtId="43" fontId="14" fillId="0" borderId="0" xfId="0" applyNumberFormat="1" applyFont="1" applyFill="1" applyAlignment="1">
      <alignment/>
    </xf>
    <xf numFmtId="43" fontId="14" fillId="0" borderId="0" xfId="42" applyFont="1" applyFill="1" applyAlignment="1">
      <alignment/>
    </xf>
    <xf numFmtId="0" fontId="14" fillId="0" borderId="0" xfId="0" applyFont="1" applyFill="1" applyBorder="1" applyAlignment="1">
      <alignment/>
    </xf>
    <xf numFmtId="168" fontId="14" fillId="0" borderId="0" xfId="0" applyNumberFormat="1" applyFont="1" applyFill="1" applyAlignment="1">
      <alignment/>
    </xf>
    <xf numFmtId="0" fontId="16" fillId="0" borderId="10" xfId="53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168" fontId="17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14" fillId="0" borderId="0" xfId="0" applyNumberFormat="1" applyFont="1" applyFill="1" applyAlignment="1" quotePrefix="1">
      <alignment/>
    </xf>
    <xf numFmtId="0" fontId="14" fillId="0" borderId="0" xfId="0" applyNumberFormat="1" applyFont="1" applyFill="1" applyAlignment="1" quotePrefix="1">
      <alignment shrinkToFit="1"/>
    </xf>
    <xf numFmtId="43" fontId="14" fillId="0" borderId="0" xfId="42" applyFont="1" applyFill="1" applyAlignment="1" quotePrefix="1">
      <alignment shrinkToFit="1"/>
    </xf>
    <xf numFmtId="168" fontId="14" fillId="0" borderId="0" xfId="42" applyNumberFormat="1" applyFont="1" applyFill="1" applyAlignment="1" quotePrefix="1">
      <alignment/>
    </xf>
    <xf numFmtId="171" fontId="14" fillId="0" borderId="0" xfId="0" applyNumberFormat="1" applyFont="1" applyFill="1" applyAlignment="1" quotePrefix="1">
      <alignment/>
    </xf>
    <xf numFmtId="43" fontId="14" fillId="0" borderId="12" xfId="42" applyFont="1" applyFill="1" applyBorder="1" applyAlignment="1">
      <alignment/>
    </xf>
    <xf numFmtId="43" fontId="14" fillId="0" borderId="13" xfId="42" applyFont="1" applyFill="1" applyBorder="1" applyAlignment="1" quotePrefix="1">
      <alignment/>
    </xf>
    <xf numFmtId="0" fontId="0" fillId="0" borderId="0" xfId="0" applyFont="1" applyFill="1" applyAlignment="1">
      <alignment horizontal="center" wrapText="1"/>
    </xf>
    <xf numFmtId="0" fontId="14" fillId="0" borderId="0" xfId="0" applyNumberFormat="1" applyFont="1" applyFill="1" applyAlignment="1">
      <alignment shrinkToFit="1"/>
    </xf>
    <xf numFmtId="43" fontId="14" fillId="0" borderId="0" xfId="42" applyFont="1" applyFill="1" applyAlignment="1">
      <alignment shrinkToFit="1"/>
    </xf>
    <xf numFmtId="0" fontId="15" fillId="0" borderId="0" xfId="0" applyNumberFormat="1" applyFont="1" applyFill="1" applyAlignment="1">
      <alignment/>
    </xf>
    <xf numFmtId="44" fontId="15" fillId="0" borderId="0" xfId="44" applyFont="1" applyFill="1" applyAlignment="1">
      <alignment/>
    </xf>
    <xf numFmtId="168" fontId="15" fillId="0" borderId="0" xfId="0" applyNumberFormat="1" applyFont="1" applyFill="1" applyAlignment="1">
      <alignment/>
    </xf>
    <xf numFmtId="44" fontId="15" fillId="0" borderId="14" xfId="44" applyFont="1" applyFill="1" applyBorder="1" applyAlignment="1">
      <alignment/>
    </xf>
    <xf numFmtId="0" fontId="1" fillId="0" borderId="0" xfId="0" applyFont="1" applyFill="1" applyAlignment="1">
      <alignment/>
    </xf>
    <xf numFmtId="43" fontId="14" fillId="0" borderId="0" xfId="42" applyFont="1" applyFill="1" applyBorder="1" applyAlignment="1">
      <alignment/>
    </xf>
    <xf numFmtId="184" fontId="14" fillId="0" borderId="0" xfId="0" applyNumberFormat="1" applyFont="1" applyFill="1" applyBorder="1" applyAlignment="1">
      <alignment/>
    </xf>
    <xf numFmtId="168" fontId="14" fillId="0" borderId="15" xfId="0" applyNumberFormat="1" applyFont="1" applyFill="1" applyBorder="1" applyAlignment="1">
      <alignment/>
    </xf>
    <xf numFmtId="43" fontId="15" fillId="0" borderId="0" xfId="42" applyFont="1" applyFill="1" applyBorder="1" applyAlignment="1">
      <alignment/>
    </xf>
    <xf numFmtId="168" fontId="14" fillId="0" borderId="13" xfId="0" applyNumberFormat="1" applyFont="1" applyFill="1" applyBorder="1" applyAlignment="1">
      <alignment/>
    </xf>
    <xf numFmtId="184" fontId="14" fillId="0" borderId="0" xfId="42" applyNumberFormat="1" applyFont="1" applyFill="1" applyBorder="1" applyAlignment="1">
      <alignment/>
    </xf>
    <xf numFmtId="0" fontId="15" fillId="0" borderId="11" xfId="0" applyFont="1" applyFill="1" applyBorder="1" applyAlignment="1">
      <alignment horizontal="right"/>
    </xf>
    <xf numFmtId="43" fontId="14" fillId="0" borderId="11" xfId="42" applyFont="1" applyFill="1" applyBorder="1" applyAlignment="1">
      <alignment/>
    </xf>
    <xf numFmtId="49" fontId="18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43" fontId="17" fillId="0" borderId="0" xfId="42" applyFont="1" applyFill="1" applyAlignment="1">
      <alignment/>
    </xf>
    <xf numFmtId="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43" fontId="0" fillId="0" borderId="0" xfId="0" applyNumberFormat="1" applyFont="1" applyFill="1" applyAlignment="1">
      <alignment/>
    </xf>
    <xf numFmtId="0" fontId="16" fillId="0" borderId="0" xfId="53" applyFont="1" applyFill="1" applyBorder="1" applyAlignment="1">
      <alignment horizontal="center"/>
    </xf>
    <xf numFmtId="184" fontId="15" fillId="0" borderId="12" xfId="42" applyNumberFormat="1" applyFont="1" applyFill="1" applyBorder="1" applyAlignment="1">
      <alignment/>
    </xf>
    <xf numFmtId="184" fontId="14" fillId="0" borderId="12" xfId="42" applyNumberFormat="1" applyFont="1" applyFill="1" applyBorder="1" applyAlignment="1">
      <alignment/>
    </xf>
    <xf numFmtId="0" fontId="19" fillId="0" borderId="16" xfId="53" applyFont="1" applyFill="1" applyBorder="1" applyAlignment="1">
      <alignment horizontal="left"/>
    </xf>
    <xf numFmtId="0" fontId="20" fillId="0" borderId="12" xfId="53" applyFont="1" applyFill="1" applyBorder="1" applyAlignment="1">
      <alignment horizontal="left"/>
    </xf>
    <xf numFmtId="168" fontId="15" fillId="0" borderId="13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/>
    </xf>
    <xf numFmtId="217" fontId="15" fillId="0" borderId="17" xfId="44" applyNumberFormat="1" applyFont="1" applyFill="1" applyBorder="1" applyAlignment="1">
      <alignment/>
    </xf>
    <xf numFmtId="217" fontId="15" fillId="0" borderId="11" xfId="44" applyNumberFormat="1" applyFont="1" applyFill="1" applyBorder="1" applyAlignment="1">
      <alignment/>
    </xf>
    <xf numFmtId="1" fontId="14" fillId="0" borderId="0" xfId="42" applyNumberFormat="1" applyFont="1" applyFill="1" applyBorder="1" applyAlignment="1" applyProtection="1">
      <alignment/>
      <protection/>
    </xf>
    <xf numFmtId="37" fontId="14" fillId="0" borderId="0" xfId="42" applyNumberFormat="1" applyFont="1" applyFill="1" applyBorder="1" applyAlignment="1" applyProtection="1">
      <alignment/>
      <protection/>
    </xf>
    <xf numFmtId="1" fontId="14" fillId="0" borderId="0" xfId="0" applyNumberFormat="1" applyFont="1" applyFill="1" applyAlignment="1">
      <alignment/>
    </xf>
    <xf numFmtId="0" fontId="14" fillId="0" borderId="0" xfId="42" applyNumberFormat="1" applyFont="1" applyFill="1" applyBorder="1" applyAlignment="1" applyProtection="1">
      <alignment/>
      <protection/>
    </xf>
    <xf numFmtId="1" fontId="14" fillId="0" borderId="0" xfId="42" applyNumberFormat="1" applyFont="1" applyFill="1" applyAlignment="1">
      <alignment/>
    </xf>
    <xf numFmtId="184" fontId="14" fillId="0" borderId="0" xfId="42" applyNumberFormat="1" applyFont="1" applyFill="1" applyBorder="1" applyAlignment="1" applyProtection="1">
      <alignment/>
      <protection/>
    </xf>
    <xf numFmtId="184" fontId="14" fillId="0" borderId="0" xfId="42" applyNumberFormat="1" applyFont="1" applyFill="1" applyAlignment="1">
      <alignment/>
    </xf>
    <xf numFmtId="184" fontId="7" fillId="0" borderId="0" xfId="42" applyNumberFormat="1" applyFont="1" applyFill="1" applyAlignment="1">
      <alignment horizontal="center"/>
    </xf>
    <xf numFmtId="184" fontId="0" fillId="0" borderId="0" xfId="42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184" fontId="15" fillId="0" borderId="0" xfId="42" applyNumberFormat="1" applyFont="1" applyFill="1" applyAlignment="1">
      <alignment/>
    </xf>
    <xf numFmtId="184" fontId="16" fillId="0" borderId="10" xfId="42" applyNumberFormat="1" applyFont="1" applyFill="1" applyBorder="1" applyAlignment="1">
      <alignment horizontal="center"/>
    </xf>
    <xf numFmtId="184" fontId="16" fillId="0" borderId="0" xfId="42" applyNumberFormat="1" applyFont="1" applyFill="1" applyBorder="1" applyAlignment="1">
      <alignment horizontal="center"/>
    </xf>
    <xf numFmtId="184" fontId="15" fillId="0" borderId="0" xfId="42" applyNumberFormat="1" applyFont="1" applyFill="1" applyBorder="1" applyAlignment="1">
      <alignment/>
    </xf>
    <xf numFmtId="184" fontId="14" fillId="0" borderId="11" xfId="42" applyNumberFormat="1" applyFont="1" applyFill="1" applyBorder="1" applyAlignment="1">
      <alignment/>
    </xf>
    <xf numFmtId="184" fontId="15" fillId="0" borderId="0" xfId="42" applyNumberFormat="1" applyFont="1" applyFill="1" applyAlignment="1">
      <alignment vertical="center" wrapText="1"/>
    </xf>
    <xf numFmtId="184" fontId="15" fillId="0" borderId="0" xfId="42" applyNumberFormat="1" applyFont="1" applyFill="1" applyAlignment="1">
      <alignment horizontal="left"/>
    </xf>
    <xf numFmtId="184" fontId="17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5" fillId="0" borderId="0" xfId="0" applyNumberFormat="1" applyFont="1" applyFill="1" applyAlignment="1">
      <alignment horizontal="center" wrapText="1"/>
    </xf>
    <xf numFmtId="184" fontId="15" fillId="0" borderId="0" xfId="42" applyNumberFormat="1" applyFont="1" applyFill="1" applyAlignment="1">
      <alignment horizontal="center" wrapText="1"/>
    </xf>
    <xf numFmtId="43" fontId="15" fillId="0" borderId="0" xfId="42" applyFont="1" applyFill="1" applyAlignment="1">
      <alignment horizontal="center" wrapText="1"/>
    </xf>
    <xf numFmtId="168" fontId="15" fillId="0" borderId="0" xfId="0" applyNumberFormat="1" applyFont="1" applyFill="1" applyAlignment="1">
      <alignment horizontal="center" wrapText="1"/>
    </xf>
    <xf numFmtId="168" fontId="15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3" fontId="15" fillId="10" borderId="18" xfId="42" applyFont="1" applyFill="1" applyBorder="1" applyAlignment="1">
      <alignment horizontal="center" wrapText="1"/>
    </xf>
    <xf numFmtId="43" fontId="15" fillId="10" borderId="19" xfId="42" applyFont="1" applyFill="1" applyBorder="1" applyAlignment="1">
      <alignment horizontal="center" wrapText="1"/>
    </xf>
    <xf numFmtId="43" fontId="15" fillId="10" borderId="20" xfId="42" applyFont="1" applyFill="1" applyBorder="1" applyAlignment="1">
      <alignment horizontal="center" wrapText="1"/>
    </xf>
    <xf numFmtId="0" fontId="2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4" fillId="0" borderId="0" xfId="53" applyNumberFormat="1" applyFont="1" applyFill="1" applyBorder="1" applyAlignment="1">
      <alignment horizontal="center"/>
    </xf>
    <xf numFmtId="168" fontId="4" fillId="0" borderId="0" xfId="53" applyNumberForma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15" fillId="0" borderId="0" xfId="0" applyNumberFormat="1" applyFont="1" applyFill="1" applyBorder="1" applyAlignment="1">
      <alignment horizontal="center" wrapText="1"/>
    </xf>
    <xf numFmtId="168" fontId="15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19275" y="3429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-.01 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62125" y="3429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517"/>
  <sheetViews>
    <sheetView tabSelected="1" zoomScale="115" zoomScaleNormal="115" zoomScaleSheetLayoutView="100" workbookViewId="0" topLeftCell="A1">
      <selection activeCell="A2" sqref="A2:N2"/>
    </sheetView>
  </sheetViews>
  <sheetFormatPr defaultColWidth="9.140625" defaultRowHeight="12.75"/>
  <cols>
    <col min="1" max="1" width="11.7109375" style="8" customWidth="1"/>
    <col min="2" max="2" width="16.57421875" style="8" customWidth="1"/>
    <col min="3" max="3" width="12.57421875" style="8" customWidth="1"/>
    <col min="4" max="4" width="16.00390625" style="70" customWidth="1"/>
    <col min="5" max="5" width="20.140625" style="8" customWidth="1"/>
    <col min="6" max="6" width="15.57421875" style="16" hidden="1" customWidth="1"/>
    <col min="7" max="7" width="14.421875" style="16" customWidth="1"/>
    <col min="8" max="8" width="9.421875" style="14" hidden="1" customWidth="1"/>
    <col min="9" max="10" width="14.57421875" style="14" hidden="1" customWidth="1"/>
    <col min="11" max="11" width="10.57421875" style="14" bestFit="1" customWidth="1"/>
    <col min="12" max="12" width="16.8515625" style="16" customWidth="1"/>
    <col min="13" max="13" width="14.57421875" style="16" bestFit="1" customWidth="1"/>
    <col min="14" max="14" width="17.8515625" style="16" bestFit="1" customWidth="1"/>
    <col min="15" max="19" width="9.140625" style="6" customWidth="1"/>
    <col min="20" max="20" width="14.421875" style="6" customWidth="1"/>
    <col min="21" max="16384" width="9.140625" style="6" customWidth="1"/>
  </cols>
  <sheetData>
    <row r="1" spans="1:17" ht="27" customHeight="1">
      <c r="A1" s="93" t="s">
        <v>530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61"/>
      <c r="P1" s="61"/>
      <c r="Q1" s="61"/>
    </row>
    <row r="2" spans="1:14" ht="12.75" customHeight="1">
      <c r="A2" s="94" t="s">
        <v>538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5" customFormat="1" ht="12.75" customHeight="1">
      <c r="A3" s="3"/>
      <c r="B3" s="3"/>
      <c r="C3" s="3"/>
      <c r="D3" s="71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4" customFormat="1" ht="12.75" customHeight="1">
      <c r="A4" s="2"/>
      <c r="B4" s="2"/>
      <c r="C4" s="2"/>
      <c r="D4" s="72"/>
      <c r="E4" s="54"/>
      <c r="F4" s="25"/>
      <c r="G4" s="25"/>
      <c r="H4" s="96"/>
      <c r="I4" s="96"/>
      <c r="J4" s="96"/>
      <c r="K4" s="96"/>
      <c r="L4" s="97"/>
      <c r="M4" s="98"/>
      <c r="N4" s="98"/>
    </row>
    <row r="5" spans="4:14" s="4" customFormat="1" ht="13.5" thickBot="1">
      <c r="D5" s="73"/>
      <c r="F5" s="1"/>
      <c r="G5" s="1"/>
      <c r="H5" s="99"/>
      <c r="I5" s="99"/>
      <c r="J5" s="99"/>
      <c r="K5" s="99"/>
      <c r="L5" s="100"/>
      <c r="M5" s="101"/>
      <c r="N5" s="101"/>
    </row>
    <row r="6" spans="1:14" s="89" customFormat="1" ht="64.5" thickBot="1">
      <c r="A6" s="84" t="s">
        <v>487</v>
      </c>
      <c r="B6" s="84" t="s">
        <v>468</v>
      </c>
      <c r="C6" s="84" t="s">
        <v>529</v>
      </c>
      <c r="D6" s="85" t="s">
        <v>531</v>
      </c>
      <c r="E6" s="86" t="s">
        <v>532</v>
      </c>
      <c r="F6" s="87" t="s">
        <v>470</v>
      </c>
      <c r="G6" s="87" t="s">
        <v>471</v>
      </c>
      <c r="H6" s="88" t="s">
        <v>473</v>
      </c>
      <c r="I6" s="88" t="s">
        <v>527</v>
      </c>
      <c r="J6" s="88" t="s">
        <v>469</v>
      </c>
      <c r="K6" s="88" t="s">
        <v>474</v>
      </c>
      <c r="L6" s="90" t="s">
        <v>539</v>
      </c>
      <c r="M6" s="91" t="s">
        <v>540</v>
      </c>
      <c r="N6" s="92" t="s">
        <v>541</v>
      </c>
    </row>
    <row r="7" spans="1:14" s="33" customFormat="1" ht="12.75">
      <c r="A7" s="26" t="s">
        <v>498</v>
      </c>
      <c r="B7" s="27" t="s">
        <v>312</v>
      </c>
      <c r="C7" s="64">
        <v>714</v>
      </c>
      <c r="D7" s="69">
        <v>899195</v>
      </c>
      <c r="E7" s="28">
        <v>74400</v>
      </c>
      <c r="F7" s="29">
        <f aca="true" t="shared" si="0" ref="F7:F70">(C7*D7)/E7</f>
        <v>8629.371370967741</v>
      </c>
      <c r="G7" s="30">
        <f aca="true" t="shared" si="1" ref="G7:G70">F7/$F$500</f>
        <v>0.0004256571662874538</v>
      </c>
      <c r="H7" s="7">
        <f aca="true" t="shared" si="2" ref="H7:H70">D7/E7</f>
        <v>12.085954301075269</v>
      </c>
      <c r="I7" s="7">
        <f>(H7-10)*C7</f>
        <v>1489.371370967742</v>
      </c>
      <c r="J7" s="7">
        <f aca="true" t="shared" si="3" ref="J7:J70">IF(I7&gt;0,I7,0)</f>
        <v>1489.371370967742</v>
      </c>
      <c r="K7" s="7">
        <f aca="true" t="shared" si="4" ref="K7:K70">J7/$J$500</f>
        <v>0.000207209581884187</v>
      </c>
      <c r="L7" s="31">
        <f aca="true" t="shared" si="5" ref="L7:L70">$B$509*G7</f>
        <v>19317.55218507236</v>
      </c>
      <c r="M7" s="10">
        <f aca="true" t="shared" si="6" ref="M7:M70">$G$509*K7</f>
        <v>3179.7807222148026</v>
      </c>
      <c r="N7" s="32">
        <f aca="true" t="shared" si="7" ref="N7:N70">L7+M7</f>
        <v>22497.332907287164</v>
      </c>
    </row>
    <row r="8" spans="1:14" s="4" customFormat="1" ht="12.75">
      <c r="A8" s="26" t="s">
        <v>503</v>
      </c>
      <c r="B8" s="27" t="s">
        <v>440</v>
      </c>
      <c r="C8" s="64">
        <v>2447</v>
      </c>
      <c r="D8" s="69">
        <v>6134168</v>
      </c>
      <c r="E8" s="28">
        <v>522400</v>
      </c>
      <c r="F8" s="29">
        <f t="shared" si="0"/>
        <v>28733.36350689127</v>
      </c>
      <c r="G8" s="30">
        <f t="shared" si="1"/>
        <v>0.001417317851147143</v>
      </c>
      <c r="H8" s="7">
        <f t="shared" si="2"/>
        <v>11.742281776416538</v>
      </c>
      <c r="I8" s="7">
        <f aca="true" t="shared" si="8" ref="I8:I71">(H8-10)*C8</f>
        <v>4263.363506891269</v>
      </c>
      <c r="J8" s="7">
        <f t="shared" si="3"/>
        <v>4263.363506891269</v>
      </c>
      <c r="K8" s="7">
        <f t="shared" si="4"/>
        <v>0.0005931427090002622</v>
      </c>
      <c r="L8" s="31">
        <f t="shared" si="5"/>
        <v>64321.97956672002</v>
      </c>
      <c r="M8" s="10">
        <f t="shared" si="6"/>
        <v>9102.203355902006</v>
      </c>
      <c r="N8" s="32">
        <f t="shared" si="7"/>
        <v>73424.18292262203</v>
      </c>
    </row>
    <row r="9" spans="1:14" s="4" customFormat="1" ht="12.75">
      <c r="A9" s="26" t="s">
        <v>502</v>
      </c>
      <c r="B9" s="27" t="s">
        <v>398</v>
      </c>
      <c r="C9" s="64">
        <v>1266</v>
      </c>
      <c r="D9" s="69">
        <v>1609120</v>
      </c>
      <c r="E9" s="28">
        <v>139650</v>
      </c>
      <c r="F9" s="29">
        <f t="shared" si="0"/>
        <v>14587.511063372718</v>
      </c>
      <c r="G9" s="30">
        <f t="shared" si="1"/>
        <v>0.0007195516747966513</v>
      </c>
      <c r="H9" s="7">
        <f t="shared" si="2"/>
        <v>11.52252058718224</v>
      </c>
      <c r="I9" s="7">
        <f t="shared" si="8"/>
        <v>1927.5110633727168</v>
      </c>
      <c r="J9" s="7">
        <f t="shared" si="3"/>
        <v>1927.5110633727168</v>
      </c>
      <c r="K9" s="7">
        <f t="shared" si="4"/>
        <v>0.0002681659989604136</v>
      </c>
      <c r="L9" s="31">
        <f t="shared" si="5"/>
        <v>32655.33421879153</v>
      </c>
      <c r="M9" s="10">
        <f t="shared" si="6"/>
        <v>4115.200977165196</v>
      </c>
      <c r="N9" s="32">
        <f t="shared" si="7"/>
        <v>36770.53519595673</v>
      </c>
    </row>
    <row r="10" spans="1:14" s="4" customFormat="1" ht="12.75">
      <c r="A10" s="26" t="s">
        <v>493</v>
      </c>
      <c r="B10" s="27" t="s">
        <v>157</v>
      </c>
      <c r="C10" s="64">
        <v>2041</v>
      </c>
      <c r="D10" s="69">
        <v>1551315</v>
      </c>
      <c r="E10" s="28">
        <v>124250</v>
      </c>
      <c r="F10" s="29">
        <f t="shared" si="0"/>
        <v>25482.767927565394</v>
      </c>
      <c r="G10" s="30">
        <f t="shared" si="1"/>
        <v>0.0012569771677345101</v>
      </c>
      <c r="H10" s="7">
        <f t="shared" si="2"/>
        <v>12.48543259557344</v>
      </c>
      <c r="I10" s="7">
        <f t="shared" si="8"/>
        <v>5072.767927565393</v>
      </c>
      <c r="J10" s="7">
        <f t="shared" si="3"/>
        <v>5072.767927565393</v>
      </c>
      <c r="K10" s="7">
        <f t="shared" si="4"/>
        <v>0.0007057515282997238</v>
      </c>
      <c r="L10" s="31">
        <f t="shared" si="5"/>
        <v>57045.25603301596</v>
      </c>
      <c r="M10" s="10">
        <f t="shared" si="6"/>
        <v>10830.267036663305</v>
      </c>
      <c r="N10" s="32">
        <f t="shared" si="7"/>
        <v>67875.52306967927</v>
      </c>
    </row>
    <row r="11" spans="1:14" s="4" customFormat="1" ht="12.75">
      <c r="A11" s="26" t="s">
        <v>502</v>
      </c>
      <c r="B11" s="27" t="s">
        <v>399</v>
      </c>
      <c r="C11" s="64">
        <v>499</v>
      </c>
      <c r="D11" s="69">
        <v>691313</v>
      </c>
      <c r="E11" s="28">
        <v>50400</v>
      </c>
      <c r="F11" s="29">
        <f t="shared" si="0"/>
        <v>6844.547361111111</v>
      </c>
      <c r="G11" s="30">
        <f t="shared" si="1"/>
        <v>0.0003376179456191487</v>
      </c>
      <c r="H11" s="7">
        <f t="shared" si="2"/>
        <v>13.716527777777777</v>
      </c>
      <c r="I11" s="7">
        <f t="shared" si="8"/>
        <v>1854.5473611111108</v>
      </c>
      <c r="J11" s="7">
        <f t="shared" si="3"/>
        <v>1854.5473611111108</v>
      </c>
      <c r="K11" s="7">
        <f t="shared" si="4"/>
        <v>0.0002580148851864688</v>
      </c>
      <c r="L11" s="31">
        <f t="shared" si="5"/>
        <v>15322.07795301263</v>
      </c>
      <c r="M11" s="10">
        <f t="shared" si="6"/>
        <v>3959.4248031394227</v>
      </c>
      <c r="N11" s="32">
        <f t="shared" si="7"/>
        <v>19281.50275615205</v>
      </c>
    </row>
    <row r="12" spans="1:14" s="4" customFormat="1" ht="12.75">
      <c r="A12" s="26" t="s">
        <v>503</v>
      </c>
      <c r="B12" s="27" t="s">
        <v>441</v>
      </c>
      <c r="C12" s="64">
        <v>3019</v>
      </c>
      <c r="D12" s="69">
        <v>3394420</v>
      </c>
      <c r="E12" s="28">
        <v>253100</v>
      </c>
      <c r="F12" s="29">
        <f t="shared" si="0"/>
        <v>40488.95290399052</v>
      </c>
      <c r="G12" s="30">
        <f t="shared" si="1"/>
        <v>0.0019971805845604746</v>
      </c>
      <c r="H12" s="7">
        <f t="shared" si="2"/>
        <v>13.411378901619914</v>
      </c>
      <c r="I12" s="7">
        <f t="shared" si="8"/>
        <v>10298.95290399052</v>
      </c>
      <c r="J12" s="7">
        <f t="shared" si="3"/>
        <v>10298.95290399052</v>
      </c>
      <c r="K12" s="7">
        <f t="shared" si="4"/>
        <v>0.0014328472848878398</v>
      </c>
      <c r="L12" s="31">
        <f t="shared" si="5"/>
        <v>90637.82598037149</v>
      </c>
      <c r="M12" s="10">
        <f t="shared" si="6"/>
        <v>21988.076675482505</v>
      </c>
      <c r="N12" s="32">
        <f t="shared" si="7"/>
        <v>112625.90265585399</v>
      </c>
    </row>
    <row r="13" spans="1:14" s="4" customFormat="1" ht="12.75" customHeight="1">
      <c r="A13" s="9" t="s">
        <v>489</v>
      </c>
      <c r="B13" s="27" t="s">
        <v>14</v>
      </c>
      <c r="C13" s="8">
        <v>239</v>
      </c>
      <c r="D13" s="70">
        <v>330597</v>
      </c>
      <c r="E13" s="28">
        <v>29050</v>
      </c>
      <c r="F13" s="29">
        <f t="shared" si="0"/>
        <v>2719.885817555938</v>
      </c>
      <c r="G13" s="30">
        <f t="shared" si="1"/>
        <v>0.00013416259886801703</v>
      </c>
      <c r="H13" s="7">
        <f t="shared" si="2"/>
        <v>11.380275387263339</v>
      </c>
      <c r="I13" s="7">
        <f t="shared" si="8"/>
        <v>329.885817555938</v>
      </c>
      <c r="J13" s="7">
        <f t="shared" si="3"/>
        <v>329.885817555938</v>
      </c>
      <c r="K13" s="7">
        <f t="shared" si="4"/>
        <v>4.5895539324670955E-05</v>
      </c>
      <c r="L13" s="31">
        <f t="shared" si="5"/>
        <v>6088.686412876302</v>
      </c>
      <c r="M13" s="10">
        <f t="shared" si="6"/>
        <v>704.300205874684</v>
      </c>
      <c r="N13" s="32">
        <f t="shared" si="7"/>
        <v>6792.986618750986</v>
      </c>
    </row>
    <row r="14" spans="1:14" s="4" customFormat="1" ht="12.75" customHeight="1">
      <c r="A14" s="26" t="s">
        <v>495</v>
      </c>
      <c r="B14" s="27" t="s">
        <v>202</v>
      </c>
      <c r="C14" s="64">
        <v>709</v>
      </c>
      <c r="D14" s="69">
        <v>1353615</v>
      </c>
      <c r="E14" s="28">
        <v>75750</v>
      </c>
      <c r="F14" s="29">
        <f t="shared" si="0"/>
        <v>12669.47900990099</v>
      </c>
      <c r="G14" s="30">
        <f t="shared" si="1"/>
        <v>0.0006249417601653235</v>
      </c>
      <c r="H14" s="7">
        <f t="shared" si="2"/>
        <v>17.86950495049505</v>
      </c>
      <c r="I14" s="7">
        <f t="shared" si="8"/>
        <v>5579.47900990099</v>
      </c>
      <c r="J14" s="7">
        <f t="shared" si="3"/>
        <v>5579.47900990099</v>
      </c>
      <c r="K14" s="7">
        <f t="shared" si="4"/>
        <v>0.0007762479763673541</v>
      </c>
      <c r="L14" s="31">
        <f t="shared" si="5"/>
        <v>28361.662908012557</v>
      </c>
      <c r="M14" s="10">
        <f t="shared" si="6"/>
        <v>11912.085958895177</v>
      </c>
      <c r="N14" s="32">
        <f t="shared" si="7"/>
        <v>40273.748866907736</v>
      </c>
    </row>
    <row r="15" spans="1:14" s="4" customFormat="1" ht="12.75">
      <c r="A15" s="26" t="s">
        <v>497</v>
      </c>
      <c r="B15" s="27" t="s">
        <v>255</v>
      </c>
      <c r="C15" s="64">
        <v>890</v>
      </c>
      <c r="D15" s="69">
        <v>421504</v>
      </c>
      <c r="E15" s="28">
        <v>40650</v>
      </c>
      <c r="F15" s="29">
        <f t="shared" si="0"/>
        <v>9228.50086100861</v>
      </c>
      <c r="G15" s="30">
        <f t="shared" si="1"/>
        <v>0.0004552101603593086</v>
      </c>
      <c r="H15" s="7">
        <f t="shared" si="2"/>
        <v>10.36910209102091</v>
      </c>
      <c r="I15" s="7">
        <f t="shared" si="8"/>
        <v>328.50086100860966</v>
      </c>
      <c r="J15" s="7">
        <f t="shared" si="3"/>
        <v>328.50086100860966</v>
      </c>
      <c r="K15" s="7">
        <f t="shared" si="4"/>
        <v>4.570285651050272E-05</v>
      </c>
      <c r="L15" s="31">
        <f t="shared" si="5"/>
        <v>20658.7524523848</v>
      </c>
      <c r="M15" s="10">
        <f t="shared" si="6"/>
        <v>701.3433488972074</v>
      </c>
      <c r="N15" s="32">
        <f t="shared" si="7"/>
        <v>21360.09580128201</v>
      </c>
    </row>
    <row r="16" spans="1:14" s="4" customFormat="1" ht="12.75">
      <c r="A16" s="26" t="s">
        <v>492</v>
      </c>
      <c r="B16" s="27" t="s">
        <v>120</v>
      </c>
      <c r="C16" s="64">
        <v>265</v>
      </c>
      <c r="D16" s="69">
        <v>254715</v>
      </c>
      <c r="E16" s="28">
        <v>22800</v>
      </c>
      <c r="F16" s="29">
        <f t="shared" si="0"/>
        <v>2960.503289473684</v>
      </c>
      <c r="G16" s="30">
        <f t="shared" si="1"/>
        <v>0.00014603142996275211</v>
      </c>
      <c r="H16" s="7">
        <f t="shared" si="2"/>
        <v>11.17171052631579</v>
      </c>
      <c r="I16" s="7">
        <f t="shared" si="8"/>
        <v>310.5032894736844</v>
      </c>
      <c r="J16" s="7">
        <f t="shared" si="3"/>
        <v>310.5032894736844</v>
      </c>
      <c r="K16" s="7">
        <f t="shared" si="4"/>
        <v>4.3198934825571E-05</v>
      </c>
      <c r="L16" s="31">
        <f t="shared" si="5"/>
        <v>6627.328264129712</v>
      </c>
      <c r="M16" s="10">
        <f t="shared" si="6"/>
        <v>662.918861808905</v>
      </c>
      <c r="N16" s="32">
        <f t="shared" si="7"/>
        <v>7290.247125938617</v>
      </c>
    </row>
    <row r="17" spans="1:14" s="4" customFormat="1" ht="12.75">
      <c r="A17" s="9" t="s">
        <v>489</v>
      </c>
      <c r="B17" s="27" t="s">
        <v>15</v>
      </c>
      <c r="C17" s="8">
        <v>238</v>
      </c>
      <c r="D17" s="70">
        <v>200183</v>
      </c>
      <c r="E17" s="28">
        <v>14150</v>
      </c>
      <c r="F17" s="29">
        <f t="shared" si="0"/>
        <v>3367.0356183745585</v>
      </c>
      <c r="G17" s="30">
        <f t="shared" si="1"/>
        <v>0.0001660842694669557</v>
      </c>
      <c r="H17" s="7">
        <f t="shared" si="2"/>
        <v>14.147208480565372</v>
      </c>
      <c r="I17" s="7">
        <f t="shared" si="8"/>
        <v>987.0356183745585</v>
      </c>
      <c r="J17" s="7">
        <f t="shared" si="3"/>
        <v>987.0356183745585</v>
      </c>
      <c r="K17" s="7">
        <f t="shared" si="4"/>
        <v>0.00013732185388745595</v>
      </c>
      <c r="L17" s="31">
        <f t="shared" si="5"/>
        <v>7537.384065515502</v>
      </c>
      <c r="M17" s="10">
        <f t="shared" si="6"/>
        <v>2107.30304921026</v>
      </c>
      <c r="N17" s="32">
        <f t="shared" si="7"/>
        <v>9644.687114725763</v>
      </c>
    </row>
    <row r="18" spans="1:14" s="4" customFormat="1" ht="12.75">
      <c r="A18" s="26" t="s">
        <v>496</v>
      </c>
      <c r="B18" s="27" t="s">
        <v>219</v>
      </c>
      <c r="C18" s="64">
        <v>821</v>
      </c>
      <c r="D18" s="69">
        <v>899941</v>
      </c>
      <c r="E18" s="28">
        <v>77200</v>
      </c>
      <c r="F18" s="29">
        <f t="shared" si="0"/>
        <v>9570.616075129534</v>
      </c>
      <c r="G18" s="30">
        <f t="shared" si="1"/>
        <v>0.0004720855254729794</v>
      </c>
      <c r="H18" s="7">
        <f t="shared" si="2"/>
        <v>11.657266839378238</v>
      </c>
      <c r="I18" s="7">
        <f t="shared" si="8"/>
        <v>1360.6160751295333</v>
      </c>
      <c r="J18" s="7">
        <f t="shared" si="3"/>
        <v>1360.6160751295333</v>
      </c>
      <c r="K18" s="7">
        <f t="shared" si="4"/>
        <v>0.00018929643306444386</v>
      </c>
      <c r="L18" s="31">
        <f t="shared" si="5"/>
        <v>21424.605284298214</v>
      </c>
      <c r="M18" s="10">
        <f t="shared" si="6"/>
        <v>2904.890513117137</v>
      </c>
      <c r="N18" s="32">
        <f t="shared" si="7"/>
        <v>24329.49579741535</v>
      </c>
    </row>
    <row r="19" spans="1:14" s="4" customFormat="1" ht="12.75">
      <c r="A19" s="26" t="s">
        <v>500</v>
      </c>
      <c r="B19" s="27" t="s">
        <v>341</v>
      </c>
      <c r="C19" s="64">
        <v>2511</v>
      </c>
      <c r="D19" s="69">
        <v>2373149</v>
      </c>
      <c r="E19" s="28">
        <v>124000</v>
      </c>
      <c r="F19" s="29">
        <f t="shared" si="0"/>
        <v>48056.26725</v>
      </c>
      <c r="G19" s="30">
        <f t="shared" si="1"/>
        <v>0.0023704501360095696</v>
      </c>
      <c r="H19" s="7">
        <f t="shared" si="2"/>
        <v>19.138298387096775</v>
      </c>
      <c r="I19" s="7">
        <f t="shared" si="8"/>
        <v>22946.26725</v>
      </c>
      <c r="J19" s="7">
        <f t="shared" si="3"/>
        <v>22946.26725</v>
      </c>
      <c r="K19" s="7">
        <f t="shared" si="4"/>
        <v>0.0031924116008661308</v>
      </c>
      <c r="L19" s="31">
        <f t="shared" si="5"/>
        <v>107577.87682482728</v>
      </c>
      <c r="M19" s="10">
        <f t="shared" si="6"/>
        <v>48989.862213431246</v>
      </c>
      <c r="N19" s="32">
        <f t="shared" si="7"/>
        <v>156567.73903825853</v>
      </c>
    </row>
    <row r="20" spans="1:14" s="4" customFormat="1" ht="12.75">
      <c r="A20" s="26" t="s">
        <v>494</v>
      </c>
      <c r="B20" s="27" t="s">
        <v>186</v>
      </c>
      <c r="C20" s="64">
        <v>1316</v>
      </c>
      <c r="D20" s="69">
        <v>1991013</v>
      </c>
      <c r="E20" s="28">
        <v>123500</v>
      </c>
      <c r="F20" s="29">
        <f t="shared" si="0"/>
        <v>21215.97658299595</v>
      </c>
      <c r="G20" s="30">
        <f t="shared" si="1"/>
        <v>0.001046511047458406</v>
      </c>
      <c r="H20" s="7">
        <f t="shared" si="2"/>
        <v>16.121562753036436</v>
      </c>
      <c r="I20" s="7">
        <f t="shared" si="8"/>
        <v>8055.97658299595</v>
      </c>
      <c r="J20" s="7">
        <f t="shared" si="3"/>
        <v>8055.97658299595</v>
      </c>
      <c r="K20" s="7">
        <f t="shared" si="4"/>
        <v>0.0011207920146516276</v>
      </c>
      <c r="L20" s="31">
        <f t="shared" si="5"/>
        <v>47493.695331985204</v>
      </c>
      <c r="M20" s="10">
        <f t="shared" si="6"/>
        <v>17199.36312498061</v>
      </c>
      <c r="N20" s="32">
        <f t="shared" si="7"/>
        <v>64693.05845696581</v>
      </c>
    </row>
    <row r="21" spans="1:14" s="4" customFormat="1" ht="12.75">
      <c r="A21" s="26" t="s">
        <v>499</v>
      </c>
      <c r="B21" s="27" t="s">
        <v>331</v>
      </c>
      <c r="C21" s="64">
        <v>427</v>
      </c>
      <c r="D21" s="69">
        <v>788895</v>
      </c>
      <c r="E21" s="28">
        <v>84750</v>
      </c>
      <c r="F21" s="29">
        <f t="shared" si="0"/>
        <v>3974.727610619469</v>
      </c>
      <c r="G21" s="30">
        <f t="shared" si="1"/>
        <v>0.00019605962227942108</v>
      </c>
      <c r="H21" s="7">
        <f t="shared" si="2"/>
        <v>9.308495575221238</v>
      </c>
      <c r="I21" s="7">
        <f t="shared" si="8"/>
        <v>-295.2723893805312</v>
      </c>
      <c r="J21" s="7">
        <f t="shared" si="3"/>
        <v>0</v>
      </c>
      <c r="K21" s="7">
        <f t="shared" si="4"/>
        <v>0</v>
      </c>
      <c r="L21" s="31">
        <f t="shared" si="5"/>
        <v>8897.752192924667</v>
      </c>
      <c r="M21" s="10">
        <f t="shared" si="6"/>
        <v>0</v>
      </c>
      <c r="N21" s="32">
        <f t="shared" si="7"/>
        <v>8897.752192924667</v>
      </c>
    </row>
    <row r="22" spans="1:14" s="4" customFormat="1" ht="12.75">
      <c r="A22" s="26" t="s">
        <v>503</v>
      </c>
      <c r="B22" s="27" t="s">
        <v>442</v>
      </c>
      <c r="C22" s="64">
        <v>4022</v>
      </c>
      <c r="D22" s="69">
        <v>5584534</v>
      </c>
      <c r="E22" s="28">
        <v>411950</v>
      </c>
      <c r="F22" s="29">
        <f t="shared" si="0"/>
        <v>54523.596912246634</v>
      </c>
      <c r="G22" s="30">
        <f t="shared" si="1"/>
        <v>0.002689461231851419</v>
      </c>
      <c r="H22" s="7">
        <f t="shared" si="2"/>
        <v>13.556339361573006</v>
      </c>
      <c r="I22" s="7">
        <f t="shared" si="8"/>
        <v>14303.596912246629</v>
      </c>
      <c r="J22" s="7">
        <f t="shared" si="3"/>
        <v>14303.596912246629</v>
      </c>
      <c r="K22" s="7">
        <f t="shared" si="4"/>
        <v>0.0019899955064268285</v>
      </c>
      <c r="L22" s="31">
        <f t="shared" si="5"/>
        <v>122055.52216859296</v>
      </c>
      <c r="M22" s="10">
        <f t="shared" si="6"/>
        <v>30537.918618873526</v>
      </c>
      <c r="N22" s="32">
        <f t="shared" si="7"/>
        <v>152593.44078746648</v>
      </c>
    </row>
    <row r="23" spans="1:14" s="4" customFormat="1" ht="12.75">
      <c r="A23" s="9" t="s">
        <v>489</v>
      </c>
      <c r="B23" s="27" t="s">
        <v>16</v>
      </c>
      <c r="C23" s="8">
        <v>2011</v>
      </c>
      <c r="D23" s="70">
        <v>1649426</v>
      </c>
      <c r="E23" s="28">
        <v>89600</v>
      </c>
      <c r="F23" s="29">
        <f t="shared" si="0"/>
        <v>37020.04113839286</v>
      </c>
      <c r="G23" s="30">
        <f t="shared" si="1"/>
        <v>0.0018260711156583478</v>
      </c>
      <c r="H23" s="7">
        <f t="shared" si="2"/>
        <v>18.40877232142857</v>
      </c>
      <c r="I23" s="7">
        <f t="shared" si="8"/>
        <v>16910.04113839286</v>
      </c>
      <c r="J23" s="7">
        <f t="shared" si="3"/>
        <v>16910.04113839286</v>
      </c>
      <c r="K23" s="7">
        <f t="shared" si="4"/>
        <v>0.0023526184417349567</v>
      </c>
      <c r="L23" s="31">
        <f t="shared" si="5"/>
        <v>82872.38384367163</v>
      </c>
      <c r="M23" s="10">
        <f t="shared" si="6"/>
        <v>36102.62951998522</v>
      </c>
      <c r="N23" s="32">
        <f t="shared" si="7"/>
        <v>118975.01336365685</v>
      </c>
    </row>
    <row r="24" spans="1:14" s="4" customFormat="1" ht="12.75">
      <c r="A24" s="26" t="s">
        <v>500</v>
      </c>
      <c r="B24" s="27" t="s">
        <v>342</v>
      </c>
      <c r="C24" s="64">
        <v>1019</v>
      </c>
      <c r="D24" s="69">
        <v>884246</v>
      </c>
      <c r="E24" s="28">
        <v>60150</v>
      </c>
      <c r="F24" s="29">
        <f t="shared" si="0"/>
        <v>14979.994580216126</v>
      </c>
      <c r="G24" s="30">
        <f t="shared" si="1"/>
        <v>0.0007389115347924975</v>
      </c>
      <c r="H24" s="7">
        <f t="shared" si="2"/>
        <v>14.700681629260183</v>
      </c>
      <c r="I24" s="7">
        <f t="shared" si="8"/>
        <v>4789.994580216126</v>
      </c>
      <c r="J24" s="7">
        <f t="shared" si="3"/>
        <v>4789.994580216126</v>
      </c>
      <c r="K24" s="7">
        <f t="shared" si="4"/>
        <v>0.000666410536378977</v>
      </c>
      <c r="L24" s="31">
        <f t="shared" si="5"/>
        <v>33533.94060765448</v>
      </c>
      <c r="M24" s="10">
        <f t="shared" si="6"/>
        <v>10226.551095706884</v>
      </c>
      <c r="N24" s="32">
        <f t="shared" si="7"/>
        <v>43760.49170336136</v>
      </c>
    </row>
    <row r="25" spans="1:14" s="4" customFormat="1" ht="12.75">
      <c r="A25" s="26" t="s">
        <v>498</v>
      </c>
      <c r="B25" s="27" t="s">
        <v>313</v>
      </c>
      <c r="C25" s="64">
        <v>326</v>
      </c>
      <c r="D25" s="69">
        <v>330739</v>
      </c>
      <c r="E25" s="28">
        <v>20350</v>
      </c>
      <c r="F25" s="29">
        <f t="shared" si="0"/>
        <v>5298.325012285012</v>
      </c>
      <c r="G25" s="30">
        <f t="shared" si="1"/>
        <v>0.00026134812303787314</v>
      </c>
      <c r="H25" s="7">
        <f t="shared" si="2"/>
        <v>16.252530712530714</v>
      </c>
      <c r="I25" s="7">
        <f t="shared" si="8"/>
        <v>2038.3250122850127</v>
      </c>
      <c r="J25" s="7">
        <f t="shared" si="3"/>
        <v>2038.3250122850127</v>
      </c>
      <c r="K25" s="7">
        <f t="shared" si="4"/>
        <v>0.000283583048373773</v>
      </c>
      <c r="L25" s="31">
        <f t="shared" si="5"/>
        <v>11860.733014995014</v>
      </c>
      <c r="M25" s="10">
        <f t="shared" si="6"/>
        <v>4351.786737689692</v>
      </c>
      <c r="N25" s="32">
        <f t="shared" si="7"/>
        <v>16212.519752684706</v>
      </c>
    </row>
    <row r="26" spans="1:14" s="4" customFormat="1" ht="12.75">
      <c r="A26" s="9" t="s">
        <v>488</v>
      </c>
      <c r="B26" s="27" t="s">
        <v>0</v>
      </c>
      <c r="C26" s="8">
        <v>23055</v>
      </c>
      <c r="D26" s="70">
        <v>36830174</v>
      </c>
      <c r="E26" s="28">
        <v>1926200</v>
      </c>
      <c r="F26" s="29">
        <f t="shared" si="0"/>
        <v>440826.32206935936</v>
      </c>
      <c r="G26" s="30">
        <f t="shared" si="1"/>
        <v>0.02174444406324362</v>
      </c>
      <c r="H26" s="7">
        <f t="shared" si="2"/>
        <v>19.12063856297373</v>
      </c>
      <c r="I26" s="7">
        <f t="shared" si="8"/>
        <v>210276.32206935936</v>
      </c>
      <c r="J26" s="7">
        <f t="shared" si="3"/>
        <v>210276.32206935936</v>
      </c>
      <c r="K26" s="7">
        <f t="shared" si="4"/>
        <v>0.029254804829386166</v>
      </c>
      <c r="L26" s="31">
        <f t="shared" si="5"/>
        <v>986825.7043355607</v>
      </c>
      <c r="M26" s="10">
        <f t="shared" si="6"/>
        <v>448936.11377793946</v>
      </c>
      <c r="N26" s="32">
        <f t="shared" si="7"/>
        <v>1435761.8181135003</v>
      </c>
    </row>
    <row r="27" spans="1:14" s="4" customFormat="1" ht="12.75">
      <c r="A27" s="26" t="s">
        <v>493</v>
      </c>
      <c r="B27" s="27" t="s">
        <v>158</v>
      </c>
      <c r="C27" s="64">
        <v>19136</v>
      </c>
      <c r="D27" s="69">
        <v>25758408</v>
      </c>
      <c r="E27" s="28">
        <v>1490850</v>
      </c>
      <c r="F27" s="29">
        <f t="shared" si="0"/>
        <v>330625.4120052319</v>
      </c>
      <c r="G27" s="30">
        <f t="shared" si="1"/>
        <v>0.016308612751358087</v>
      </c>
      <c r="H27" s="7">
        <f t="shared" si="2"/>
        <v>17.277665761142973</v>
      </c>
      <c r="I27" s="7">
        <f t="shared" si="8"/>
        <v>139265.41200523195</v>
      </c>
      <c r="J27" s="7">
        <f t="shared" si="3"/>
        <v>139265.41200523195</v>
      </c>
      <c r="K27" s="7">
        <f t="shared" si="4"/>
        <v>0.01937537430559229</v>
      </c>
      <c r="L27" s="31">
        <f t="shared" si="5"/>
        <v>740131.9720240363</v>
      </c>
      <c r="M27" s="10">
        <f t="shared" si="6"/>
        <v>297329.11548971204</v>
      </c>
      <c r="N27" s="32">
        <f t="shared" si="7"/>
        <v>1037461.0875137483</v>
      </c>
    </row>
    <row r="28" spans="1:14" s="4" customFormat="1" ht="12.75">
      <c r="A28" s="26" t="s">
        <v>492</v>
      </c>
      <c r="B28" s="27" t="s">
        <v>121</v>
      </c>
      <c r="C28" s="64">
        <v>114</v>
      </c>
      <c r="D28" s="69">
        <v>191319</v>
      </c>
      <c r="E28" s="28">
        <v>19050</v>
      </c>
      <c r="F28" s="29">
        <f t="shared" si="0"/>
        <v>1144.9011023622047</v>
      </c>
      <c r="G28" s="30">
        <f t="shared" si="1"/>
        <v>5.6474027824372785E-05</v>
      </c>
      <c r="H28" s="7">
        <f t="shared" si="2"/>
        <v>10.042992125984252</v>
      </c>
      <c r="I28" s="7">
        <f t="shared" si="8"/>
        <v>4.90110236220476</v>
      </c>
      <c r="J28" s="7">
        <f t="shared" si="3"/>
        <v>4.90110236220476</v>
      </c>
      <c r="K28" s="7">
        <f t="shared" si="4"/>
        <v>6.818684654749183E-07</v>
      </c>
      <c r="L28" s="31">
        <f t="shared" si="5"/>
        <v>2562.954570020838</v>
      </c>
      <c r="M28" s="10">
        <f t="shared" si="6"/>
        <v>10.46376418449208</v>
      </c>
      <c r="N28" s="32">
        <f t="shared" si="7"/>
        <v>2573.41833420533</v>
      </c>
    </row>
    <row r="29" spans="1:14" s="4" customFormat="1" ht="12.75">
      <c r="A29" s="26" t="s">
        <v>491</v>
      </c>
      <c r="B29" s="27" t="s">
        <v>101</v>
      </c>
      <c r="C29" s="65">
        <v>461</v>
      </c>
      <c r="D29" s="69">
        <v>475390</v>
      </c>
      <c r="E29" s="28">
        <v>40200</v>
      </c>
      <c r="F29" s="29">
        <f t="shared" si="0"/>
        <v>5451.611691542289</v>
      </c>
      <c r="G29" s="30">
        <f t="shared" si="1"/>
        <v>0.0002689092269372582</v>
      </c>
      <c r="H29" s="7">
        <f t="shared" si="2"/>
        <v>11.825621890547264</v>
      </c>
      <c r="I29" s="7">
        <f t="shared" si="8"/>
        <v>841.6116915422889</v>
      </c>
      <c r="J29" s="7">
        <f t="shared" si="3"/>
        <v>841.6116915422889</v>
      </c>
      <c r="K29" s="7">
        <f t="shared" si="4"/>
        <v>0.00011708967294034156</v>
      </c>
      <c r="L29" s="31">
        <f t="shared" si="5"/>
        <v>12203.877758514936</v>
      </c>
      <c r="M29" s="10">
        <f t="shared" si="6"/>
        <v>1796.8256168492733</v>
      </c>
      <c r="N29" s="32">
        <f t="shared" si="7"/>
        <v>14000.70337536421</v>
      </c>
    </row>
    <row r="30" spans="1:14" s="4" customFormat="1" ht="12.75">
      <c r="A30" s="26" t="s">
        <v>502</v>
      </c>
      <c r="B30" s="27" t="s">
        <v>400</v>
      </c>
      <c r="C30" s="64">
        <v>1521</v>
      </c>
      <c r="D30" s="69">
        <v>3885257</v>
      </c>
      <c r="E30" s="28">
        <v>195750</v>
      </c>
      <c r="F30" s="29">
        <f t="shared" si="0"/>
        <v>30188.893471264368</v>
      </c>
      <c r="G30" s="30">
        <f t="shared" si="1"/>
        <v>0.0014891141307887795</v>
      </c>
      <c r="H30" s="7">
        <f t="shared" si="2"/>
        <v>19.84805619412516</v>
      </c>
      <c r="I30" s="7">
        <f t="shared" si="8"/>
        <v>14978.893471264368</v>
      </c>
      <c r="J30" s="7">
        <f t="shared" si="3"/>
        <v>14978.893471264368</v>
      </c>
      <c r="K30" s="7">
        <f t="shared" si="4"/>
        <v>0.0020839464983483233</v>
      </c>
      <c r="L30" s="31">
        <f t="shared" si="5"/>
        <v>67580.30219938714</v>
      </c>
      <c r="M30" s="10">
        <f t="shared" si="6"/>
        <v>31979.66446010543</v>
      </c>
      <c r="N30" s="32">
        <f t="shared" si="7"/>
        <v>99559.96665949257</v>
      </c>
    </row>
    <row r="31" spans="1:14" s="4" customFormat="1" ht="12.75">
      <c r="A31" s="26" t="s">
        <v>490</v>
      </c>
      <c r="B31" s="27" t="s">
        <v>76</v>
      </c>
      <c r="C31" s="66">
        <v>1525</v>
      </c>
      <c r="D31" s="70">
        <v>1704811</v>
      </c>
      <c r="E31" s="28">
        <v>145100</v>
      </c>
      <c r="F31" s="29">
        <f t="shared" si="0"/>
        <v>17917.551860785665</v>
      </c>
      <c r="G31" s="30">
        <f t="shared" si="1"/>
        <v>0.0008838111171723997</v>
      </c>
      <c r="H31" s="7">
        <f t="shared" si="2"/>
        <v>11.749214334941419</v>
      </c>
      <c r="I31" s="7">
        <f t="shared" si="8"/>
        <v>2667.551860785664</v>
      </c>
      <c r="J31" s="7">
        <f t="shared" si="3"/>
        <v>2667.551860785664</v>
      </c>
      <c r="K31" s="7">
        <f t="shared" si="4"/>
        <v>0.0003711245673861916</v>
      </c>
      <c r="L31" s="31">
        <f t="shared" si="5"/>
        <v>40109.90235788768</v>
      </c>
      <c r="M31" s="10">
        <f t="shared" si="6"/>
        <v>5695.17458692859</v>
      </c>
      <c r="N31" s="32">
        <f t="shared" si="7"/>
        <v>45805.07694481627</v>
      </c>
    </row>
    <row r="32" spans="1:14" s="4" customFormat="1" ht="12.75">
      <c r="A32" s="9" t="s">
        <v>489</v>
      </c>
      <c r="B32" s="27" t="s">
        <v>17</v>
      </c>
      <c r="C32" s="8">
        <v>68</v>
      </c>
      <c r="D32" s="70">
        <v>238536</v>
      </c>
      <c r="E32" s="28">
        <v>7800</v>
      </c>
      <c r="F32" s="29">
        <f t="shared" si="0"/>
        <v>2079.5446153846156</v>
      </c>
      <c r="G32" s="30">
        <f t="shared" si="1"/>
        <v>0.00010257677298846865</v>
      </c>
      <c r="H32" s="7">
        <f t="shared" si="2"/>
        <v>30.58153846153846</v>
      </c>
      <c r="I32" s="7">
        <f t="shared" si="8"/>
        <v>1399.5446153846153</v>
      </c>
      <c r="J32" s="7">
        <f t="shared" si="3"/>
        <v>1399.5446153846153</v>
      </c>
      <c r="K32" s="7">
        <f t="shared" si="4"/>
        <v>0.00019471238687344988</v>
      </c>
      <c r="L32" s="31">
        <f t="shared" si="5"/>
        <v>4655.230364059935</v>
      </c>
      <c r="M32" s="10">
        <f t="shared" si="6"/>
        <v>2988.0022368013656</v>
      </c>
      <c r="N32" s="32">
        <f t="shared" si="7"/>
        <v>7643.2326008613</v>
      </c>
    </row>
    <row r="33" spans="1:14" s="4" customFormat="1" ht="12.75">
      <c r="A33" s="26" t="s">
        <v>497</v>
      </c>
      <c r="B33" s="27" t="s">
        <v>256</v>
      </c>
      <c r="C33" s="64">
        <v>33039</v>
      </c>
      <c r="D33" s="69">
        <v>46670955.8625</v>
      </c>
      <c r="E33" s="28">
        <v>2464250</v>
      </c>
      <c r="F33" s="29">
        <f t="shared" si="0"/>
        <v>625732.6613538145</v>
      </c>
      <c r="G33" s="30">
        <f t="shared" si="1"/>
        <v>0.030865236879416176</v>
      </c>
      <c r="H33" s="7">
        <f t="shared" si="2"/>
        <v>18.939213092218726</v>
      </c>
      <c r="I33" s="7">
        <f t="shared" si="8"/>
        <v>295342.6613538145</v>
      </c>
      <c r="J33" s="7">
        <f t="shared" si="3"/>
        <v>295342.6613538145</v>
      </c>
      <c r="K33" s="7">
        <f t="shared" si="4"/>
        <v>0.041089704397851215</v>
      </c>
      <c r="L33" s="31">
        <f t="shared" si="5"/>
        <v>1400753.637776393</v>
      </c>
      <c r="M33" s="10">
        <f t="shared" si="6"/>
        <v>630551.1971874839</v>
      </c>
      <c r="N33" s="32">
        <f t="shared" si="7"/>
        <v>2031304.8349638768</v>
      </c>
    </row>
    <row r="34" spans="1:14" s="4" customFormat="1" ht="12.75">
      <c r="A34" s="26" t="s">
        <v>492</v>
      </c>
      <c r="B34" s="27" t="s">
        <v>122</v>
      </c>
      <c r="C34" s="64">
        <v>5235</v>
      </c>
      <c r="D34" s="69">
        <v>14004734</v>
      </c>
      <c r="E34" s="28">
        <v>1390700</v>
      </c>
      <c r="F34" s="29">
        <f t="shared" si="0"/>
        <v>52717.899252175164</v>
      </c>
      <c r="G34" s="30">
        <f t="shared" si="1"/>
        <v>0.0026003923859162703</v>
      </c>
      <c r="H34" s="7">
        <f t="shared" si="2"/>
        <v>10.070276839001941</v>
      </c>
      <c r="I34" s="7">
        <f t="shared" si="8"/>
        <v>367.89925217516367</v>
      </c>
      <c r="J34" s="7">
        <f t="shared" si="3"/>
        <v>367.89925217516367</v>
      </c>
      <c r="K34" s="7">
        <f t="shared" si="4"/>
        <v>5.1184178576755945E-05</v>
      </c>
      <c r="L34" s="31">
        <f t="shared" si="5"/>
        <v>118013.3205667187</v>
      </c>
      <c r="M34" s="10">
        <f t="shared" si="6"/>
        <v>785.4581957109239</v>
      </c>
      <c r="N34" s="32">
        <f t="shared" si="7"/>
        <v>118798.77876242962</v>
      </c>
    </row>
    <row r="35" spans="1:14" s="4" customFormat="1" ht="12.75">
      <c r="A35" s="26" t="s">
        <v>502</v>
      </c>
      <c r="B35" s="27" t="s">
        <v>401</v>
      </c>
      <c r="C35" s="64">
        <v>251</v>
      </c>
      <c r="D35" s="69">
        <v>205609</v>
      </c>
      <c r="E35" s="28">
        <v>13300</v>
      </c>
      <c r="F35" s="29">
        <f t="shared" si="0"/>
        <v>3880.29015037594</v>
      </c>
      <c r="G35" s="30">
        <f t="shared" si="1"/>
        <v>0.0001914013476507633</v>
      </c>
      <c r="H35" s="7">
        <f t="shared" si="2"/>
        <v>15.459323308270676</v>
      </c>
      <c r="I35" s="7">
        <f t="shared" si="8"/>
        <v>1370.2901503759397</v>
      </c>
      <c r="J35" s="7">
        <f t="shared" si="3"/>
        <v>1370.2901503759397</v>
      </c>
      <c r="K35" s="7">
        <f t="shared" si="4"/>
        <v>0.00019064234391381215</v>
      </c>
      <c r="L35" s="31">
        <f t="shared" si="5"/>
        <v>8686.34622972581</v>
      </c>
      <c r="M35" s="10">
        <f t="shared" si="6"/>
        <v>2925.544487386691</v>
      </c>
      <c r="N35" s="32">
        <f t="shared" si="7"/>
        <v>11611.890717112501</v>
      </c>
    </row>
    <row r="36" spans="1:14" s="4" customFormat="1" ht="12.75">
      <c r="A36" s="26" t="s">
        <v>499</v>
      </c>
      <c r="B36" s="27" t="s">
        <v>332</v>
      </c>
      <c r="C36" s="64">
        <v>8514</v>
      </c>
      <c r="D36" s="69">
        <v>16877630.44</v>
      </c>
      <c r="E36" s="28">
        <v>882250</v>
      </c>
      <c r="F36" s="29">
        <f t="shared" si="0"/>
        <v>162874.63368224425</v>
      </c>
      <c r="G36" s="30">
        <f t="shared" si="1"/>
        <v>0.008034044665934489</v>
      </c>
      <c r="H36" s="7">
        <f t="shared" si="2"/>
        <v>19.130213023519413</v>
      </c>
      <c r="I36" s="7">
        <f t="shared" si="8"/>
        <v>77734.63368224428</v>
      </c>
      <c r="J36" s="7">
        <f t="shared" si="3"/>
        <v>77734.63368224428</v>
      </c>
      <c r="K36" s="7">
        <f t="shared" si="4"/>
        <v>0.010814872138137227</v>
      </c>
      <c r="L36" s="31">
        <f t="shared" si="5"/>
        <v>364608.16211557377</v>
      </c>
      <c r="M36" s="10">
        <f t="shared" si="6"/>
        <v>165962.02562334834</v>
      </c>
      <c r="N36" s="32">
        <f t="shared" si="7"/>
        <v>530570.1877389221</v>
      </c>
    </row>
    <row r="37" spans="1:14" s="4" customFormat="1" ht="12.75">
      <c r="A37" s="26" t="s">
        <v>502</v>
      </c>
      <c r="B37" s="27" t="s">
        <v>402</v>
      </c>
      <c r="C37" s="64">
        <v>509</v>
      </c>
      <c r="D37" s="69">
        <v>1031034</v>
      </c>
      <c r="E37" s="28">
        <v>70050</v>
      </c>
      <c r="F37" s="29">
        <f t="shared" si="0"/>
        <v>7491.738843683083</v>
      </c>
      <c r="G37" s="30">
        <f t="shared" si="1"/>
        <v>0.00036954167223540946</v>
      </c>
      <c r="H37" s="7">
        <f t="shared" si="2"/>
        <v>14.718543897216273</v>
      </c>
      <c r="I37" s="7">
        <f t="shared" si="8"/>
        <v>2401.738843683083</v>
      </c>
      <c r="J37" s="7">
        <f t="shared" si="3"/>
        <v>2401.738843683083</v>
      </c>
      <c r="K37" s="7">
        <f t="shared" si="4"/>
        <v>0.0003341431904060422</v>
      </c>
      <c r="L37" s="31">
        <f t="shared" si="5"/>
        <v>16770.868913658975</v>
      </c>
      <c r="M37" s="10">
        <f t="shared" si="6"/>
        <v>5127.668641821467</v>
      </c>
      <c r="N37" s="32">
        <f t="shared" si="7"/>
        <v>21898.53755548044</v>
      </c>
    </row>
    <row r="38" spans="1:14" s="4" customFormat="1" ht="12.75">
      <c r="A38" s="26" t="s">
        <v>498</v>
      </c>
      <c r="B38" s="27" t="s">
        <v>314</v>
      </c>
      <c r="C38" s="64">
        <v>122</v>
      </c>
      <c r="D38" s="69">
        <v>451196</v>
      </c>
      <c r="E38" s="28">
        <v>64300</v>
      </c>
      <c r="F38" s="29">
        <f t="shared" si="0"/>
        <v>856.079502332815</v>
      </c>
      <c r="G38" s="30">
        <f t="shared" si="1"/>
        <v>4.222745312662265E-05</v>
      </c>
      <c r="H38" s="7">
        <f t="shared" si="2"/>
        <v>7.017045101088647</v>
      </c>
      <c r="I38" s="7">
        <f t="shared" si="8"/>
        <v>-363.92049766718503</v>
      </c>
      <c r="J38" s="7">
        <f t="shared" si="3"/>
        <v>0</v>
      </c>
      <c r="K38" s="7">
        <f t="shared" si="4"/>
        <v>0</v>
      </c>
      <c r="L38" s="31">
        <f t="shared" si="5"/>
        <v>1916.4038433346907</v>
      </c>
      <c r="M38" s="10">
        <f t="shared" si="6"/>
        <v>0</v>
      </c>
      <c r="N38" s="32">
        <f t="shared" si="7"/>
        <v>1916.4038433346907</v>
      </c>
    </row>
    <row r="39" spans="1:14" s="4" customFormat="1" ht="12.75">
      <c r="A39" s="26" t="s">
        <v>502</v>
      </c>
      <c r="B39" s="27" t="s">
        <v>403</v>
      </c>
      <c r="C39" s="64">
        <v>50</v>
      </c>
      <c r="D39" s="69">
        <v>147651</v>
      </c>
      <c r="E39" s="28">
        <v>48550</v>
      </c>
      <c r="F39" s="29">
        <f t="shared" si="0"/>
        <v>152.06076210092687</v>
      </c>
      <c r="G39" s="30">
        <f t="shared" si="1"/>
        <v>7.500633628673291E-06</v>
      </c>
      <c r="H39" s="7">
        <f t="shared" si="2"/>
        <v>3.0412152420185374</v>
      </c>
      <c r="I39" s="7">
        <f t="shared" si="8"/>
        <v>-347.9392378990731</v>
      </c>
      <c r="J39" s="7">
        <f t="shared" si="3"/>
        <v>0</v>
      </c>
      <c r="K39" s="7">
        <f t="shared" si="4"/>
        <v>0</v>
      </c>
      <c r="L39" s="31">
        <f t="shared" si="5"/>
        <v>340.40042790012734</v>
      </c>
      <c r="M39" s="10">
        <f t="shared" si="6"/>
        <v>0</v>
      </c>
      <c r="N39" s="32">
        <f t="shared" si="7"/>
        <v>340.40042790012734</v>
      </c>
    </row>
    <row r="40" spans="1:14" s="4" customFormat="1" ht="12.75">
      <c r="A40" s="26" t="s">
        <v>501</v>
      </c>
      <c r="B40" s="27" t="s">
        <v>372</v>
      </c>
      <c r="C40" s="64">
        <v>6668</v>
      </c>
      <c r="D40" s="69">
        <v>13589526</v>
      </c>
      <c r="E40" s="28">
        <v>797600</v>
      </c>
      <c r="F40" s="29">
        <f t="shared" si="0"/>
        <v>113609.52779338014</v>
      </c>
      <c r="G40" s="30">
        <f t="shared" si="1"/>
        <v>0.005603966683654585</v>
      </c>
      <c r="H40" s="7">
        <f t="shared" si="2"/>
        <v>17.038021564694084</v>
      </c>
      <c r="I40" s="7">
        <f t="shared" si="8"/>
        <v>46929.527793380155</v>
      </c>
      <c r="J40" s="7">
        <f t="shared" si="3"/>
        <v>46929.527793380155</v>
      </c>
      <c r="K40" s="7">
        <f t="shared" si="4"/>
        <v>0.006529095443650266</v>
      </c>
      <c r="L40" s="31">
        <f t="shared" si="5"/>
        <v>254324.20132637417</v>
      </c>
      <c r="M40" s="10">
        <f t="shared" si="6"/>
        <v>100193.68620136184</v>
      </c>
      <c r="N40" s="32">
        <f t="shared" si="7"/>
        <v>354517.887527736</v>
      </c>
    </row>
    <row r="41" spans="1:14" s="4" customFormat="1" ht="12.75">
      <c r="A41" s="26" t="s">
        <v>493</v>
      </c>
      <c r="B41" s="27" t="s">
        <v>159</v>
      </c>
      <c r="C41" s="64">
        <v>3189</v>
      </c>
      <c r="D41" s="69">
        <v>6572878</v>
      </c>
      <c r="E41" s="28">
        <v>587200</v>
      </c>
      <c r="F41" s="29">
        <f t="shared" si="0"/>
        <v>35696.36911103542</v>
      </c>
      <c r="G41" s="30">
        <f t="shared" si="1"/>
        <v>0.001760778933871559</v>
      </c>
      <c r="H41" s="7">
        <f t="shared" si="2"/>
        <v>11.193593324250681</v>
      </c>
      <c r="I41" s="7">
        <f t="shared" si="8"/>
        <v>3806.3691110354225</v>
      </c>
      <c r="J41" s="7">
        <f t="shared" si="3"/>
        <v>3806.3691110354225</v>
      </c>
      <c r="K41" s="7">
        <f t="shared" si="4"/>
        <v>0.000529563121306712</v>
      </c>
      <c r="L41" s="31">
        <f t="shared" si="5"/>
        <v>79909.23596589867</v>
      </c>
      <c r="M41" s="10">
        <f t="shared" si="6"/>
        <v>8126.5286528503275</v>
      </c>
      <c r="N41" s="32">
        <f t="shared" si="7"/>
        <v>88035.764618749</v>
      </c>
    </row>
    <row r="42" spans="1:14" s="4" customFormat="1" ht="12.75">
      <c r="A42" s="26" t="s">
        <v>501</v>
      </c>
      <c r="B42" s="27" t="s">
        <v>373</v>
      </c>
      <c r="C42" s="64">
        <v>942</v>
      </c>
      <c r="D42" s="69">
        <v>597652</v>
      </c>
      <c r="E42" s="28">
        <v>61750</v>
      </c>
      <c r="F42" s="29">
        <f t="shared" si="0"/>
        <v>9117.21755465587</v>
      </c>
      <c r="G42" s="30">
        <f t="shared" si="1"/>
        <v>0.0004497209381667663</v>
      </c>
      <c r="H42" s="7">
        <f t="shared" si="2"/>
        <v>9.678574898785426</v>
      </c>
      <c r="I42" s="7">
        <f t="shared" si="8"/>
        <v>-302.7824453441288</v>
      </c>
      <c r="J42" s="7">
        <f t="shared" si="3"/>
        <v>0</v>
      </c>
      <c r="K42" s="7">
        <f t="shared" si="4"/>
        <v>0</v>
      </c>
      <c r="L42" s="31">
        <f t="shared" si="5"/>
        <v>20409.635687630784</v>
      </c>
      <c r="M42" s="10">
        <f t="shared" si="6"/>
        <v>0</v>
      </c>
      <c r="N42" s="32">
        <f t="shared" si="7"/>
        <v>20409.635687630784</v>
      </c>
    </row>
    <row r="43" spans="1:14" s="4" customFormat="1" ht="12.75">
      <c r="A43" s="26" t="s">
        <v>493</v>
      </c>
      <c r="B43" s="27" t="s">
        <v>160</v>
      </c>
      <c r="C43" s="64">
        <v>2732</v>
      </c>
      <c r="D43" s="69">
        <v>1949023</v>
      </c>
      <c r="E43" s="28">
        <v>172800</v>
      </c>
      <c r="F43" s="29">
        <f t="shared" si="0"/>
        <v>30814.414560185185</v>
      </c>
      <c r="G43" s="30">
        <f t="shared" si="1"/>
        <v>0.0015199689315288265</v>
      </c>
      <c r="H43" s="7">
        <f t="shared" si="2"/>
        <v>11.279068287037036</v>
      </c>
      <c r="I43" s="7">
        <f t="shared" si="8"/>
        <v>3494.4145601851837</v>
      </c>
      <c r="J43" s="7">
        <f t="shared" si="3"/>
        <v>3494.4145601851837</v>
      </c>
      <c r="K43" s="7">
        <f t="shared" si="4"/>
        <v>0.0004861622789724415</v>
      </c>
      <c r="L43" s="31">
        <f t="shared" si="5"/>
        <v>68980.5822150027</v>
      </c>
      <c r="M43" s="10">
        <f t="shared" si="6"/>
        <v>7460.511374462445</v>
      </c>
      <c r="N43" s="32">
        <f t="shared" si="7"/>
        <v>76441.09358946513</v>
      </c>
    </row>
    <row r="44" spans="1:14" s="4" customFormat="1" ht="12.75">
      <c r="A44" s="26" t="s">
        <v>503</v>
      </c>
      <c r="B44" s="27" t="s">
        <v>443</v>
      </c>
      <c r="C44" s="64">
        <v>7246</v>
      </c>
      <c r="D44" s="69">
        <v>9521365</v>
      </c>
      <c r="E44" s="28">
        <v>581350</v>
      </c>
      <c r="F44" s="29">
        <f t="shared" si="0"/>
        <v>118675.17122215533</v>
      </c>
      <c r="G44" s="30">
        <f t="shared" si="1"/>
        <v>0.005853837425638111</v>
      </c>
      <c r="H44" s="7">
        <f t="shared" si="2"/>
        <v>16.378025285972306</v>
      </c>
      <c r="I44" s="7">
        <f t="shared" si="8"/>
        <v>46215.17122215533</v>
      </c>
      <c r="J44" s="7">
        <f t="shared" si="3"/>
        <v>46215.17122215533</v>
      </c>
      <c r="K44" s="7">
        <f t="shared" si="4"/>
        <v>0.0064297102068147155</v>
      </c>
      <c r="L44" s="31">
        <f t="shared" si="5"/>
        <v>265664.0576240826</v>
      </c>
      <c r="M44" s="10">
        <f t="shared" si="6"/>
        <v>98668.54794622521</v>
      </c>
      <c r="N44" s="32">
        <f t="shared" si="7"/>
        <v>364332.6055703078</v>
      </c>
    </row>
    <row r="45" spans="1:14" s="4" customFormat="1" ht="12.75">
      <c r="A45" s="26" t="s">
        <v>496</v>
      </c>
      <c r="B45" s="27" t="s">
        <v>220</v>
      </c>
      <c r="C45" s="64">
        <v>2607</v>
      </c>
      <c r="D45" s="69">
        <v>4798316</v>
      </c>
      <c r="E45" s="28">
        <v>423350</v>
      </c>
      <c r="F45" s="29">
        <f t="shared" si="0"/>
        <v>29548.151203495927</v>
      </c>
      <c r="G45" s="30">
        <f t="shared" si="1"/>
        <v>0.0014575085217247757</v>
      </c>
      <c r="H45" s="7">
        <f t="shared" si="2"/>
        <v>11.334158497696942</v>
      </c>
      <c r="I45" s="7">
        <f t="shared" si="8"/>
        <v>3478.1512034959273</v>
      </c>
      <c r="J45" s="7">
        <f t="shared" si="3"/>
        <v>3478.1512034959273</v>
      </c>
      <c r="K45" s="7">
        <f t="shared" si="4"/>
        <v>0.0004838996308476662</v>
      </c>
      <c r="L45" s="31">
        <f t="shared" si="5"/>
        <v>66145.9483324947</v>
      </c>
      <c r="M45" s="10">
        <f t="shared" si="6"/>
        <v>7425.789404450762</v>
      </c>
      <c r="N45" s="32">
        <f t="shared" si="7"/>
        <v>73571.73773694546</v>
      </c>
    </row>
    <row r="46" spans="1:14" s="4" customFormat="1" ht="12.75">
      <c r="A46" s="26" t="s">
        <v>503</v>
      </c>
      <c r="B46" s="27" t="s">
        <v>444</v>
      </c>
      <c r="C46" s="64">
        <v>21277</v>
      </c>
      <c r="D46" s="69">
        <v>39393239.6812</v>
      </c>
      <c r="E46" s="28">
        <v>2252250</v>
      </c>
      <c r="F46" s="29">
        <f t="shared" si="0"/>
        <v>372147.8346972549</v>
      </c>
      <c r="G46" s="30">
        <f t="shared" si="1"/>
        <v>0.01835677084082669</v>
      </c>
      <c r="H46" s="7">
        <f t="shared" si="2"/>
        <v>17.49061590906871</v>
      </c>
      <c r="I46" s="7">
        <f t="shared" si="8"/>
        <v>159377.8346972549</v>
      </c>
      <c r="J46" s="7">
        <f t="shared" si="3"/>
        <v>159377.8346972549</v>
      </c>
      <c r="K46" s="7">
        <f t="shared" si="4"/>
        <v>0.022173525779381004</v>
      </c>
      <c r="L46" s="31">
        <f t="shared" si="5"/>
        <v>833083.304481737</v>
      </c>
      <c r="M46" s="10">
        <f t="shared" si="6"/>
        <v>340268.77123962453</v>
      </c>
      <c r="N46" s="32">
        <f t="shared" si="7"/>
        <v>1173352.0757213614</v>
      </c>
    </row>
    <row r="47" spans="1:14" s="4" customFormat="1" ht="12.75">
      <c r="A47" s="26" t="s">
        <v>500</v>
      </c>
      <c r="B47" s="27" t="s">
        <v>343</v>
      </c>
      <c r="C47" s="64">
        <v>922</v>
      </c>
      <c r="D47" s="69">
        <v>1115910</v>
      </c>
      <c r="E47" s="28">
        <v>56350</v>
      </c>
      <c r="F47" s="29">
        <f t="shared" si="0"/>
        <v>18258.545164152616</v>
      </c>
      <c r="G47" s="30">
        <f t="shared" si="1"/>
        <v>0.0009006311422929429</v>
      </c>
      <c r="H47" s="7">
        <f t="shared" si="2"/>
        <v>19.803194321206743</v>
      </c>
      <c r="I47" s="7">
        <f t="shared" si="8"/>
        <v>9038.545164152616</v>
      </c>
      <c r="J47" s="7">
        <f t="shared" si="3"/>
        <v>9038.545164152616</v>
      </c>
      <c r="K47" s="7">
        <f t="shared" si="4"/>
        <v>0.0012574923896170205</v>
      </c>
      <c r="L47" s="31">
        <f t="shared" si="5"/>
        <v>40873.24370100252</v>
      </c>
      <c r="M47" s="10">
        <f t="shared" si="6"/>
        <v>19297.12913117544</v>
      </c>
      <c r="N47" s="32">
        <f t="shared" si="7"/>
        <v>60170.372832177956</v>
      </c>
    </row>
    <row r="48" spans="1:14" s="4" customFormat="1" ht="12.75">
      <c r="A48" s="9" t="s">
        <v>489</v>
      </c>
      <c r="B48" s="27" t="s">
        <v>18</v>
      </c>
      <c r="C48" s="8">
        <v>1027</v>
      </c>
      <c r="D48" s="70">
        <v>429026</v>
      </c>
      <c r="E48" s="28">
        <v>32200</v>
      </c>
      <c r="F48" s="29">
        <f t="shared" si="0"/>
        <v>13683.531118012423</v>
      </c>
      <c r="G48" s="30">
        <f t="shared" si="1"/>
        <v>0.0006749614578061871</v>
      </c>
      <c r="H48" s="7">
        <f t="shared" si="2"/>
        <v>13.323788819875777</v>
      </c>
      <c r="I48" s="7">
        <f t="shared" si="8"/>
        <v>3413.5311180124227</v>
      </c>
      <c r="J48" s="7">
        <f t="shared" si="3"/>
        <v>3413.5311180124227</v>
      </c>
      <c r="K48" s="7">
        <f t="shared" si="4"/>
        <v>0.000474909327183069</v>
      </c>
      <c r="L48" s="31">
        <f t="shared" si="5"/>
        <v>30631.70132387325</v>
      </c>
      <c r="M48" s="10">
        <f t="shared" si="6"/>
        <v>7287.826700122151</v>
      </c>
      <c r="N48" s="32">
        <f t="shared" si="7"/>
        <v>37919.5280239954</v>
      </c>
    </row>
    <row r="49" spans="1:14" s="4" customFormat="1" ht="12.75">
      <c r="A49" s="26" t="s">
        <v>492</v>
      </c>
      <c r="B49" s="27" t="s">
        <v>123</v>
      </c>
      <c r="C49" s="64">
        <v>2686</v>
      </c>
      <c r="D49" s="69">
        <v>5245311</v>
      </c>
      <c r="E49" s="28">
        <v>713900</v>
      </c>
      <c r="F49" s="29">
        <f t="shared" si="0"/>
        <v>19735.124451603868</v>
      </c>
      <c r="G49" s="30">
        <f t="shared" si="1"/>
        <v>0.0009734657125386736</v>
      </c>
      <c r="H49" s="7">
        <f t="shared" si="2"/>
        <v>7.3474029976187145</v>
      </c>
      <c r="I49" s="7">
        <f t="shared" si="8"/>
        <v>-7124.875548396133</v>
      </c>
      <c r="J49" s="7">
        <f t="shared" si="3"/>
        <v>0</v>
      </c>
      <c r="K49" s="7">
        <f t="shared" si="4"/>
        <v>0</v>
      </c>
      <c r="L49" s="31">
        <f t="shared" si="5"/>
        <v>44178.686961527965</v>
      </c>
      <c r="M49" s="10">
        <f t="shared" si="6"/>
        <v>0</v>
      </c>
      <c r="N49" s="32">
        <f t="shared" si="7"/>
        <v>44178.686961527965</v>
      </c>
    </row>
    <row r="50" spans="1:14" s="4" customFormat="1" ht="12.75">
      <c r="A50" s="26" t="s">
        <v>495</v>
      </c>
      <c r="B50" s="27" t="s">
        <v>203</v>
      </c>
      <c r="C50" s="64">
        <v>3120</v>
      </c>
      <c r="D50" s="69">
        <v>7429057</v>
      </c>
      <c r="E50" s="28">
        <v>944200</v>
      </c>
      <c r="F50" s="29">
        <f t="shared" si="0"/>
        <v>24548.462020758314</v>
      </c>
      <c r="G50" s="30">
        <f t="shared" si="1"/>
        <v>0.0012108910755221486</v>
      </c>
      <c r="H50" s="7">
        <f t="shared" si="2"/>
        <v>7.868096801525101</v>
      </c>
      <c r="I50" s="7">
        <f t="shared" si="8"/>
        <v>-6651.537979241685</v>
      </c>
      <c r="J50" s="7">
        <f t="shared" si="3"/>
        <v>0</v>
      </c>
      <c r="K50" s="7">
        <f t="shared" si="4"/>
        <v>0</v>
      </c>
      <c r="L50" s="31">
        <f t="shared" si="5"/>
        <v>54953.735998046934</v>
      </c>
      <c r="M50" s="10">
        <f t="shared" si="6"/>
        <v>0</v>
      </c>
      <c r="N50" s="32">
        <f t="shared" si="7"/>
        <v>54953.735998046934</v>
      </c>
    </row>
    <row r="51" spans="1:14" s="4" customFormat="1" ht="12.75">
      <c r="A51" s="26" t="s">
        <v>495</v>
      </c>
      <c r="B51" s="27" t="s">
        <v>204</v>
      </c>
      <c r="C51" s="64">
        <v>2165</v>
      </c>
      <c r="D51" s="69">
        <v>6219748</v>
      </c>
      <c r="E51" s="28">
        <v>751750</v>
      </c>
      <c r="F51" s="29">
        <f t="shared" si="0"/>
        <v>17912.543292317925</v>
      </c>
      <c r="G51" s="30">
        <f t="shared" si="1"/>
        <v>0.0008835640617416521</v>
      </c>
      <c r="H51" s="7">
        <f t="shared" si="2"/>
        <v>8.27369205187895</v>
      </c>
      <c r="I51" s="7">
        <f t="shared" si="8"/>
        <v>-3737.456707682074</v>
      </c>
      <c r="J51" s="7">
        <f t="shared" si="3"/>
        <v>0</v>
      </c>
      <c r="K51" s="7">
        <f t="shared" si="4"/>
        <v>0</v>
      </c>
      <c r="L51" s="31">
        <f t="shared" si="5"/>
        <v>40098.690268548984</v>
      </c>
      <c r="M51" s="10">
        <f t="shared" si="6"/>
        <v>0</v>
      </c>
      <c r="N51" s="32">
        <f t="shared" si="7"/>
        <v>40098.690268548984</v>
      </c>
    </row>
    <row r="52" spans="1:14" s="4" customFormat="1" ht="12.75">
      <c r="A52" s="26" t="s">
        <v>499</v>
      </c>
      <c r="B52" s="27" t="s">
        <v>333</v>
      </c>
      <c r="C52" s="64">
        <v>3061</v>
      </c>
      <c r="D52" s="69">
        <v>2703757</v>
      </c>
      <c r="E52" s="28">
        <v>220000</v>
      </c>
      <c r="F52" s="29">
        <f t="shared" si="0"/>
        <v>37619.091713636364</v>
      </c>
      <c r="G52" s="30">
        <f t="shared" si="1"/>
        <v>0.001855620217135067</v>
      </c>
      <c r="H52" s="7">
        <f t="shared" si="2"/>
        <v>12.289804545454546</v>
      </c>
      <c r="I52" s="7">
        <f t="shared" si="8"/>
        <v>7009.091713636364</v>
      </c>
      <c r="J52" s="7">
        <f t="shared" si="3"/>
        <v>7009.091713636364</v>
      </c>
      <c r="K52" s="7">
        <f t="shared" si="4"/>
        <v>0.0009751436019794198</v>
      </c>
      <c r="L52" s="31">
        <f t="shared" si="5"/>
        <v>84213.40745376877</v>
      </c>
      <c r="M52" s="10">
        <f t="shared" si="6"/>
        <v>14964.283016112267</v>
      </c>
      <c r="N52" s="32">
        <f t="shared" si="7"/>
        <v>99177.69046988104</v>
      </c>
    </row>
    <row r="53" spans="1:14" s="4" customFormat="1" ht="12.75">
      <c r="A53" s="26" t="s">
        <v>499</v>
      </c>
      <c r="B53" s="27" t="s">
        <v>334</v>
      </c>
      <c r="C53" s="64">
        <v>2889</v>
      </c>
      <c r="D53" s="69">
        <v>3376795</v>
      </c>
      <c r="E53" s="28">
        <v>233150</v>
      </c>
      <c r="F53" s="29">
        <f t="shared" si="0"/>
        <v>41842.42228179284</v>
      </c>
      <c r="G53" s="30">
        <f t="shared" si="1"/>
        <v>0.0020639425670092113</v>
      </c>
      <c r="H53" s="7">
        <f t="shared" si="2"/>
        <v>14.483358352991637</v>
      </c>
      <c r="I53" s="7">
        <f t="shared" si="8"/>
        <v>12952.422281792838</v>
      </c>
      <c r="J53" s="7">
        <f t="shared" si="3"/>
        <v>12952.422281792838</v>
      </c>
      <c r="K53" s="7">
        <f t="shared" si="4"/>
        <v>0.0018020126193602323</v>
      </c>
      <c r="L53" s="31">
        <f t="shared" si="5"/>
        <v>93667.67765931964</v>
      </c>
      <c r="M53" s="10">
        <f t="shared" si="6"/>
        <v>27653.185417998993</v>
      </c>
      <c r="N53" s="32">
        <f t="shared" si="7"/>
        <v>121320.86307731863</v>
      </c>
    </row>
    <row r="54" spans="1:14" s="4" customFormat="1" ht="12.75">
      <c r="A54" s="26" t="s">
        <v>498</v>
      </c>
      <c r="B54" s="27" t="s">
        <v>315</v>
      </c>
      <c r="C54" s="64">
        <v>116</v>
      </c>
      <c r="D54" s="69">
        <v>266290</v>
      </c>
      <c r="E54" s="28">
        <v>75200</v>
      </c>
      <c r="F54" s="29">
        <f t="shared" si="0"/>
        <v>410.7664893617021</v>
      </c>
      <c r="G54" s="30">
        <f t="shared" si="1"/>
        <v>2.026169605538017E-05</v>
      </c>
      <c r="H54" s="7">
        <f t="shared" si="2"/>
        <v>3.541090425531915</v>
      </c>
      <c r="I54" s="7">
        <f t="shared" si="8"/>
        <v>-749.2335106382978</v>
      </c>
      <c r="J54" s="7">
        <f t="shared" si="3"/>
        <v>0</v>
      </c>
      <c r="K54" s="7">
        <f t="shared" si="4"/>
        <v>0</v>
      </c>
      <c r="L54" s="31">
        <f t="shared" si="5"/>
        <v>919.5343151900738</v>
      </c>
      <c r="M54" s="10">
        <f t="shared" si="6"/>
        <v>0</v>
      </c>
      <c r="N54" s="32">
        <f t="shared" si="7"/>
        <v>919.5343151900738</v>
      </c>
    </row>
    <row r="55" spans="1:14" s="4" customFormat="1" ht="12.75">
      <c r="A55" s="26" t="s">
        <v>497</v>
      </c>
      <c r="B55" s="27" t="s">
        <v>257</v>
      </c>
      <c r="C55" s="64">
        <v>1290</v>
      </c>
      <c r="D55" s="69">
        <v>917906</v>
      </c>
      <c r="E55" s="28">
        <v>59450</v>
      </c>
      <c r="F55" s="29">
        <f t="shared" si="0"/>
        <v>19917.556602186713</v>
      </c>
      <c r="G55" s="30">
        <f t="shared" si="1"/>
        <v>0.0009824644621484163</v>
      </c>
      <c r="H55" s="7">
        <f t="shared" si="2"/>
        <v>15.439966358284272</v>
      </c>
      <c r="I55" s="7">
        <f t="shared" si="8"/>
        <v>7017.556602186711</v>
      </c>
      <c r="J55" s="7">
        <f t="shared" si="3"/>
        <v>7017.556602186711</v>
      </c>
      <c r="K55" s="7">
        <f t="shared" si="4"/>
        <v>0.0009763212840883984</v>
      </c>
      <c r="L55" s="31">
        <f t="shared" si="5"/>
        <v>44587.076221604955</v>
      </c>
      <c r="M55" s="10">
        <f t="shared" si="6"/>
        <v>14982.355398832098</v>
      </c>
      <c r="N55" s="32">
        <f t="shared" si="7"/>
        <v>59569.431620437055</v>
      </c>
    </row>
    <row r="56" spans="1:14" s="4" customFormat="1" ht="12.75">
      <c r="A56" s="26" t="s">
        <v>497</v>
      </c>
      <c r="B56" s="27" t="s">
        <v>258</v>
      </c>
      <c r="C56" s="64">
        <v>1492</v>
      </c>
      <c r="D56" s="69">
        <v>1592267</v>
      </c>
      <c r="E56" s="28">
        <v>109000</v>
      </c>
      <c r="F56" s="29">
        <f t="shared" si="0"/>
        <v>21795.06755963303</v>
      </c>
      <c r="G56" s="30">
        <f t="shared" si="1"/>
        <v>0.0010750756106857192</v>
      </c>
      <c r="H56" s="7">
        <f t="shared" si="2"/>
        <v>14.607954128440367</v>
      </c>
      <c r="I56" s="7">
        <f t="shared" si="8"/>
        <v>6875.0675596330275</v>
      </c>
      <c r="J56" s="7">
        <f t="shared" si="3"/>
        <v>6875.0675596330275</v>
      </c>
      <c r="K56" s="7">
        <f t="shared" si="4"/>
        <v>0.0009564974204730783</v>
      </c>
      <c r="L56" s="31">
        <f t="shared" si="5"/>
        <v>48790.037751402575</v>
      </c>
      <c r="M56" s="10">
        <f t="shared" si="6"/>
        <v>14678.143890895937</v>
      </c>
      <c r="N56" s="32">
        <f t="shared" si="7"/>
        <v>63468.181642298514</v>
      </c>
    </row>
    <row r="57" spans="1:14" s="4" customFormat="1" ht="12.75">
      <c r="A57" s="26" t="s">
        <v>495</v>
      </c>
      <c r="B57" s="27" t="s">
        <v>205</v>
      </c>
      <c r="C57" s="64">
        <v>806</v>
      </c>
      <c r="D57" s="69">
        <v>1866155</v>
      </c>
      <c r="E57" s="28">
        <v>195000</v>
      </c>
      <c r="F57" s="29">
        <f t="shared" si="0"/>
        <v>7713.440666666666</v>
      </c>
      <c r="G57" s="30">
        <f t="shared" si="1"/>
        <v>0.0003804774595222384</v>
      </c>
      <c r="H57" s="7">
        <f t="shared" si="2"/>
        <v>9.57002564102564</v>
      </c>
      <c r="I57" s="7">
        <f t="shared" si="8"/>
        <v>-346.55933333333354</v>
      </c>
      <c r="J57" s="7">
        <f t="shared" si="3"/>
        <v>0</v>
      </c>
      <c r="K57" s="7">
        <f t="shared" si="4"/>
        <v>0</v>
      </c>
      <c r="L57" s="31">
        <f t="shared" si="5"/>
        <v>17267.166540786213</v>
      </c>
      <c r="M57" s="10">
        <f t="shared" si="6"/>
        <v>0</v>
      </c>
      <c r="N57" s="32">
        <f t="shared" si="7"/>
        <v>17267.166540786213</v>
      </c>
    </row>
    <row r="58" spans="1:14" s="4" customFormat="1" ht="12.75">
      <c r="A58" s="26" t="s">
        <v>497</v>
      </c>
      <c r="B58" s="27" t="s">
        <v>259</v>
      </c>
      <c r="C58" s="64">
        <v>9482</v>
      </c>
      <c r="D58" s="69">
        <v>13505003.306</v>
      </c>
      <c r="E58" s="28">
        <v>715750</v>
      </c>
      <c r="F58" s="29">
        <f t="shared" si="0"/>
        <v>178909.45350679988</v>
      </c>
      <c r="G58" s="30">
        <f t="shared" si="1"/>
        <v>0.008824987096736932</v>
      </c>
      <c r="H58" s="7">
        <f t="shared" si="2"/>
        <v>18.868324563045757</v>
      </c>
      <c r="I58" s="7">
        <f t="shared" si="8"/>
        <v>84089.45350679987</v>
      </c>
      <c r="J58" s="7">
        <f t="shared" si="3"/>
        <v>84089.45350679987</v>
      </c>
      <c r="K58" s="7">
        <f t="shared" si="4"/>
        <v>0.011698989816550709</v>
      </c>
      <c r="L58" s="31">
        <f t="shared" si="5"/>
        <v>400503.4151326367</v>
      </c>
      <c r="M58" s="10">
        <f t="shared" si="6"/>
        <v>179529.4500852141</v>
      </c>
      <c r="N58" s="32">
        <f t="shared" si="7"/>
        <v>580032.8652178508</v>
      </c>
    </row>
    <row r="59" spans="1:14" s="4" customFormat="1" ht="12.75">
      <c r="A59" s="9" t="s">
        <v>489</v>
      </c>
      <c r="B59" s="27" t="s">
        <v>19</v>
      </c>
      <c r="C59" s="8">
        <v>610</v>
      </c>
      <c r="D59" s="70">
        <v>470933</v>
      </c>
      <c r="E59" s="28">
        <v>35350</v>
      </c>
      <c r="F59" s="29">
        <f t="shared" si="0"/>
        <v>8126.425176803395</v>
      </c>
      <c r="G59" s="30">
        <f t="shared" si="1"/>
        <v>0.0004008485629025879</v>
      </c>
      <c r="H59" s="7">
        <f t="shared" si="2"/>
        <v>13.322008486562941</v>
      </c>
      <c r="I59" s="7">
        <f t="shared" si="8"/>
        <v>2026.4251768033942</v>
      </c>
      <c r="J59" s="7">
        <f t="shared" si="3"/>
        <v>2026.4251768033942</v>
      </c>
      <c r="K59" s="7">
        <f t="shared" si="4"/>
        <v>0.0002819274774512336</v>
      </c>
      <c r="L59" s="31">
        <f t="shared" si="5"/>
        <v>18191.666076526802</v>
      </c>
      <c r="M59" s="10">
        <f t="shared" si="6"/>
        <v>4326.380805898891</v>
      </c>
      <c r="N59" s="32">
        <f t="shared" si="7"/>
        <v>22518.046882425693</v>
      </c>
    </row>
    <row r="60" spans="1:14" s="4" customFormat="1" ht="12.75">
      <c r="A60" s="26" t="s">
        <v>490</v>
      </c>
      <c r="B60" s="27" t="s">
        <v>77</v>
      </c>
      <c r="C60" s="66">
        <v>5210</v>
      </c>
      <c r="D60" s="70">
        <v>12844017.015</v>
      </c>
      <c r="E60" s="28">
        <v>945550</v>
      </c>
      <c r="F60" s="29">
        <f t="shared" si="0"/>
        <v>70770.79863375814</v>
      </c>
      <c r="G60" s="30">
        <f t="shared" si="1"/>
        <v>0.003490879730091768</v>
      </c>
      <c r="H60" s="7">
        <f t="shared" si="2"/>
        <v>13.583646570778912</v>
      </c>
      <c r="I60" s="7">
        <f t="shared" si="8"/>
        <v>18670.79863375813</v>
      </c>
      <c r="J60" s="7">
        <f t="shared" si="3"/>
        <v>18670.79863375813</v>
      </c>
      <c r="K60" s="7">
        <f t="shared" si="4"/>
        <v>0.002597584762107439</v>
      </c>
      <c r="L60" s="31">
        <f t="shared" si="5"/>
        <v>158426.2093976325</v>
      </c>
      <c r="M60" s="10">
        <f t="shared" si="6"/>
        <v>39861.81466977079</v>
      </c>
      <c r="N60" s="32">
        <f t="shared" si="7"/>
        <v>198288.0240674033</v>
      </c>
    </row>
    <row r="61" spans="1:14" s="4" customFormat="1" ht="12.75">
      <c r="A61" s="26" t="s">
        <v>500</v>
      </c>
      <c r="B61" s="27" t="s">
        <v>344</v>
      </c>
      <c r="C61" s="64">
        <v>70</v>
      </c>
      <c r="D61" s="69">
        <v>186874</v>
      </c>
      <c r="E61" s="28">
        <v>11800</v>
      </c>
      <c r="F61" s="29">
        <f t="shared" si="0"/>
        <v>1108.5745762711865</v>
      </c>
      <c r="G61" s="30">
        <f t="shared" si="1"/>
        <v>5.468216541722319E-05</v>
      </c>
      <c r="H61" s="7">
        <f t="shared" si="2"/>
        <v>15.83677966101695</v>
      </c>
      <c r="I61" s="7">
        <f t="shared" si="8"/>
        <v>408.57457627118646</v>
      </c>
      <c r="J61" s="7">
        <f t="shared" si="3"/>
        <v>408.57457627118646</v>
      </c>
      <c r="K61" s="7">
        <f t="shared" si="4"/>
        <v>5.6843154614051635E-05</v>
      </c>
      <c r="L61" s="31">
        <f t="shared" si="5"/>
        <v>2481.634676218778</v>
      </c>
      <c r="M61" s="10">
        <f t="shared" si="6"/>
        <v>872.2992710475155</v>
      </c>
      <c r="N61" s="32">
        <f t="shared" si="7"/>
        <v>3353.9339472662937</v>
      </c>
    </row>
    <row r="62" spans="1:14" s="4" customFormat="1" ht="12.75">
      <c r="A62" s="26" t="s">
        <v>495</v>
      </c>
      <c r="B62" s="27" t="s">
        <v>206</v>
      </c>
      <c r="C62" s="64">
        <v>2755</v>
      </c>
      <c r="D62" s="69">
        <v>5969406</v>
      </c>
      <c r="E62" s="28">
        <v>939850</v>
      </c>
      <c r="F62" s="29">
        <f t="shared" si="0"/>
        <v>17498.232196627123</v>
      </c>
      <c r="G62" s="30">
        <f t="shared" si="1"/>
        <v>0.0008631275224652784</v>
      </c>
      <c r="H62" s="7">
        <f t="shared" si="2"/>
        <v>6.351445443421823</v>
      </c>
      <c r="I62" s="7">
        <f t="shared" si="8"/>
        <v>-10051.767803372879</v>
      </c>
      <c r="J62" s="7">
        <f t="shared" si="3"/>
        <v>0</v>
      </c>
      <c r="K62" s="7">
        <f t="shared" si="4"/>
        <v>0</v>
      </c>
      <c r="L62" s="31">
        <f t="shared" si="5"/>
        <v>39171.22106276325</v>
      </c>
      <c r="M62" s="10">
        <f t="shared" si="6"/>
        <v>0</v>
      </c>
      <c r="N62" s="32">
        <f t="shared" si="7"/>
        <v>39171.22106276325</v>
      </c>
    </row>
    <row r="63" spans="1:14" s="4" customFormat="1" ht="12.75">
      <c r="A63" s="26" t="s">
        <v>492</v>
      </c>
      <c r="B63" s="27" t="s">
        <v>124</v>
      </c>
      <c r="C63" s="64">
        <v>824</v>
      </c>
      <c r="D63" s="69">
        <v>2200967</v>
      </c>
      <c r="E63" s="28">
        <v>328500</v>
      </c>
      <c r="F63" s="29">
        <f t="shared" si="0"/>
        <v>5520.842642313546</v>
      </c>
      <c r="G63" s="30">
        <f t="shared" si="1"/>
        <v>0.0002723241512762225</v>
      </c>
      <c r="H63" s="7">
        <f t="shared" si="2"/>
        <v>6.700051750380518</v>
      </c>
      <c r="I63" s="7">
        <f t="shared" si="8"/>
        <v>-2719.1573576864535</v>
      </c>
      <c r="J63" s="7">
        <f t="shared" si="3"/>
        <v>0</v>
      </c>
      <c r="K63" s="7">
        <f t="shared" si="4"/>
        <v>0</v>
      </c>
      <c r="L63" s="31">
        <f t="shared" si="5"/>
        <v>12358.856892782505</v>
      </c>
      <c r="M63" s="10">
        <f t="shared" si="6"/>
        <v>0</v>
      </c>
      <c r="N63" s="32">
        <f t="shared" si="7"/>
        <v>12358.856892782505</v>
      </c>
    </row>
    <row r="64" spans="1:14" s="4" customFormat="1" ht="12.75">
      <c r="A64" s="26" t="s">
        <v>501</v>
      </c>
      <c r="B64" s="27" t="s">
        <v>374</v>
      </c>
      <c r="C64" s="64">
        <v>1078</v>
      </c>
      <c r="D64" s="69">
        <v>993115</v>
      </c>
      <c r="E64" s="28">
        <v>67300</v>
      </c>
      <c r="F64" s="29">
        <f t="shared" si="0"/>
        <v>15907.547845468054</v>
      </c>
      <c r="G64" s="30">
        <f t="shared" si="1"/>
        <v>0.0007846645424560829</v>
      </c>
      <c r="H64" s="7">
        <f t="shared" si="2"/>
        <v>14.756537890044576</v>
      </c>
      <c r="I64" s="7">
        <f t="shared" si="8"/>
        <v>5127.547845468053</v>
      </c>
      <c r="J64" s="7">
        <f t="shared" si="3"/>
        <v>5127.547845468053</v>
      </c>
      <c r="K64" s="7">
        <f t="shared" si="4"/>
        <v>0.0007133728134308358</v>
      </c>
      <c r="L64" s="31">
        <f t="shared" si="5"/>
        <v>35610.344303318925</v>
      </c>
      <c r="M64" s="10">
        <f t="shared" si="6"/>
        <v>10947.221162616597</v>
      </c>
      <c r="N64" s="32">
        <f t="shared" si="7"/>
        <v>46557.56546593552</v>
      </c>
    </row>
    <row r="65" spans="1:14" s="4" customFormat="1" ht="12.75">
      <c r="A65" s="26" t="s">
        <v>492</v>
      </c>
      <c r="B65" s="27" t="s">
        <v>125</v>
      </c>
      <c r="C65" s="64">
        <v>934</v>
      </c>
      <c r="D65" s="69">
        <v>2351242</v>
      </c>
      <c r="E65" s="28">
        <v>420450</v>
      </c>
      <c r="F65" s="29">
        <f t="shared" si="0"/>
        <v>5223.118154358425</v>
      </c>
      <c r="G65" s="30">
        <f t="shared" si="1"/>
        <v>0.0002576384277826527</v>
      </c>
      <c r="H65" s="7">
        <f t="shared" si="2"/>
        <v>5.592203591390177</v>
      </c>
      <c r="I65" s="7">
        <f t="shared" si="8"/>
        <v>-4116.881845641575</v>
      </c>
      <c r="J65" s="7">
        <f t="shared" si="3"/>
        <v>0</v>
      </c>
      <c r="K65" s="7">
        <f t="shared" si="4"/>
        <v>0</v>
      </c>
      <c r="L65" s="31">
        <f t="shared" si="5"/>
        <v>11692.3763247777</v>
      </c>
      <c r="M65" s="10">
        <f t="shared" si="6"/>
        <v>0</v>
      </c>
      <c r="N65" s="32">
        <f t="shared" si="7"/>
        <v>11692.3763247777</v>
      </c>
    </row>
    <row r="66" spans="1:14" s="4" customFormat="1" ht="12.75">
      <c r="A66" s="26" t="s">
        <v>496</v>
      </c>
      <c r="B66" s="27" t="s">
        <v>221</v>
      </c>
      <c r="C66" s="64">
        <v>1597</v>
      </c>
      <c r="D66" s="69">
        <v>2562880</v>
      </c>
      <c r="E66" s="28">
        <v>166900</v>
      </c>
      <c r="F66" s="29">
        <f t="shared" si="0"/>
        <v>24523.18370281606</v>
      </c>
      <c r="G66" s="30">
        <f t="shared" si="1"/>
        <v>0.0012096441831679716</v>
      </c>
      <c r="H66" s="7">
        <f t="shared" si="2"/>
        <v>15.355781905332535</v>
      </c>
      <c r="I66" s="7">
        <f t="shared" si="8"/>
        <v>8553.183702816057</v>
      </c>
      <c r="J66" s="7">
        <f t="shared" si="3"/>
        <v>8553.183702816057</v>
      </c>
      <c r="K66" s="7">
        <f t="shared" si="4"/>
        <v>0.001189966218893799</v>
      </c>
      <c r="L66" s="31">
        <f t="shared" si="5"/>
        <v>54897.148419994235</v>
      </c>
      <c r="M66" s="10">
        <f t="shared" si="6"/>
        <v>18260.891260521872</v>
      </c>
      <c r="N66" s="32">
        <f t="shared" si="7"/>
        <v>73158.03968051611</v>
      </c>
    </row>
    <row r="67" spans="1:14" s="4" customFormat="1" ht="12.75">
      <c r="A67" s="26" t="s">
        <v>498</v>
      </c>
      <c r="B67" s="27" t="s">
        <v>316</v>
      </c>
      <c r="C67" s="64">
        <v>1250</v>
      </c>
      <c r="D67" s="69">
        <v>959119</v>
      </c>
      <c r="E67" s="28">
        <v>54850</v>
      </c>
      <c r="F67" s="29">
        <f t="shared" si="0"/>
        <v>21857.771194165907</v>
      </c>
      <c r="G67" s="30">
        <f t="shared" si="1"/>
        <v>0.001078168564997662</v>
      </c>
      <c r="H67" s="7">
        <f t="shared" si="2"/>
        <v>17.486216955332726</v>
      </c>
      <c r="I67" s="7">
        <f t="shared" si="8"/>
        <v>9357.771194165907</v>
      </c>
      <c r="J67" s="7">
        <f t="shared" si="3"/>
        <v>9357.771194165907</v>
      </c>
      <c r="K67" s="7">
        <f t="shared" si="4"/>
        <v>0.0013019048803463295</v>
      </c>
      <c r="L67" s="31">
        <f t="shared" si="5"/>
        <v>48930.40495547932</v>
      </c>
      <c r="M67" s="10">
        <f t="shared" si="6"/>
        <v>19978.67088499999</v>
      </c>
      <c r="N67" s="32">
        <f t="shared" si="7"/>
        <v>68909.0758404793</v>
      </c>
    </row>
    <row r="68" spans="1:14" s="4" customFormat="1" ht="12.75">
      <c r="A68" s="26" t="s">
        <v>490</v>
      </c>
      <c r="B68" s="27" t="s">
        <v>78</v>
      </c>
      <c r="C68" s="66">
        <v>20278</v>
      </c>
      <c r="D68" s="70">
        <v>32765813</v>
      </c>
      <c r="E68" s="28">
        <v>2026250</v>
      </c>
      <c r="F68" s="29">
        <f t="shared" si="0"/>
        <v>327908.77533078345</v>
      </c>
      <c r="G68" s="30">
        <f t="shared" si="1"/>
        <v>0.01617461042152805</v>
      </c>
      <c r="H68" s="7">
        <f t="shared" si="2"/>
        <v>16.17066650215916</v>
      </c>
      <c r="I68" s="7">
        <f t="shared" si="8"/>
        <v>125128.77533078346</v>
      </c>
      <c r="J68" s="7">
        <f t="shared" si="3"/>
        <v>125128.77533078346</v>
      </c>
      <c r="K68" s="7">
        <f t="shared" si="4"/>
        <v>0.01740860723079763</v>
      </c>
      <c r="L68" s="31">
        <f t="shared" si="5"/>
        <v>734050.559083217</v>
      </c>
      <c r="M68" s="10">
        <f t="shared" si="6"/>
        <v>267147.65393445315</v>
      </c>
      <c r="N68" s="32">
        <f t="shared" si="7"/>
        <v>1001198.2130176702</v>
      </c>
    </row>
    <row r="69" spans="1:14" s="4" customFormat="1" ht="12.75">
      <c r="A69" s="26" t="s">
        <v>496</v>
      </c>
      <c r="B69" s="27" t="s">
        <v>222</v>
      </c>
      <c r="C69" s="64">
        <v>2009</v>
      </c>
      <c r="D69" s="69">
        <v>2090288</v>
      </c>
      <c r="E69" s="28">
        <v>119600</v>
      </c>
      <c r="F69" s="29">
        <f t="shared" si="0"/>
        <v>35111.94474916388</v>
      </c>
      <c r="G69" s="30">
        <f t="shared" si="1"/>
        <v>0.0017319512931212114</v>
      </c>
      <c r="H69" s="7">
        <f t="shared" si="2"/>
        <v>17.47732441471572</v>
      </c>
      <c r="I69" s="7">
        <f t="shared" si="8"/>
        <v>15021.944749163882</v>
      </c>
      <c r="J69" s="7">
        <f t="shared" si="3"/>
        <v>15021.944749163882</v>
      </c>
      <c r="K69" s="7">
        <f t="shared" si="4"/>
        <v>0.0020899360302186333</v>
      </c>
      <c r="L69" s="31">
        <f t="shared" si="5"/>
        <v>78600.95432829717</v>
      </c>
      <c r="M69" s="10">
        <f t="shared" si="6"/>
        <v>32071.57815349316</v>
      </c>
      <c r="N69" s="32">
        <f t="shared" si="7"/>
        <v>110672.53248179033</v>
      </c>
    </row>
    <row r="70" spans="1:14" s="4" customFormat="1" ht="12.75">
      <c r="A70" s="26" t="s">
        <v>492</v>
      </c>
      <c r="B70" s="27" t="s">
        <v>126</v>
      </c>
      <c r="C70" s="64">
        <v>4924</v>
      </c>
      <c r="D70" s="69">
        <v>8149686</v>
      </c>
      <c r="E70" s="28">
        <v>668950</v>
      </c>
      <c r="F70" s="29">
        <f t="shared" si="0"/>
        <v>59988.12147993124</v>
      </c>
      <c r="G70" s="30">
        <f t="shared" si="1"/>
        <v>0.002959007406491015</v>
      </c>
      <c r="H70" s="7">
        <f t="shared" si="2"/>
        <v>12.18280290006727</v>
      </c>
      <c r="I70" s="7">
        <f t="shared" si="8"/>
        <v>10748.121479931235</v>
      </c>
      <c r="J70" s="7">
        <f t="shared" si="3"/>
        <v>10748.121479931235</v>
      </c>
      <c r="K70" s="7">
        <f t="shared" si="4"/>
        <v>0.0014953381012352202</v>
      </c>
      <c r="L70" s="31">
        <f t="shared" si="5"/>
        <v>134288.30645436406</v>
      </c>
      <c r="M70" s="10">
        <f t="shared" si="6"/>
        <v>22947.043395698787</v>
      </c>
      <c r="N70" s="32">
        <f t="shared" si="7"/>
        <v>157235.34985006286</v>
      </c>
    </row>
    <row r="71" spans="1:14" s="4" customFormat="1" ht="12.75">
      <c r="A71" s="26" t="s">
        <v>497</v>
      </c>
      <c r="B71" s="27" t="s">
        <v>260</v>
      </c>
      <c r="C71" s="64">
        <v>363</v>
      </c>
      <c r="D71" s="69">
        <v>564816</v>
      </c>
      <c r="E71" s="28">
        <v>34300</v>
      </c>
      <c r="F71" s="29">
        <f aca="true" t="shared" si="9" ref="F71:F134">(C71*D71)/E71</f>
        <v>5977.498775510204</v>
      </c>
      <c r="G71" s="30">
        <f aca="true" t="shared" si="10" ref="G71:G134">F71/$F$500</f>
        <v>0.0002948494253973752</v>
      </c>
      <c r="H71" s="7">
        <f aca="true" t="shared" si="11" ref="H71:H134">D71/E71</f>
        <v>16.466938775510204</v>
      </c>
      <c r="I71" s="7">
        <f t="shared" si="8"/>
        <v>2347.4987755102043</v>
      </c>
      <c r="J71" s="7">
        <f aca="true" t="shared" si="12" ref="J71:J134">IF(I71&gt;0,I71,0)</f>
        <v>2347.4987755102043</v>
      </c>
      <c r="K71" s="7">
        <f aca="true" t="shared" si="13" ref="K71:K134">J71/$J$500</f>
        <v>0.0003265970121548991</v>
      </c>
      <c r="L71" s="31">
        <f aca="true" t="shared" si="14" ref="L71:L134">$B$509*G71</f>
        <v>13381.118921432517</v>
      </c>
      <c r="M71" s="10">
        <f aca="true" t="shared" si="15" ref="M71:M134">$G$509*K71</f>
        <v>5011.867085198507</v>
      </c>
      <c r="N71" s="32">
        <f aca="true" t="shared" si="16" ref="N71:N134">L71+M71</f>
        <v>18392.986006631025</v>
      </c>
    </row>
    <row r="72" spans="1:14" s="4" customFormat="1" ht="12.75">
      <c r="A72" s="26" t="s">
        <v>501</v>
      </c>
      <c r="B72" s="27" t="s">
        <v>375</v>
      </c>
      <c r="C72" s="64">
        <v>1164</v>
      </c>
      <c r="D72" s="69">
        <v>1409493</v>
      </c>
      <c r="E72" s="28">
        <v>94800</v>
      </c>
      <c r="F72" s="29">
        <f t="shared" si="9"/>
        <v>17306.433037974683</v>
      </c>
      <c r="G72" s="30">
        <f t="shared" si="10"/>
        <v>0.0008536667306116582</v>
      </c>
      <c r="H72" s="7">
        <f t="shared" si="11"/>
        <v>14.868069620253165</v>
      </c>
      <c r="I72" s="7">
        <f aca="true" t="shared" si="17" ref="I72:I135">(H72-10)*C72</f>
        <v>5666.433037974683</v>
      </c>
      <c r="J72" s="7">
        <f t="shared" si="12"/>
        <v>5666.433037974683</v>
      </c>
      <c r="K72" s="7">
        <f t="shared" si="13"/>
        <v>0.0007883455016397707</v>
      </c>
      <c r="L72" s="31">
        <f t="shared" si="14"/>
        <v>38741.86299054183</v>
      </c>
      <c r="M72" s="10">
        <f t="shared" si="15"/>
        <v>12097.731223452667</v>
      </c>
      <c r="N72" s="32">
        <f t="shared" si="16"/>
        <v>50839.5942139945</v>
      </c>
    </row>
    <row r="73" spans="1:14" s="4" customFormat="1" ht="12.75">
      <c r="A73" s="26" t="s">
        <v>503</v>
      </c>
      <c r="B73" s="27" t="s">
        <v>445</v>
      </c>
      <c r="C73" s="64">
        <v>8034</v>
      </c>
      <c r="D73" s="69">
        <v>8736731</v>
      </c>
      <c r="E73" s="28">
        <v>690800</v>
      </c>
      <c r="F73" s="29">
        <f t="shared" si="9"/>
        <v>101608.13094093805</v>
      </c>
      <c r="G73" s="30">
        <f t="shared" si="10"/>
        <v>0.005011979115140799</v>
      </c>
      <c r="H73" s="7">
        <f t="shared" si="11"/>
        <v>12.647265489287783</v>
      </c>
      <c r="I73" s="7">
        <f t="shared" si="17"/>
        <v>21268.130940938045</v>
      </c>
      <c r="J73" s="7">
        <f t="shared" si="12"/>
        <v>21268.130940938045</v>
      </c>
      <c r="K73" s="7">
        <f t="shared" si="13"/>
        <v>0.0029589399968568096</v>
      </c>
      <c r="L73" s="31">
        <f t="shared" si="14"/>
        <v>227458.09485994058</v>
      </c>
      <c r="M73" s="10">
        <f t="shared" si="15"/>
        <v>45407.07179002147</v>
      </c>
      <c r="N73" s="32">
        <f t="shared" si="16"/>
        <v>272865.1666499621</v>
      </c>
    </row>
    <row r="74" spans="1:14" s="4" customFormat="1" ht="12.75">
      <c r="A74" s="26" t="s">
        <v>496</v>
      </c>
      <c r="B74" s="27" t="s">
        <v>223</v>
      </c>
      <c r="C74" s="64">
        <v>145</v>
      </c>
      <c r="D74" s="69">
        <v>354758</v>
      </c>
      <c r="E74" s="28">
        <v>30450</v>
      </c>
      <c r="F74" s="29">
        <f t="shared" si="9"/>
        <v>1689.3238095238096</v>
      </c>
      <c r="G74" s="30">
        <f t="shared" si="10"/>
        <v>8.332852473159823E-05</v>
      </c>
      <c r="H74" s="7">
        <f t="shared" si="11"/>
        <v>11.650509031198686</v>
      </c>
      <c r="I74" s="7">
        <f t="shared" si="17"/>
        <v>239.32380952380944</v>
      </c>
      <c r="J74" s="7">
        <f t="shared" si="12"/>
        <v>239.32380952380944</v>
      </c>
      <c r="K74" s="7">
        <f t="shared" si="13"/>
        <v>3.329605192702031E-05</v>
      </c>
      <c r="L74" s="31">
        <f t="shared" si="14"/>
        <v>3781.6892384249923</v>
      </c>
      <c r="M74" s="10">
        <f t="shared" si="15"/>
        <v>510.9519698880387</v>
      </c>
      <c r="N74" s="32">
        <f t="shared" si="16"/>
        <v>4292.641208313031</v>
      </c>
    </row>
    <row r="75" spans="1:14" s="4" customFormat="1" ht="12.75">
      <c r="A75" s="26" t="s">
        <v>502</v>
      </c>
      <c r="B75" s="27" t="s">
        <v>404</v>
      </c>
      <c r="C75" s="64">
        <v>3123</v>
      </c>
      <c r="D75" s="69">
        <v>3428691</v>
      </c>
      <c r="E75" s="28">
        <v>171350</v>
      </c>
      <c r="F75" s="29">
        <f t="shared" si="9"/>
        <v>62490.819918295885</v>
      </c>
      <c r="G75" s="30">
        <f t="shared" si="10"/>
        <v>0.0030824569000346986</v>
      </c>
      <c r="H75" s="7">
        <f t="shared" si="11"/>
        <v>20.009868689816166</v>
      </c>
      <c r="I75" s="7">
        <f t="shared" si="17"/>
        <v>31260.819918295885</v>
      </c>
      <c r="J75" s="7">
        <f t="shared" si="12"/>
        <v>31260.819918295885</v>
      </c>
      <c r="K75" s="7">
        <f t="shared" si="13"/>
        <v>0.004349178150522708</v>
      </c>
      <c r="L75" s="31">
        <f t="shared" si="14"/>
        <v>139890.80119103298</v>
      </c>
      <c r="M75" s="10">
        <f t="shared" si="15"/>
        <v>66741.2805660669</v>
      </c>
      <c r="N75" s="32">
        <f t="shared" si="16"/>
        <v>206632.0817570999</v>
      </c>
    </row>
    <row r="76" spans="1:14" s="4" customFormat="1" ht="12.75">
      <c r="A76" s="26" t="s">
        <v>500</v>
      </c>
      <c r="B76" s="27" t="s">
        <v>345</v>
      </c>
      <c r="C76" s="64">
        <v>462</v>
      </c>
      <c r="D76" s="69">
        <v>357039</v>
      </c>
      <c r="E76" s="28">
        <v>24050</v>
      </c>
      <c r="F76" s="29">
        <f t="shared" si="9"/>
        <v>6858.711767151767</v>
      </c>
      <c r="G76" s="30">
        <f t="shared" si="10"/>
        <v>0.000338316626980539</v>
      </c>
      <c r="H76" s="7">
        <f t="shared" si="11"/>
        <v>14.845696465696467</v>
      </c>
      <c r="I76" s="7">
        <f t="shared" si="17"/>
        <v>2238.7117671517676</v>
      </c>
      <c r="J76" s="7">
        <f t="shared" si="12"/>
        <v>2238.7117671517676</v>
      </c>
      <c r="K76" s="7">
        <f t="shared" si="13"/>
        <v>0.00031146196192109716</v>
      </c>
      <c r="L76" s="31">
        <f t="shared" si="14"/>
        <v>15353.786132102185</v>
      </c>
      <c r="M76" s="10">
        <f t="shared" si="15"/>
        <v>4779.608805800528</v>
      </c>
      <c r="N76" s="32">
        <f t="shared" si="16"/>
        <v>20133.39493790271</v>
      </c>
    </row>
    <row r="77" spans="1:14" s="4" customFormat="1" ht="12.75">
      <c r="A77" s="26" t="s">
        <v>494</v>
      </c>
      <c r="B77" s="27" t="s">
        <v>187</v>
      </c>
      <c r="C77" s="64">
        <v>4850</v>
      </c>
      <c r="D77" s="69">
        <v>15047378</v>
      </c>
      <c r="E77" s="28">
        <v>1162150</v>
      </c>
      <c r="F77" s="29">
        <f t="shared" si="9"/>
        <v>62797.21490341178</v>
      </c>
      <c r="G77" s="30">
        <f t="shared" si="10"/>
        <v>0.0030975703092881116</v>
      </c>
      <c r="H77" s="7">
        <f t="shared" si="11"/>
        <v>12.947879361528202</v>
      </c>
      <c r="I77" s="7">
        <f t="shared" si="17"/>
        <v>14297.214903411777</v>
      </c>
      <c r="J77" s="7">
        <f t="shared" si="12"/>
        <v>14297.214903411777</v>
      </c>
      <c r="K77" s="7">
        <f t="shared" si="13"/>
        <v>0.001989107606062938</v>
      </c>
      <c r="L77" s="31">
        <f t="shared" si="14"/>
        <v>140576.69137466024</v>
      </c>
      <c r="M77" s="10">
        <f t="shared" si="15"/>
        <v>30524.293146370404</v>
      </c>
      <c r="N77" s="32">
        <f t="shared" si="16"/>
        <v>171100.98452103065</v>
      </c>
    </row>
    <row r="78" spans="1:14" s="4" customFormat="1" ht="12.75">
      <c r="A78" s="26" t="s">
        <v>500</v>
      </c>
      <c r="B78" s="27" t="s">
        <v>346</v>
      </c>
      <c r="C78" s="64">
        <v>2275</v>
      </c>
      <c r="D78" s="69">
        <v>1629461</v>
      </c>
      <c r="E78" s="28">
        <v>112950</v>
      </c>
      <c r="F78" s="29">
        <f t="shared" si="9"/>
        <v>32820.042275343076</v>
      </c>
      <c r="G78" s="30">
        <f t="shared" si="10"/>
        <v>0.0016188996384322136</v>
      </c>
      <c r="H78" s="7">
        <f t="shared" si="11"/>
        <v>14.42639220894201</v>
      </c>
      <c r="I78" s="7">
        <f t="shared" si="17"/>
        <v>10070.042275343074</v>
      </c>
      <c r="J78" s="7">
        <f t="shared" si="12"/>
        <v>10070.042275343074</v>
      </c>
      <c r="K78" s="7">
        <f t="shared" si="13"/>
        <v>0.0014009999722729455</v>
      </c>
      <c r="L78" s="31">
        <f t="shared" si="14"/>
        <v>73470.34356444907</v>
      </c>
      <c r="M78" s="10">
        <f t="shared" si="15"/>
        <v>21499.35665690832</v>
      </c>
      <c r="N78" s="32">
        <f t="shared" si="16"/>
        <v>94969.70022135739</v>
      </c>
    </row>
    <row r="79" spans="1:14" s="4" customFormat="1" ht="12.75">
      <c r="A79" s="26" t="s">
        <v>496</v>
      </c>
      <c r="B79" s="27" t="s">
        <v>224</v>
      </c>
      <c r="C79" s="64">
        <v>990</v>
      </c>
      <c r="D79" s="69">
        <v>956688</v>
      </c>
      <c r="E79" s="28">
        <v>53250</v>
      </c>
      <c r="F79" s="29">
        <f t="shared" si="9"/>
        <v>17786.312112676056</v>
      </c>
      <c r="G79" s="30">
        <f t="shared" si="10"/>
        <v>0.0008773375124469663</v>
      </c>
      <c r="H79" s="7">
        <f t="shared" si="11"/>
        <v>17.965971830985914</v>
      </c>
      <c r="I79" s="7">
        <f t="shared" si="17"/>
        <v>7886.312112676055</v>
      </c>
      <c r="J79" s="7">
        <f t="shared" si="12"/>
        <v>7886.312112676055</v>
      </c>
      <c r="K79" s="7">
        <f t="shared" si="13"/>
        <v>0.0010971873552356591</v>
      </c>
      <c r="L79" s="31">
        <f t="shared" si="14"/>
        <v>39816.1114693193</v>
      </c>
      <c r="M79" s="10">
        <f t="shared" si="15"/>
        <v>16837.132574236613</v>
      </c>
      <c r="N79" s="32">
        <f t="shared" si="16"/>
        <v>56653.24404355591</v>
      </c>
    </row>
    <row r="80" spans="1:14" s="4" customFormat="1" ht="12.75">
      <c r="A80" s="26" t="s">
        <v>490</v>
      </c>
      <c r="B80" s="27" t="s">
        <v>79</v>
      </c>
      <c r="C80" s="66">
        <v>9015</v>
      </c>
      <c r="D80" s="70">
        <v>26179227</v>
      </c>
      <c r="E80" s="28">
        <v>1685300</v>
      </c>
      <c r="F80" s="29">
        <f t="shared" si="9"/>
        <v>140037.81605945528</v>
      </c>
      <c r="G80" s="30">
        <f t="shared" si="10"/>
        <v>0.006907583112889795</v>
      </c>
      <c r="H80" s="7">
        <f t="shared" si="11"/>
        <v>15.533867560671691</v>
      </c>
      <c r="I80" s="7">
        <f t="shared" si="17"/>
        <v>49887.8160594553</v>
      </c>
      <c r="J80" s="7">
        <f t="shared" si="12"/>
        <v>49887.8160594553</v>
      </c>
      <c r="K80" s="7">
        <f t="shared" si="13"/>
        <v>0.0069406688676163985</v>
      </c>
      <c r="L80" s="31">
        <f t="shared" si="14"/>
        <v>313486.0818151019</v>
      </c>
      <c r="M80" s="10">
        <f t="shared" si="15"/>
        <v>106509.57771276361</v>
      </c>
      <c r="N80" s="32">
        <f t="shared" si="16"/>
        <v>419995.65952786553</v>
      </c>
    </row>
    <row r="81" spans="1:14" s="4" customFormat="1" ht="12.75">
      <c r="A81" s="26" t="s">
        <v>500</v>
      </c>
      <c r="B81" s="27" t="s">
        <v>347</v>
      </c>
      <c r="C81" s="64">
        <v>69</v>
      </c>
      <c r="D81" s="69">
        <v>258711</v>
      </c>
      <c r="E81" s="28">
        <v>30200</v>
      </c>
      <c r="F81" s="29">
        <f t="shared" si="9"/>
        <v>591.0946688741722</v>
      </c>
      <c r="G81" s="30">
        <f t="shared" si="10"/>
        <v>2.9156664019245337E-05</v>
      </c>
      <c r="H81" s="7">
        <f t="shared" si="11"/>
        <v>8.56658940397351</v>
      </c>
      <c r="I81" s="7">
        <f t="shared" si="17"/>
        <v>-98.90533112582786</v>
      </c>
      <c r="J81" s="7">
        <f t="shared" si="12"/>
        <v>0</v>
      </c>
      <c r="K81" s="7">
        <f t="shared" si="13"/>
        <v>0</v>
      </c>
      <c r="L81" s="31">
        <f t="shared" si="14"/>
        <v>1323.2136642897035</v>
      </c>
      <c r="M81" s="10">
        <f t="shared" si="15"/>
        <v>0</v>
      </c>
      <c r="N81" s="32">
        <f t="shared" si="16"/>
        <v>1323.2136642897035</v>
      </c>
    </row>
    <row r="82" spans="1:14" s="4" customFormat="1" ht="12.75">
      <c r="A82" s="9" t="s">
        <v>489</v>
      </c>
      <c r="B82" s="27" t="s">
        <v>20</v>
      </c>
      <c r="C82" s="8">
        <v>8189</v>
      </c>
      <c r="D82" s="70">
        <v>7144155</v>
      </c>
      <c r="E82" s="28">
        <v>385150</v>
      </c>
      <c r="F82" s="29">
        <f t="shared" si="9"/>
        <v>151897.92365312215</v>
      </c>
      <c r="G82" s="30">
        <f t="shared" si="10"/>
        <v>0.007492601368932055</v>
      </c>
      <c r="H82" s="7">
        <f t="shared" si="11"/>
        <v>18.549019862391276</v>
      </c>
      <c r="I82" s="7">
        <f t="shared" si="17"/>
        <v>70007.92365312215</v>
      </c>
      <c r="J82" s="7">
        <f t="shared" si="12"/>
        <v>70007.92365312215</v>
      </c>
      <c r="K82" s="7">
        <f t="shared" si="13"/>
        <v>0.009739889507422064</v>
      </c>
      <c r="L82" s="31">
        <f t="shared" si="14"/>
        <v>340035.9007430523</v>
      </c>
      <c r="M82" s="10">
        <f t="shared" si="15"/>
        <v>149465.64058757175</v>
      </c>
      <c r="N82" s="32">
        <f t="shared" si="16"/>
        <v>489501.541330624</v>
      </c>
    </row>
    <row r="83" spans="1:14" s="4" customFormat="1" ht="12.75">
      <c r="A83" s="26" t="s">
        <v>497</v>
      </c>
      <c r="B83" s="27" t="s">
        <v>261</v>
      </c>
      <c r="C83" s="64">
        <v>2794</v>
      </c>
      <c r="D83" s="69">
        <v>2202829</v>
      </c>
      <c r="E83" s="28">
        <v>160850</v>
      </c>
      <c r="F83" s="29">
        <f t="shared" si="9"/>
        <v>38263.62589990674</v>
      </c>
      <c r="G83" s="30">
        <f t="shared" si="10"/>
        <v>0.0018874128684776956</v>
      </c>
      <c r="H83" s="7">
        <f t="shared" si="11"/>
        <v>13.69492695057507</v>
      </c>
      <c r="I83" s="7">
        <f t="shared" si="17"/>
        <v>10323.625899906745</v>
      </c>
      <c r="J83" s="7">
        <f t="shared" si="12"/>
        <v>10323.625899906745</v>
      </c>
      <c r="K83" s="7">
        <f t="shared" si="13"/>
        <v>0.001436279928530177</v>
      </c>
      <c r="L83" s="31">
        <f t="shared" si="14"/>
        <v>85656.24983974258</v>
      </c>
      <c r="M83" s="10">
        <f t="shared" si="15"/>
        <v>22040.753071915937</v>
      </c>
      <c r="N83" s="32">
        <f t="shared" si="16"/>
        <v>107697.00291165852</v>
      </c>
    </row>
    <row r="84" spans="1:14" s="4" customFormat="1" ht="12.75">
      <c r="A84" s="26" t="s">
        <v>491</v>
      </c>
      <c r="B84" s="27" t="s">
        <v>102</v>
      </c>
      <c r="C84" s="65">
        <v>781</v>
      </c>
      <c r="D84" s="69">
        <v>3128979</v>
      </c>
      <c r="E84" s="28">
        <v>559850</v>
      </c>
      <c r="F84" s="29">
        <f t="shared" si="9"/>
        <v>4364.97740287577</v>
      </c>
      <c r="G84" s="30">
        <f t="shared" si="10"/>
        <v>0.00021530930033533907</v>
      </c>
      <c r="H84" s="7">
        <f t="shared" si="11"/>
        <v>5.588959542734661</v>
      </c>
      <c r="I84" s="7">
        <f t="shared" si="17"/>
        <v>-3445.02259712423</v>
      </c>
      <c r="J84" s="7">
        <f t="shared" si="12"/>
        <v>0</v>
      </c>
      <c r="K84" s="7">
        <f t="shared" si="13"/>
        <v>0</v>
      </c>
      <c r="L84" s="31">
        <f t="shared" si="14"/>
        <v>9771.358206971936</v>
      </c>
      <c r="M84" s="10">
        <f t="shared" si="15"/>
        <v>0</v>
      </c>
      <c r="N84" s="32">
        <f t="shared" si="16"/>
        <v>9771.358206971936</v>
      </c>
    </row>
    <row r="85" spans="1:14" s="4" customFormat="1" ht="12.75">
      <c r="A85" s="26" t="s">
        <v>497</v>
      </c>
      <c r="B85" s="27" t="s">
        <v>262</v>
      </c>
      <c r="C85" s="64">
        <v>153</v>
      </c>
      <c r="D85" s="69">
        <v>298555</v>
      </c>
      <c r="E85" s="28">
        <v>23650</v>
      </c>
      <c r="F85" s="29">
        <f t="shared" si="9"/>
        <v>1931.455179704017</v>
      </c>
      <c r="G85" s="30">
        <f t="shared" si="10"/>
        <v>9.527203121307294E-05</v>
      </c>
      <c r="H85" s="7">
        <f t="shared" si="11"/>
        <v>12.623890063424946</v>
      </c>
      <c r="I85" s="7">
        <f t="shared" si="17"/>
        <v>401.4551797040168</v>
      </c>
      <c r="J85" s="7">
        <f t="shared" si="12"/>
        <v>401.4551797040168</v>
      </c>
      <c r="K85" s="7">
        <f t="shared" si="13"/>
        <v>5.5852664790823464E-05</v>
      </c>
      <c r="L85" s="31">
        <f t="shared" si="14"/>
        <v>4323.720074510644</v>
      </c>
      <c r="M85" s="10">
        <f t="shared" si="15"/>
        <v>857.099489180231</v>
      </c>
      <c r="N85" s="32">
        <f t="shared" si="16"/>
        <v>5180.819563690875</v>
      </c>
    </row>
    <row r="86" spans="1:14" s="4" customFormat="1" ht="12.75">
      <c r="A86" s="26" t="s">
        <v>491</v>
      </c>
      <c r="B86" s="27" t="s">
        <v>103</v>
      </c>
      <c r="C86" s="65">
        <v>560</v>
      </c>
      <c r="D86" s="69">
        <v>474374</v>
      </c>
      <c r="E86" s="28">
        <v>31450</v>
      </c>
      <c r="F86" s="29">
        <f t="shared" si="9"/>
        <v>8446.72305246423</v>
      </c>
      <c r="G86" s="30">
        <f t="shared" si="10"/>
        <v>0.0004166477538587644</v>
      </c>
      <c r="H86" s="7">
        <f t="shared" si="11"/>
        <v>15.083434022257551</v>
      </c>
      <c r="I86" s="7">
        <f t="shared" si="17"/>
        <v>2846.7230524642287</v>
      </c>
      <c r="J86" s="7">
        <f t="shared" si="12"/>
        <v>2846.7230524642287</v>
      </c>
      <c r="K86" s="7">
        <f t="shared" si="13"/>
        <v>0.0003960518544531397</v>
      </c>
      <c r="L86" s="31">
        <f t="shared" si="14"/>
        <v>18908.67901546028</v>
      </c>
      <c r="M86" s="10">
        <f t="shared" si="15"/>
        <v>6077.701814443086</v>
      </c>
      <c r="N86" s="32">
        <f t="shared" si="16"/>
        <v>24986.380829903363</v>
      </c>
    </row>
    <row r="87" spans="1:14" s="4" customFormat="1" ht="12.75">
      <c r="A87" s="9" t="s">
        <v>489</v>
      </c>
      <c r="B87" s="27" t="s">
        <v>21</v>
      </c>
      <c r="C87" s="8">
        <v>218</v>
      </c>
      <c r="D87" s="70">
        <v>217996</v>
      </c>
      <c r="E87" s="28">
        <v>11500</v>
      </c>
      <c r="F87" s="29">
        <f t="shared" si="9"/>
        <v>4132.445913043478</v>
      </c>
      <c r="G87" s="30">
        <f t="shared" si="10"/>
        <v>0.0002038393228851145</v>
      </c>
      <c r="H87" s="7">
        <f t="shared" si="11"/>
        <v>18.95617391304348</v>
      </c>
      <c r="I87" s="7">
        <f t="shared" si="17"/>
        <v>1952.4459130434784</v>
      </c>
      <c r="J87" s="7">
        <f t="shared" si="12"/>
        <v>1952.4459130434784</v>
      </c>
      <c r="K87" s="7">
        <f t="shared" si="13"/>
        <v>0.00027163507314522647</v>
      </c>
      <c r="L87" s="31">
        <f t="shared" si="14"/>
        <v>9250.817486633905</v>
      </c>
      <c r="M87" s="10">
        <f t="shared" si="15"/>
        <v>4168.4364265903405</v>
      </c>
      <c r="N87" s="32">
        <f t="shared" si="16"/>
        <v>13419.253913224245</v>
      </c>
    </row>
    <row r="88" spans="1:14" s="4" customFormat="1" ht="12.75">
      <c r="A88" s="26" t="s">
        <v>490</v>
      </c>
      <c r="B88" s="27" t="s">
        <v>80</v>
      </c>
      <c r="C88" s="64">
        <v>3742</v>
      </c>
      <c r="D88" s="69">
        <v>7898762</v>
      </c>
      <c r="E88" s="28">
        <v>614800</v>
      </c>
      <c r="F88" s="29">
        <f t="shared" si="9"/>
        <v>48076.06929733247</v>
      </c>
      <c r="G88" s="30">
        <f t="shared" si="10"/>
        <v>0.002371426902797309</v>
      </c>
      <c r="H88" s="7">
        <f t="shared" si="11"/>
        <v>12.847693558880938</v>
      </c>
      <c r="I88" s="7">
        <f t="shared" si="17"/>
        <v>10656.069297332468</v>
      </c>
      <c r="J88" s="7">
        <f t="shared" si="12"/>
        <v>10656.069297332468</v>
      </c>
      <c r="K88" s="7">
        <f t="shared" si="13"/>
        <v>0.0014825312925106618</v>
      </c>
      <c r="L88" s="31">
        <f t="shared" si="14"/>
        <v>107622.20532412021</v>
      </c>
      <c r="M88" s="10">
        <f t="shared" si="15"/>
        <v>22750.513664181814</v>
      </c>
      <c r="N88" s="32">
        <f t="shared" si="16"/>
        <v>130372.71898830202</v>
      </c>
    </row>
    <row r="89" spans="1:14" s="4" customFormat="1" ht="12.75">
      <c r="A89" s="26" t="s">
        <v>492</v>
      </c>
      <c r="B89" s="27" t="s">
        <v>127</v>
      </c>
      <c r="C89" s="64">
        <v>1366</v>
      </c>
      <c r="D89" s="69">
        <v>2574518</v>
      </c>
      <c r="E89" s="28">
        <v>324600</v>
      </c>
      <c r="F89" s="29">
        <f t="shared" si="9"/>
        <v>10834.231632778805</v>
      </c>
      <c r="G89" s="30">
        <f t="shared" si="10"/>
        <v>0.0005344153284706003</v>
      </c>
      <c r="H89" s="7">
        <f t="shared" si="11"/>
        <v>7.9313555144793595</v>
      </c>
      <c r="I89" s="7">
        <f t="shared" si="17"/>
        <v>-2825.768367221195</v>
      </c>
      <c r="J89" s="7">
        <f t="shared" si="12"/>
        <v>0</v>
      </c>
      <c r="K89" s="7">
        <f t="shared" si="13"/>
        <v>0</v>
      </c>
      <c r="L89" s="31">
        <f t="shared" si="14"/>
        <v>24253.311852528994</v>
      </c>
      <c r="M89" s="10">
        <f t="shared" si="15"/>
        <v>0</v>
      </c>
      <c r="N89" s="32">
        <f t="shared" si="16"/>
        <v>24253.311852528994</v>
      </c>
    </row>
    <row r="90" spans="1:14" s="4" customFormat="1" ht="12.75">
      <c r="A90" s="9" t="s">
        <v>489</v>
      </c>
      <c r="B90" s="27" t="s">
        <v>22</v>
      </c>
      <c r="C90" s="8">
        <v>425</v>
      </c>
      <c r="D90" s="70">
        <v>318950</v>
      </c>
      <c r="E90" s="28">
        <v>25450</v>
      </c>
      <c r="F90" s="29">
        <f t="shared" si="9"/>
        <v>5326.277013752456</v>
      </c>
      <c r="G90" s="30">
        <f t="shared" si="10"/>
        <v>0.00026272689899097717</v>
      </c>
      <c r="H90" s="7">
        <f t="shared" si="11"/>
        <v>12.532416502946955</v>
      </c>
      <c r="I90" s="7">
        <f t="shared" si="17"/>
        <v>1076.2770137524558</v>
      </c>
      <c r="J90" s="7">
        <f t="shared" si="12"/>
        <v>1076.2770137524558</v>
      </c>
      <c r="K90" s="7">
        <f t="shared" si="13"/>
        <v>0.00014973761034919072</v>
      </c>
      <c r="L90" s="31">
        <f t="shared" si="14"/>
        <v>11923.30585185787</v>
      </c>
      <c r="M90" s="10">
        <f t="shared" si="15"/>
        <v>2297.831801258048</v>
      </c>
      <c r="N90" s="32">
        <f t="shared" si="16"/>
        <v>14221.137653115917</v>
      </c>
    </row>
    <row r="91" spans="1:14" s="4" customFormat="1" ht="12.75">
      <c r="A91" s="9" t="s">
        <v>489</v>
      </c>
      <c r="B91" s="27" t="s">
        <v>23</v>
      </c>
      <c r="C91" s="8">
        <v>306</v>
      </c>
      <c r="D91" s="70">
        <v>298223</v>
      </c>
      <c r="E91" s="28">
        <v>17150</v>
      </c>
      <c r="F91" s="29">
        <f t="shared" si="9"/>
        <v>5321.063440233236</v>
      </c>
      <c r="G91" s="30">
        <f t="shared" si="10"/>
        <v>0.0002624697313671699</v>
      </c>
      <c r="H91" s="7">
        <f t="shared" si="11"/>
        <v>17.389096209912537</v>
      </c>
      <c r="I91" s="7">
        <f t="shared" si="17"/>
        <v>2261.0634402332366</v>
      </c>
      <c r="J91" s="7">
        <f t="shared" si="12"/>
        <v>2261.0634402332366</v>
      </c>
      <c r="K91" s="7">
        <f t="shared" si="13"/>
        <v>0.0003145716502929193</v>
      </c>
      <c r="L91" s="31">
        <f t="shared" si="14"/>
        <v>11911.634841977928</v>
      </c>
      <c r="M91" s="10">
        <f t="shared" si="15"/>
        <v>4827.329220305019</v>
      </c>
      <c r="N91" s="32">
        <f t="shared" si="16"/>
        <v>16738.964062282947</v>
      </c>
    </row>
    <row r="92" spans="1:14" s="4" customFormat="1" ht="12.75">
      <c r="A92" s="9" t="s">
        <v>489</v>
      </c>
      <c r="B92" s="27" t="s">
        <v>24</v>
      </c>
      <c r="C92" s="8">
        <v>468</v>
      </c>
      <c r="D92" s="70">
        <v>381733</v>
      </c>
      <c r="E92" s="28">
        <v>29850</v>
      </c>
      <c r="F92" s="29">
        <f t="shared" si="9"/>
        <v>5984.9595979899495</v>
      </c>
      <c r="G92" s="30">
        <f t="shared" si="10"/>
        <v>0.00029521744207186746</v>
      </c>
      <c r="H92" s="7">
        <f t="shared" si="11"/>
        <v>12.788375209380234</v>
      </c>
      <c r="I92" s="7">
        <f t="shared" si="17"/>
        <v>1304.9595979899495</v>
      </c>
      <c r="J92" s="7">
        <f t="shared" si="12"/>
        <v>1304.9595979899495</v>
      </c>
      <c r="K92" s="7">
        <f t="shared" si="13"/>
        <v>0.00018155319616460568</v>
      </c>
      <c r="L92" s="31">
        <f t="shared" si="14"/>
        <v>13397.820581541957</v>
      </c>
      <c r="M92" s="10">
        <f t="shared" si="15"/>
        <v>2786.0649491747836</v>
      </c>
      <c r="N92" s="32">
        <f t="shared" si="16"/>
        <v>16183.88553071674</v>
      </c>
    </row>
    <row r="93" spans="1:14" s="4" customFormat="1" ht="12.75">
      <c r="A93" s="26" t="s">
        <v>497</v>
      </c>
      <c r="B93" s="27" t="s">
        <v>263</v>
      </c>
      <c r="C93" s="64">
        <v>1409</v>
      </c>
      <c r="D93" s="69">
        <v>837232</v>
      </c>
      <c r="E93" s="28">
        <v>66250</v>
      </c>
      <c r="F93" s="29">
        <f t="shared" si="9"/>
        <v>17806.186988679245</v>
      </c>
      <c r="G93" s="30">
        <f t="shared" si="10"/>
        <v>0.0008783178716221774</v>
      </c>
      <c r="H93" s="7">
        <f t="shared" si="11"/>
        <v>12.637464150943396</v>
      </c>
      <c r="I93" s="7">
        <f t="shared" si="17"/>
        <v>3716.186988679245</v>
      </c>
      <c r="J93" s="7">
        <f t="shared" si="12"/>
        <v>3716.186988679245</v>
      </c>
      <c r="K93" s="7">
        <f t="shared" si="13"/>
        <v>0.0005170164857052031</v>
      </c>
      <c r="L93" s="31">
        <f t="shared" si="14"/>
        <v>39860.60300153625</v>
      </c>
      <c r="M93" s="10">
        <f t="shared" si="15"/>
        <v>7933.9914658556145</v>
      </c>
      <c r="N93" s="32">
        <f t="shared" si="16"/>
        <v>47794.594467391864</v>
      </c>
    </row>
    <row r="94" spans="1:14" s="4" customFormat="1" ht="12.75">
      <c r="A94" s="26" t="s">
        <v>502</v>
      </c>
      <c r="B94" s="27" t="s">
        <v>405</v>
      </c>
      <c r="C94" s="64">
        <v>332</v>
      </c>
      <c r="D94" s="69">
        <v>489340</v>
      </c>
      <c r="E94" s="28">
        <v>26300</v>
      </c>
      <c r="F94" s="29">
        <f t="shared" si="9"/>
        <v>6177.219771863118</v>
      </c>
      <c r="G94" s="30">
        <f t="shared" si="10"/>
        <v>0.00030470097421838216</v>
      </c>
      <c r="H94" s="7">
        <f t="shared" si="11"/>
        <v>18.606083650190115</v>
      </c>
      <c r="I94" s="7">
        <f t="shared" si="17"/>
        <v>2857.2197718631182</v>
      </c>
      <c r="J94" s="7">
        <f t="shared" si="12"/>
        <v>2857.2197718631182</v>
      </c>
      <c r="K94" s="7">
        <f t="shared" si="13"/>
        <v>0.0003975122161065172</v>
      </c>
      <c r="L94" s="31">
        <f t="shared" si="14"/>
        <v>13828.210673965285</v>
      </c>
      <c r="M94" s="10">
        <f t="shared" si="15"/>
        <v>6100.112118979422</v>
      </c>
      <c r="N94" s="32">
        <f t="shared" si="16"/>
        <v>19928.322792944706</v>
      </c>
    </row>
    <row r="95" spans="1:14" s="4" customFormat="1" ht="12.75">
      <c r="A95" s="26" t="s">
        <v>490</v>
      </c>
      <c r="B95" s="34" t="s">
        <v>483</v>
      </c>
      <c r="C95" s="64">
        <v>341</v>
      </c>
      <c r="D95" s="69">
        <v>2406198</v>
      </c>
      <c r="E95" s="35">
        <v>195900</v>
      </c>
      <c r="F95" s="29">
        <f t="shared" si="9"/>
        <v>4188.430413476263</v>
      </c>
      <c r="G95" s="30">
        <f t="shared" si="10"/>
        <v>0.00020660084545562425</v>
      </c>
      <c r="H95" s="7">
        <f t="shared" si="11"/>
        <v>12.282787136294028</v>
      </c>
      <c r="I95" s="7">
        <f t="shared" si="17"/>
        <v>778.4304134762634</v>
      </c>
      <c r="J95" s="7">
        <f t="shared" si="12"/>
        <v>778.4304134762634</v>
      </c>
      <c r="K95" s="7">
        <f t="shared" si="13"/>
        <v>0.00010829954412078253</v>
      </c>
      <c r="L95" s="31">
        <f t="shared" si="14"/>
        <v>9376.143360579257</v>
      </c>
      <c r="M95" s="10">
        <f t="shared" si="15"/>
        <v>1661.934740124081</v>
      </c>
      <c r="N95" s="32">
        <f t="shared" si="16"/>
        <v>11038.078100703338</v>
      </c>
    </row>
    <row r="96" spans="1:14" s="4" customFormat="1" ht="12.75">
      <c r="A96" s="26" t="s">
        <v>493</v>
      </c>
      <c r="B96" s="27" t="s">
        <v>161</v>
      </c>
      <c r="C96" s="64">
        <v>2721</v>
      </c>
      <c r="D96" s="69">
        <v>2400262</v>
      </c>
      <c r="E96" s="28">
        <v>149400</v>
      </c>
      <c r="F96" s="29">
        <f t="shared" si="9"/>
        <v>43715.61514056225</v>
      </c>
      <c r="G96" s="30">
        <f t="shared" si="10"/>
        <v>0.0021563407186122596</v>
      </c>
      <c r="H96" s="7">
        <f t="shared" si="11"/>
        <v>16.066010709504685</v>
      </c>
      <c r="I96" s="7">
        <f t="shared" si="17"/>
        <v>16505.615140562248</v>
      </c>
      <c r="J96" s="7">
        <f t="shared" si="12"/>
        <v>16505.615140562248</v>
      </c>
      <c r="K96" s="7">
        <f t="shared" si="13"/>
        <v>0.0022963524602966773</v>
      </c>
      <c r="L96" s="31">
        <f t="shared" si="14"/>
        <v>97860.97277276484</v>
      </c>
      <c r="M96" s="10">
        <f t="shared" si="15"/>
        <v>35239.187388269835</v>
      </c>
      <c r="N96" s="32">
        <f t="shared" si="16"/>
        <v>133100.16016103467</v>
      </c>
    </row>
    <row r="97" spans="1:14" s="4" customFormat="1" ht="12.75">
      <c r="A97" s="26" t="s">
        <v>502</v>
      </c>
      <c r="B97" s="27" t="s">
        <v>406</v>
      </c>
      <c r="C97" s="64">
        <v>1232</v>
      </c>
      <c r="D97" s="69">
        <v>1193644</v>
      </c>
      <c r="E97" s="28">
        <v>83450</v>
      </c>
      <c r="F97" s="29">
        <f t="shared" si="9"/>
        <v>17622.161869382864</v>
      </c>
      <c r="G97" s="30">
        <f t="shared" si="10"/>
        <v>0.000869240546352698</v>
      </c>
      <c r="H97" s="7">
        <f t="shared" si="11"/>
        <v>14.30370281605752</v>
      </c>
      <c r="I97" s="7">
        <f t="shared" si="17"/>
        <v>5302.161869382864</v>
      </c>
      <c r="J97" s="7">
        <f t="shared" si="12"/>
        <v>5302.161869382864</v>
      </c>
      <c r="K97" s="7">
        <f t="shared" si="13"/>
        <v>0.0007376660821157264</v>
      </c>
      <c r="L97" s="31">
        <f t="shared" si="14"/>
        <v>39448.64775096818</v>
      </c>
      <c r="M97" s="10">
        <f t="shared" si="15"/>
        <v>11320.018920043543</v>
      </c>
      <c r="N97" s="32">
        <f t="shared" si="16"/>
        <v>50768.66667101172</v>
      </c>
    </row>
    <row r="98" spans="1:14" s="4" customFormat="1" ht="12.75">
      <c r="A98" s="26" t="s">
        <v>497</v>
      </c>
      <c r="B98" s="27" t="s">
        <v>264</v>
      </c>
      <c r="C98" s="64">
        <v>546</v>
      </c>
      <c r="D98" s="69">
        <v>681476</v>
      </c>
      <c r="E98" s="28">
        <v>65300</v>
      </c>
      <c r="F98" s="29">
        <f t="shared" si="9"/>
        <v>5698.099479326187</v>
      </c>
      <c r="G98" s="30">
        <f t="shared" si="10"/>
        <v>0.00028106762049365827</v>
      </c>
      <c r="H98" s="7">
        <f t="shared" si="11"/>
        <v>10.436079632465544</v>
      </c>
      <c r="I98" s="7">
        <f t="shared" si="17"/>
        <v>238.09947932618718</v>
      </c>
      <c r="J98" s="7">
        <f t="shared" si="12"/>
        <v>238.09947932618718</v>
      </c>
      <c r="K98" s="7">
        <f t="shared" si="13"/>
        <v>3.312571633894421E-05</v>
      </c>
      <c r="L98" s="31">
        <f t="shared" si="14"/>
        <v>12755.66079099839</v>
      </c>
      <c r="M98" s="10">
        <f t="shared" si="15"/>
        <v>508.33804723858213</v>
      </c>
      <c r="N98" s="32">
        <f t="shared" si="16"/>
        <v>13263.998838236972</v>
      </c>
    </row>
    <row r="99" spans="1:14" s="4" customFormat="1" ht="12.75">
      <c r="A99" s="26" t="s">
        <v>491</v>
      </c>
      <c r="B99" s="27" t="s">
        <v>104</v>
      </c>
      <c r="C99" s="67">
        <v>1352</v>
      </c>
      <c r="D99" s="69">
        <v>1151478</v>
      </c>
      <c r="E99" s="28">
        <v>88950</v>
      </c>
      <c r="F99" s="29">
        <f t="shared" si="9"/>
        <v>17501.94779089376</v>
      </c>
      <c r="G99" s="30">
        <f t="shared" si="10"/>
        <v>0.0008633107999322711</v>
      </c>
      <c r="H99" s="7">
        <f t="shared" si="11"/>
        <v>12.945227655986509</v>
      </c>
      <c r="I99" s="7">
        <f t="shared" si="17"/>
        <v>3981.9477908937597</v>
      </c>
      <c r="J99" s="7">
        <f t="shared" si="12"/>
        <v>3981.9477908937597</v>
      </c>
      <c r="K99" s="7">
        <f t="shared" si="13"/>
        <v>0.0005539905982613577</v>
      </c>
      <c r="L99" s="31">
        <f t="shared" si="14"/>
        <v>39179.538723813945</v>
      </c>
      <c r="M99" s="10">
        <f t="shared" si="15"/>
        <v>8501.385933128719</v>
      </c>
      <c r="N99" s="32">
        <f t="shared" si="16"/>
        <v>47680.92465694266</v>
      </c>
    </row>
    <row r="100" spans="1:14" s="4" customFormat="1" ht="12.75">
      <c r="A100" s="26" t="s">
        <v>493</v>
      </c>
      <c r="B100" s="27" t="s">
        <v>162</v>
      </c>
      <c r="C100" s="64">
        <v>4328</v>
      </c>
      <c r="D100" s="69">
        <v>4985827</v>
      </c>
      <c r="E100" s="28">
        <v>388650</v>
      </c>
      <c r="F100" s="29">
        <f t="shared" si="9"/>
        <v>55522.08736909816</v>
      </c>
      <c r="G100" s="30">
        <f t="shared" si="10"/>
        <v>0.0027387133268369683</v>
      </c>
      <c r="H100" s="7">
        <f t="shared" si="11"/>
        <v>12.828578412453364</v>
      </c>
      <c r="I100" s="7">
        <f t="shared" si="17"/>
        <v>12242.08736909816</v>
      </c>
      <c r="J100" s="7">
        <f t="shared" si="12"/>
        <v>12242.08736909816</v>
      </c>
      <c r="K100" s="7">
        <f t="shared" si="13"/>
        <v>0.0017031868979006028</v>
      </c>
      <c r="L100" s="31">
        <f t="shared" si="14"/>
        <v>124290.72455789086</v>
      </c>
      <c r="M100" s="10">
        <f t="shared" si="15"/>
        <v>26136.633330499793</v>
      </c>
      <c r="N100" s="32">
        <f t="shared" si="16"/>
        <v>150427.35788839066</v>
      </c>
    </row>
    <row r="101" spans="1:14" s="4" customFormat="1" ht="12.75">
      <c r="A101" s="26" t="s">
        <v>497</v>
      </c>
      <c r="B101" s="27" t="s">
        <v>477</v>
      </c>
      <c r="C101" s="64">
        <v>921</v>
      </c>
      <c r="D101" s="69">
        <v>833340</v>
      </c>
      <c r="E101" s="28">
        <v>71850</v>
      </c>
      <c r="F101" s="29">
        <f t="shared" si="9"/>
        <v>10682.061795407099</v>
      </c>
      <c r="G101" s="30">
        <f t="shared" si="10"/>
        <v>0.0005269093145345239</v>
      </c>
      <c r="H101" s="7">
        <f t="shared" si="11"/>
        <v>11.598329853862213</v>
      </c>
      <c r="I101" s="7">
        <f t="shared" si="17"/>
        <v>1472.0617954070979</v>
      </c>
      <c r="J101" s="7">
        <f t="shared" si="12"/>
        <v>1472.0617954070979</v>
      </c>
      <c r="K101" s="7">
        <f t="shared" si="13"/>
        <v>0.0002048013780040605</v>
      </c>
      <c r="L101" s="31">
        <f t="shared" si="14"/>
        <v>23912.66725073197</v>
      </c>
      <c r="M101" s="10">
        <f t="shared" si="15"/>
        <v>3142.8250939877785</v>
      </c>
      <c r="N101" s="32">
        <f t="shared" si="16"/>
        <v>27055.49234471975</v>
      </c>
    </row>
    <row r="102" spans="1:14" s="4" customFormat="1" ht="12.75">
      <c r="A102" s="26" t="s">
        <v>493</v>
      </c>
      <c r="B102" s="27" t="s">
        <v>163</v>
      </c>
      <c r="C102" s="64">
        <v>3486</v>
      </c>
      <c r="D102" s="69">
        <v>2520468</v>
      </c>
      <c r="E102" s="28">
        <v>179850</v>
      </c>
      <c r="F102" s="29">
        <f t="shared" si="9"/>
        <v>48853.77507923269</v>
      </c>
      <c r="G102" s="30">
        <f t="shared" si="10"/>
        <v>0.002409788450249391</v>
      </c>
      <c r="H102" s="7">
        <f t="shared" si="11"/>
        <v>14.014278565471226</v>
      </c>
      <c r="I102" s="7">
        <f t="shared" si="17"/>
        <v>13993.775079232695</v>
      </c>
      <c r="J102" s="7">
        <f t="shared" si="12"/>
        <v>13993.775079232695</v>
      </c>
      <c r="K102" s="7">
        <f t="shared" si="13"/>
        <v>0.0019468913795926356</v>
      </c>
      <c r="L102" s="31">
        <f t="shared" si="14"/>
        <v>109363.16319702321</v>
      </c>
      <c r="M102" s="10">
        <f t="shared" si="15"/>
        <v>29876.454654181613</v>
      </c>
      <c r="N102" s="32">
        <f t="shared" si="16"/>
        <v>139239.61785120482</v>
      </c>
    </row>
    <row r="103" spans="1:14" s="4" customFormat="1" ht="12.75">
      <c r="A103" s="26" t="s">
        <v>502</v>
      </c>
      <c r="B103" s="27" t="s">
        <v>407</v>
      </c>
      <c r="C103" s="64">
        <v>24</v>
      </c>
      <c r="D103" s="69">
        <v>0</v>
      </c>
      <c r="E103" s="28">
        <v>4800</v>
      </c>
      <c r="F103" s="29">
        <f t="shared" si="9"/>
        <v>0</v>
      </c>
      <c r="G103" s="30">
        <f t="shared" si="10"/>
        <v>0</v>
      </c>
      <c r="H103" s="7">
        <f t="shared" si="11"/>
        <v>0</v>
      </c>
      <c r="I103" s="7">
        <f t="shared" si="17"/>
        <v>-240</v>
      </c>
      <c r="J103" s="7">
        <f t="shared" si="12"/>
        <v>0</v>
      </c>
      <c r="K103" s="7">
        <f t="shared" si="13"/>
        <v>0</v>
      </c>
      <c r="L103" s="31">
        <f t="shared" si="14"/>
        <v>0</v>
      </c>
      <c r="M103" s="10">
        <f t="shared" si="15"/>
        <v>0</v>
      </c>
      <c r="N103" s="32">
        <f t="shared" si="16"/>
        <v>0</v>
      </c>
    </row>
    <row r="104" spans="1:14" s="4" customFormat="1" ht="12.75">
      <c r="A104" s="26" t="s">
        <v>502</v>
      </c>
      <c r="B104" s="27" t="s">
        <v>408</v>
      </c>
      <c r="C104" s="64">
        <v>486</v>
      </c>
      <c r="D104" s="69">
        <v>652922</v>
      </c>
      <c r="E104" s="28">
        <v>46650</v>
      </c>
      <c r="F104" s="29">
        <f t="shared" si="9"/>
        <v>6802.145594855306</v>
      </c>
      <c r="G104" s="30">
        <f t="shared" si="10"/>
        <v>0.00033552641254053407</v>
      </c>
      <c r="H104" s="7">
        <f t="shared" si="11"/>
        <v>13.996184351554126</v>
      </c>
      <c r="I104" s="7">
        <f t="shared" si="17"/>
        <v>1942.145594855305</v>
      </c>
      <c r="J104" s="7">
        <f t="shared" si="12"/>
        <v>1942.145594855305</v>
      </c>
      <c r="K104" s="7">
        <f t="shared" si="13"/>
        <v>0.0002702020359144526</v>
      </c>
      <c r="L104" s="31">
        <f t="shared" si="14"/>
        <v>15227.158138211114</v>
      </c>
      <c r="M104" s="10">
        <f t="shared" si="15"/>
        <v>4146.44543505802</v>
      </c>
      <c r="N104" s="32">
        <f t="shared" si="16"/>
        <v>19373.603573269134</v>
      </c>
    </row>
    <row r="105" spans="1:14" s="4" customFormat="1" ht="12.75">
      <c r="A105" s="26" t="s">
        <v>502</v>
      </c>
      <c r="B105" s="27" t="s">
        <v>409</v>
      </c>
      <c r="C105" s="64">
        <v>560</v>
      </c>
      <c r="D105" s="69">
        <v>449002</v>
      </c>
      <c r="E105" s="28">
        <v>35750</v>
      </c>
      <c r="F105" s="29">
        <f t="shared" si="9"/>
        <v>7033.318041958042</v>
      </c>
      <c r="G105" s="30">
        <f t="shared" si="10"/>
        <v>0.000346929353094065</v>
      </c>
      <c r="H105" s="7">
        <f t="shared" si="11"/>
        <v>12.559496503496504</v>
      </c>
      <c r="I105" s="7">
        <f t="shared" si="17"/>
        <v>1433.3180419580424</v>
      </c>
      <c r="J105" s="7">
        <f t="shared" si="12"/>
        <v>1433.3180419580424</v>
      </c>
      <c r="K105" s="7">
        <f t="shared" si="13"/>
        <v>0.00019941113275744586</v>
      </c>
      <c r="L105" s="31">
        <f t="shared" si="14"/>
        <v>15744.656530467371</v>
      </c>
      <c r="M105" s="10">
        <f t="shared" si="15"/>
        <v>3060.107886765311</v>
      </c>
      <c r="N105" s="32">
        <f t="shared" si="16"/>
        <v>18804.764417232684</v>
      </c>
    </row>
    <row r="106" spans="1:14" s="4" customFormat="1" ht="12.75">
      <c r="A106" s="26" t="s">
        <v>502</v>
      </c>
      <c r="B106" s="27" t="s">
        <v>410</v>
      </c>
      <c r="C106" s="64">
        <v>154</v>
      </c>
      <c r="D106" s="69">
        <v>283291</v>
      </c>
      <c r="E106" s="28">
        <v>23150</v>
      </c>
      <c r="F106" s="29">
        <f t="shared" si="9"/>
        <v>1884.5276025917926</v>
      </c>
      <c r="G106" s="30">
        <f t="shared" si="10"/>
        <v>9.295725547384256E-05</v>
      </c>
      <c r="H106" s="7">
        <f t="shared" si="11"/>
        <v>12.23719222462203</v>
      </c>
      <c r="I106" s="7">
        <f t="shared" si="17"/>
        <v>344.5276025917926</v>
      </c>
      <c r="J106" s="7">
        <f t="shared" si="12"/>
        <v>344.5276025917926</v>
      </c>
      <c r="K106" s="7">
        <f t="shared" si="13"/>
        <v>4.793258543315513E-05</v>
      </c>
      <c r="L106" s="31">
        <f t="shared" si="14"/>
        <v>4218.668862688392</v>
      </c>
      <c r="M106" s="10">
        <f t="shared" si="15"/>
        <v>735.5601499714824</v>
      </c>
      <c r="N106" s="32">
        <f t="shared" si="16"/>
        <v>4954.229012659875</v>
      </c>
    </row>
    <row r="107" spans="1:14" s="4" customFormat="1" ht="12.75">
      <c r="A107" s="26" t="s">
        <v>491</v>
      </c>
      <c r="B107" s="27" t="s">
        <v>105</v>
      </c>
      <c r="C107" s="65">
        <v>166</v>
      </c>
      <c r="D107" s="69">
        <v>371861</v>
      </c>
      <c r="E107" s="28">
        <v>38500</v>
      </c>
      <c r="F107" s="29">
        <f t="shared" si="9"/>
        <v>1603.3487272727273</v>
      </c>
      <c r="G107" s="30">
        <f t="shared" si="10"/>
        <v>7.908767006106592E-05</v>
      </c>
      <c r="H107" s="7">
        <f t="shared" si="11"/>
        <v>9.658727272727273</v>
      </c>
      <c r="I107" s="7">
        <f t="shared" si="17"/>
        <v>-56.65127272727275</v>
      </c>
      <c r="J107" s="7">
        <f t="shared" si="12"/>
        <v>0</v>
      </c>
      <c r="K107" s="7">
        <f t="shared" si="13"/>
        <v>0</v>
      </c>
      <c r="L107" s="31">
        <f t="shared" si="14"/>
        <v>3589.2269991025796</v>
      </c>
      <c r="M107" s="10">
        <f t="shared" si="15"/>
        <v>0</v>
      </c>
      <c r="N107" s="32">
        <f t="shared" si="16"/>
        <v>3589.2269991025796</v>
      </c>
    </row>
    <row r="108" spans="1:14" s="4" customFormat="1" ht="12.75">
      <c r="A108" s="26" t="s">
        <v>497</v>
      </c>
      <c r="B108" s="27" t="s">
        <v>265</v>
      </c>
      <c r="C108" s="64">
        <v>2198</v>
      </c>
      <c r="D108" s="69">
        <v>1643277</v>
      </c>
      <c r="E108" s="28">
        <v>107750</v>
      </c>
      <c r="F108" s="29">
        <f t="shared" si="9"/>
        <v>33521.325716937354</v>
      </c>
      <c r="G108" s="30">
        <f t="shared" si="10"/>
        <v>0.0016534915350699703</v>
      </c>
      <c r="H108" s="7">
        <f t="shared" si="11"/>
        <v>15.250830626450115</v>
      </c>
      <c r="I108" s="7">
        <f t="shared" si="17"/>
        <v>11541.325716937354</v>
      </c>
      <c r="J108" s="7">
        <f t="shared" si="12"/>
        <v>11541.325716937354</v>
      </c>
      <c r="K108" s="7">
        <f t="shared" si="13"/>
        <v>0.0016056930613899923</v>
      </c>
      <c r="L108" s="31">
        <f t="shared" si="14"/>
        <v>75040.223790615</v>
      </c>
      <c r="M108" s="10">
        <f t="shared" si="15"/>
        <v>24640.51997969698</v>
      </c>
      <c r="N108" s="32">
        <f t="shared" si="16"/>
        <v>99680.74377031198</v>
      </c>
    </row>
    <row r="109" spans="1:14" s="4" customFormat="1" ht="12.75">
      <c r="A109" s="26" t="s">
        <v>497</v>
      </c>
      <c r="B109" s="27" t="s">
        <v>266</v>
      </c>
      <c r="C109" s="64">
        <v>2878</v>
      </c>
      <c r="D109" s="69">
        <v>1588457</v>
      </c>
      <c r="E109" s="28">
        <v>138550</v>
      </c>
      <c r="F109" s="29">
        <f t="shared" si="9"/>
        <v>32995.88051966799</v>
      </c>
      <c r="G109" s="30">
        <f t="shared" si="10"/>
        <v>0.001627573133358636</v>
      </c>
      <c r="H109" s="7">
        <f t="shared" si="11"/>
        <v>11.464864669794299</v>
      </c>
      <c r="I109" s="7">
        <f t="shared" si="17"/>
        <v>4215.880519667991</v>
      </c>
      <c r="J109" s="7">
        <f t="shared" si="12"/>
        <v>4215.880519667991</v>
      </c>
      <c r="K109" s="7">
        <f t="shared" si="13"/>
        <v>0.0005865366132198964</v>
      </c>
      <c r="L109" s="31">
        <f t="shared" si="14"/>
        <v>73863.97182714105</v>
      </c>
      <c r="M109" s="10">
        <f t="shared" si="15"/>
        <v>9000.828043908701</v>
      </c>
      <c r="N109" s="32">
        <f t="shared" si="16"/>
        <v>82864.79987104975</v>
      </c>
    </row>
    <row r="110" spans="1:14" s="4" customFormat="1" ht="12.75">
      <c r="A110" s="26" t="s">
        <v>503</v>
      </c>
      <c r="B110" s="27" t="s">
        <v>446</v>
      </c>
      <c r="C110" s="64">
        <v>1403</v>
      </c>
      <c r="D110" s="69">
        <v>1756363</v>
      </c>
      <c r="E110" s="28">
        <v>129150</v>
      </c>
      <c r="F110" s="29">
        <f t="shared" si="9"/>
        <v>19079.96352303523</v>
      </c>
      <c r="G110" s="30">
        <f t="shared" si="10"/>
        <v>0.0009411488806017594</v>
      </c>
      <c r="H110" s="7">
        <f t="shared" si="11"/>
        <v>13.59940379403794</v>
      </c>
      <c r="I110" s="7">
        <f t="shared" si="17"/>
        <v>5049.96352303523</v>
      </c>
      <c r="J110" s="7">
        <f t="shared" si="12"/>
        <v>5049.96352303523</v>
      </c>
      <c r="K110" s="7">
        <f t="shared" si="13"/>
        <v>0.0007025788534249928</v>
      </c>
      <c r="L110" s="31">
        <f t="shared" si="14"/>
        <v>42712.05574551323</v>
      </c>
      <c r="M110" s="10">
        <f t="shared" si="15"/>
        <v>10781.580048770229</v>
      </c>
      <c r="N110" s="32">
        <f t="shared" si="16"/>
        <v>53493.63579428346</v>
      </c>
    </row>
    <row r="111" spans="1:14" s="4" customFormat="1" ht="12.75">
      <c r="A111" s="26" t="s">
        <v>500</v>
      </c>
      <c r="B111" s="27" t="s">
        <v>348</v>
      </c>
      <c r="C111" s="64">
        <v>1314</v>
      </c>
      <c r="D111" s="69">
        <v>1059600</v>
      </c>
      <c r="E111" s="28">
        <v>80950</v>
      </c>
      <c r="F111" s="29">
        <f t="shared" si="9"/>
        <v>17199.68375540457</v>
      </c>
      <c r="G111" s="30">
        <f t="shared" si="10"/>
        <v>0.0008484011561950924</v>
      </c>
      <c r="H111" s="7">
        <f t="shared" si="11"/>
        <v>13.089561457689932</v>
      </c>
      <c r="I111" s="7">
        <f t="shared" si="17"/>
        <v>4059.6837554045705</v>
      </c>
      <c r="J111" s="7">
        <f t="shared" si="12"/>
        <v>4059.6837554045705</v>
      </c>
      <c r="K111" s="7">
        <f t="shared" si="13"/>
        <v>0.0005648056555517251</v>
      </c>
      <c r="L111" s="31">
        <f t="shared" si="14"/>
        <v>38502.896008114236</v>
      </c>
      <c r="M111" s="10">
        <f t="shared" si="15"/>
        <v>8667.350800046794</v>
      </c>
      <c r="N111" s="32">
        <f t="shared" si="16"/>
        <v>47170.24680816103</v>
      </c>
    </row>
    <row r="112" spans="1:14" s="4" customFormat="1" ht="12.75">
      <c r="A112" s="26" t="s">
        <v>492</v>
      </c>
      <c r="B112" s="27" t="s">
        <v>128</v>
      </c>
      <c r="C112" s="64">
        <v>141</v>
      </c>
      <c r="D112" s="69">
        <v>1325112</v>
      </c>
      <c r="E112" s="28">
        <v>199200</v>
      </c>
      <c r="F112" s="29">
        <f t="shared" si="9"/>
        <v>937.9557831325301</v>
      </c>
      <c r="G112" s="30">
        <f t="shared" si="10"/>
        <v>4.626612803967767E-05</v>
      </c>
      <c r="H112" s="7">
        <f t="shared" si="11"/>
        <v>6.652168674698795</v>
      </c>
      <c r="I112" s="7">
        <f t="shared" si="17"/>
        <v>-472.0442168674699</v>
      </c>
      <c r="J112" s="7">
        <f t="shared" si="12"/>
        <v>0</v>
      </c>
      <c r="K112" s="7">
        <f t="shared" si="13"/>
        <v>0</v>
      </c>
      <c r="L112" s="31">
        <f t="shared" si="14"/>
        <v>2099.6905810441563</v>
      </c>
      <c r="M112" s="10">
        <f t="shared" si="15"/>
        <v>0</v>
      </c>
      <c r="N112" s="32">
        <f t="shared" si="16"/>
        <v>2099.6905810441563</v>
      </c>
    </row>
    <row r="113" spans="1:14" s="4" customFormat="1" ht="12.75">
      <c r="A113" s="26" t="s">
        <v>502</v>
      </c>
      <c r="B113" s="27" t="s">
        <v>411</v>
      </c>
      <c r="C113" s="64">
        <v>105</v>
      </c>
      <c r="D113" s="69">
        <v>165888</v>
      </c>
      <c r="E113" s="28">
        <v>17550</v>
      </c>
      <c r="F113" s="29">
        <f t="shared" si="9"/>
        <v>992.4923076923077</v>
      </c>
      <c r="G113" s="30">
        <f t="shared" si="10"/>
        <v>4.8956226947853146E-05</v>
      </c>
      <c r="H113" s="7">
        <f t="shared" si="11"/>
        <v>9.452307692307693</v>
      </c>
      <c r="I113" s="7">
        <f t="shared" si="17"/>
        <v>-57.50769230769222</v>
      </c>
      <c r="J113" s="7">
        <f t="shared" si="12"/>
        <v>0</v>
      </c>
      <c r="K113" s="7">
        <f t="shared" si="13"/>
        <v>0</v>
      </c>
      <c r="L113" s="31">
        <f t="shared" si="14"/>
        <v>2221.7750428069644</v>
      </c>
      <c r="M113" s="10">
        <f t="shared" si="15"/>
        <v>0</v>
      </c>
      <c r="N113" s="32">
        <f t="shared" si="16"/>
        <v>2221.7750428069644</v>
      </c>
    </row>
    <row r="114" spans="1:14" s="4" customFormat="1" ht="12.75">
      <c r="A114" s="9" t="s">
        <v>489</v>
      </c>
      <c r="B114" s="27" t="s">
        <v>25</v>
      </c>
      <c r="C114" s="8">
        <v>269</v>
      </c>
      <c r="D114" s="70">
        <v>226502</v>
      </c>
      <c r="E114" s="28">
        <v>14750</v>
      </c>
      <c r="F114" s="29">
        <f t="shared" si="9"/>
        <v>4130.782237288136</v>
      </c>
      <c r="G114" s="30">
        <f t="shared" si="10"/>
        <v>0.00020375725949055222</v>
      </c>
      <c r="H114" s="7">
        <f t="shared" si="11"/>
        <v>15.35606779661017</v>
      </c>
      <c r="I114" s="7">
        <f t="shared" si="17"/>
        <v>1440.7822372881355</v>
      </c>
      <c r="J114" s="7">
        <f t="shared" si="12"/>
        <v>1440.7822372881355</v>
      </c>
      <c r="K114" s="7">
        <f t="shared" si="13"/>
        <v>0.00020044959289143213</v>
      </c>
      <c r="L114" s="31">
        <f t="shared" si="14"/>
        <v>9247.093212658285</v>
      </c>
      <c r="M114" s="10">
        <f t="shared" si="15"/>
        <v>3076.043807704931</v>
      </c>
      <c r="N114" s="32">
        <f t="shared" si="16"/>
        <v>12323.137020363216</v>
      </c>
    </row>
    <row r="115" spans="1:14" s="4" customFormat="1" ht="12.75">
      <c r="A115" s="26" t="s">
        <v>490</v>
      </c>
      <c r="B115" s="27" t="s">
        <v>81</v>
      </c>
      <c r="C115" s="64">
        <v>7211</v>
      </c>
      <c r="D115" s="69">
        <v>18677633</v>
      </c>
      <c r="E115" s="28">
        <v>1057800</v>
      </c>
      <c r="F115" s="29">
        <f t="shared" si="9"/>
        <v>127325.02511155228</v>
      </c>
      <c r="G115" s="30">
        <f t="shared" si="10"/>
        <v>0.006280504924008658</v>
      </c>
      <c r="H115" s="7">
        <f t="shared" si="11"/>
        <v>17.65705520892418</v>
      </c>
      <c r="I115" s="7">
        <f t="shared" si="17"/>
        <v>55215.02511155227</v>
      </c>
      <c r="J115" s="7">
        <f t="shared" si="12"/>
        <v>55215.02511155227</v>
      </c>
      <c r="K115" s="7">
        <f t="shared" si="13"/>
        <v>0.00768181965231117</v>
      </c>
      <c r="L115" s="31">
        <f t="shared" si="14"/>
        <v>285027.4615985413</v>
      </c>
      <c r="M115" s="10">
        <f t="shared" si="15"/>
        <v>117883.07191123173</v>
      </c>
      <c r="N115" s="32">
        <f t="shared" si="16"/>
        <v>402910.533509773</v>
      </c>
    </row>
    <row r="116" spans="1:14" s="4" customFormat="1" ht="12.75">
      <c r="A116" s="26" t="s">
        <v>494</v>
      </c>
      <c r="B116" s="27" t="s">
        <v>188</v>
      </c>
      <c r="C116" s="64">
        <v>1534</v>
      </c>
      <c r="D116" s="69">
        <v>3117789</v>
      </c>
      <c r="E116" s="28">
        <v>282450</v>
      </c>
      <c r="F116" s="29">
        <f t="shared" si="9"/>
        <v>16932.867148167818</v>
      </c>
      <c r="G116" s="30">
        <f t="shared" si="10"/>
        <v>0.000835240011996695</v>
      </c>
      <c r="H116" s="7">
        <f t="shared" si="11"/>
        <v>11.03837493361657</v>
      </c>
      <c r="I116" s="7">
        <f t="shared" si="17"/>
        <v>1592.8671481678184</v>
      </c>
      <c r="J116" s="7">
        <f t="shared" si="12"/>
        <v>1592.8671481678184</v>
      </c>
      <c r="K116" s="7">
        <f t="shared" si="13"/>
        <v>0.00022160848677684137</v>
      </c>
      <c r="L116" s="31">
        <f t="shared" si="14"/>
        <v>37905.605253948685</v>
      </c>
      <c r="M116" s="10">
        <f t="shared" si="15"/>
        <v>3400.7423195614783</v>
      </c>
      <c r="N116" s="32">
        <f t="shared" si="16"/>
        <v>41306.34757351016</v>
      </c>
    </row>
    <row r="117" spans="1:14" s="4" customFormat="1" ht="12.75">
      <c r="A117" s="26" t="s">
        <v>502</v>
      </c>
      <c r="B117" s="27" t="s">
        <v>412</v>
      </c>
      <c r="C117" s="64">
        <v>507</v>
      </c>
      <c r="D117" s="69">
        <v>1021991</v>
      </c>
      <c r="E117" s="28">
        <v>72200</v>
      </c>
      <c r="F117" s="29">
        <f t="shared" si="9"/>
        <v>7176.585</v>
      </c>
      <c r="G117" s="30">
        <f t="shared" si="10"/>
        <v>0.000353996218658332</v>
      </c>
      <c r="H117" s="7">
        <f t="shared" si="11"/>
        <v>14.155</v>
      </c>
      <c r="I117" s="7">
        <f t="shared" si="17"/>
        <v>2106.5849999999996</v>
      </c>
      <c r="J117" s="7">
        <f t="shared" si="12"/>
        <v>2106.5849999999996</v>
      </c>
      <c r="K117" s="7">
        <f t="shared" si="13"/>
        <v>0.0002930797553667722</v>
      </c>
      <c r="L117" s="31">
        <f t="shared" si="14"/>
        <v>16065.37131018854</v>
      </c>
      <c r="M117" s="10">
        <f t="shared" si="15"/>
        <v>4497.520566918396</v>
      </c>
      <c r="N117" s="32">
        <f t="shared" si="16"/>
        <v>20562.891877106937</v>
      </c>
    </row>
    <row r="118" spans="1:14" s="4" customFormat="1" ht="12.75">
      <c r="A118" s="9" t="s">
        <v>489</v>
      </c>
      <c r="B118" s="27" t="s">
        <v>26</v>
      </c>
      <c r="C118" s="8">
        <v>103</v>
      </c>
      <c r="D118" s="70">
        <v>145692</v>
      </c>
      <c r="E118" s="28">
        <v>11650</v>
      </c>
      <c r="F118" s="29">
        <f t="shared" si="9"/>
        <v>1288.0923605150215</v>
      </c>
      <c r="G118" s="30">
        <f t="shared" si="10"/>
        <v>6.353715937385297E-05</v>
      </c>
      <c r="H118" s="7">
        <f t="shared" si="11"/>
        <v>12.505751072961374</v>
      </c>
      <c r="I118" s="7">
        <f t="shared" si="17"/>
        <v>258.0923605150215</v>
      </c>
      <c r="J118" s="7">
        <f t="shared" si="12"/>
        <v>258.0923605150215</v>
      </c>
      <c r="K118" s="7">
        <f t="shared" si="13"/>
        <v>3.590723653770215E-05</v>
      </c>
      <c r="L118" s="31">
        <f t="shared" si="14"/>
        <v>2883.4998893611746</v>
      </c>
      <c r="M118" s="10">
        <f t="shared" si="15"/>
        <v>551.0224840587143</v>
      </c>
      <c r="N118" s="32">
        <f t="shared" si="16"/>
        <v>3434.522373419889</v>
      </c>
    </row>
    <row r="119" spans="1:14" s="4" customFormat="1" ht="12.75">
      <c r="A119" s="26" t="s">
        <v>491</v>
      </c>
      <c r="B119" s="27" t="s">
        <v>106</v>
      </c>
      <c r="C119" s="65">
        <v>309</v>
      </c>
      <c r="D119" s="69">
        <v>998729</v>
      </c>
      <c r="E119" s="28">
        <v>128550</v>
      </c>
      <c r="F119" s="29">
        <f t="shared" si="9"/>
        <v>2400.6788098016336</v>
      </c>
      <c r="G119" s="30">
        <f t="shared" si="10"/>
        <v>0.00011841721666822915</v>
      </c>
      <c r="H119" s="7">
        <f t="shared" si="11"/>
        <v>7.769187086736678</v>
      </c>
      <c r="I119" s="7">
        <f t="shared" si="17"/>
        <v>-689.3211901983665</v>
      </c>
      <c r="J119" s="7">
        <f t="shared" si="12"/>
        <v>0</v>
      </c>
      <c r="K119" s="7">
        <f t="shared" si="13"/>
        <v>0</v>
      </c>
      <c r="L119" s="31">
        <f t="shared" si="14"/>
        <v>5374.115470793524</v>
      </c>
      <c r="M119" s="10">
        <f t="shared" si="15"/>
        <v>0</v>
      </c>
      <c r="N119" s="32">
        <f t="shared" si="16"/>
        <v>5374.115470793524</v>
      </c>
    </row>
    <row r="120" spans="1:14" s="4" customFormat="1" ht="12.75">
      <c r="A120" s="26" t="s">
        <v>495</v>
      </c>
      <c r="B120" s="27" t="s">
        <v>207</v>
      </c>
      <c r="C120" s="64">
        <v>2218</v>
      </c>
      <c r="D120" s="69">
        <v>4816333</v>
      </c>
      <c r="E120" s="28">
        <v>334150</v>
      </c>
      <c r="F120" s="29">
        <f t="shared" si="9"/>
        <v>31969.554373784227</v>
      </c>
      <c r="G120" s="30">
        <f t="shared" si="10"/>
        <v>0.0015769479997117786</v>
      </c>
      <c r="H120" s="7">
        <f t="shared" si="11"/>
        <v>14.413685470597038</v>
      </c>
      <c r="I120" s="7">
        <f t="shared" si="17"/>
        <v>9789.55437378423</v>
      </c>
      <c r="J120" s="7">
        <f t="shared" si="12"/>
        <v>9789.55437378423</v>
      </c>
      <c r="K120" s="7">
        <f t="shared" si="13"/>
        <v>0.0013619769442098932</v>
      </c>
      <c r="L120" s="31">
        <f t="shared" si="14"/>
        <v>71566.45697586048</v>
      </c>
      <c r="M120" s="10">
        <f t="shared" si="15"/>
        <v>20900.52010104531</v>
      </c>
      <c r="N120" s="32">
        <f t="shared" si="16"/>
        <v>92466.97707690578</v>
      </c>
    </row>
    <row r="121" spans="1:14" s="4" customFormat="1" ht="12.75">
      <c r="A121" s="26" t="s">
        <v>502</v>
      </c>
      <c r="B121" s="27" t="s">
        <v>413</v>
      </c>
      <c r="C121" s="64">
        <v>589</v>
      </c>
      <c r="D121" s="69">
        <v>874058</v>
      </c>
      <c r="E121" s="28">
        <v>56800</v>
      </c>
      <c r="F121" s="29">
        <f t="shared" si="9"/>
        <v>9063.735246478873</v>
      </c>
      <c r="G121" s="30">
        <f t="shared" si="10"/>
        <v>0.00044708284012155724</v>
      </c>
      <c r="H121" s="7">
        <f t="shared" si="11"/>
        <v>15.388345070422535</v>
      </c>
      <c r="I121" s="7">
        <f t="shared" si="17"/>
        <v>3173.735246478873</v>
      </c>
      <c r="J121" s="7">
        <f t="shared" si="12"/>
        <v>3173.735246478873</v>
      </c>
      <c r="K121" s="7">
        <f t="shared" si="13"/>
        <v>0.00044154759937858223</v>
      </c>
      <c r="L121" s="31">
        <f t="shared" si="14"/>
        <v>20289.911175291083</v>
      </c>
      <c r="M121" s="10">
        <f t="shared" si="15"/>
        <v>6775.866886450135</v>
      </c>
      <c r="N121" s="32">
        <f t="shared" si="16"/>
        <v>27065.778061741217</v>
      </c>
    </row>
    <row r="122" spans="1:14" s="4" customFormat="1" ht="12.75">
      <c r="A122" s="26" t="s">
        <v>503</v>
      </c>
      <c r="B122" s="27" t="s">
        <v>447</v>
      </c>
      <c r="C122" s="64">
        <v>1965</v>
      </c>
      <c r="D122" s="69">
        <v>2977882</v>
      </c>
      <c r="E122" s="28">
        <v>192700</v>
      </c>
      <c r="F122" s="29">
        <f t="shared" si="9"/>
        <v>30366.051530877012</v>
      </c>
      <c r="G122" s="30">
        <f t="shared" si="10"/>
        <v>0.0014978527276573073</v>
      </c>
      <c r="H122" s="7">
        <f t="shared" si="11"/>
        <v>15.453461338868708</v>
      </c>
      <c r="I122" s="7">
        <f t="shared" si="17"/>
        <v>10716.051530877012</v>
      </c>
      <c r="J122" s="7">
        <f t="shared" si="12"/>
        <v>10716.051530877012</v>
      </c>
      <c r="K122" s="7">
        <f t="shared" si="13"/>
        <v>0.0014908763525645346</v>
      </c>
      <c r="L122" s="31">
        <f t="shared" si="14"/>
        <v>67976.88497633045</v>
      </c>
      <c r="M122" s="10">
        <f t="shared" si="15"/>
        <v>22878.574639179875</v>
      </c>
      <c r="N122" s="32">
        <f t="shared" si="16"/>
        <v>90855.45961551032</v>
      </c>
    </row>
    <row r="123" spans="1:14" s="4" customFormat="1" ht="12.75">
      <c r="A123" s="26" t="s">
        <v>502</v>
      </c>
      <c r="B123" s="27" t="s">
        <v>414</v>
      </c>
      <c r="C123" s="64">
        <v>57</v>
      </c>
      <c r="D123" s="69">
        <v>259434</v>
      </c>
      <c r="E123" s="28">
        <v>42100</v>
      </c>
      <c r="F123" s="29">
        <f t="shared" si="9"/>
        <v>351.2526840855107</v>
      </c>
      <c r="G123" s="30">
        <f t="shared" si="10"/>
        <v>1.7326085033460965E-05</v>
      </c>
      <c r="H123" s="7">
        <f t="shared" si="11"/>
        <v>6.162327790973872</v>
      </c>
      <c r="I123" s="7">
        <f t="shared" si="17"/>
        <v>-218.74731591448932</v>
      </c>
      <c r="J123" s="7">
        <f t="shared" si="12"/>
        <v>0</v>
      </c>
      <c r="K123" s="7">
        <f t="shared" si="13"/>
        <v>0</v>
      </c>
      <c r="L123" s="31">
        <f t="shared" si="14"/>
        <v>786.3078042737714</v>
      </c>
      <c r="M123" s="10">
        <f t="shared" si="15"/>
        <v>0</v>
      </c>
      <c r="N123" s="32">
        <f t="shared" si="16"/>
        <v>786.3078042737714</v>
      </c>
    </row>
    <row r="124" spans="1:14" s="4" customFormat="1" ht="12.75">
      <c r="A124" s="26" t="s">
        <v>492</v>
      </c>
      <c r="B124" s="27" t="s">
        <v>129</v>
      </c>
      <c r="C124" s="64">
        <v>1681</v>
      </c>
      <c r="D124" s="69">
        <v>2924553</v>
      </c>
      <c r="E124" s="28">
        <v>227800</v>
      </c>
      <c r="F124" s="29">
        <f t="shared" si="9"/>
        <v>21581.095667251975</v>
      </c>
      <c r="G124" s="30">
        <f t="shared" si="10"/>
        <v>0.0010645211142501498</v>
      </c>
      <c r="H124" s="7">
        <f t="shared" si="11"/>
        <v>12.83824846356453</v>
      </c>
      <c r="I124" s="7">
        <f t="shared" si="17"/>
        <v>4771.095667251976</v>
      </c>
      <c r="J124" s="7">
        <f t="shared" si="12"/>
        <v>4771.095667251976</v>
      </c>
      <c r="K124" s="7">
        <f t="shared" si="13"/>
        <v>0.0006637812150896718</v>
      </c>
      <c r="L124" s="31">
        <f t="shared" si="14"/>
        <v>48311.04420488354</v>
      </c>
      <c r="M124" s="10">
        <f t="shared" si="15"/>
        <v>10186.202261100794</v>
      </c>
      <c r="N124" s="32">
        <f t="shared" si="16"/>
        <v>58497.24646598433</v>
      </c>
    </row>
    <row r="125" spans="1:14" s="4" customFormat="1" ht="12.75">
      <c r="A125" s="26" t="s">
        <v>492</v>
      </c>
      <c r="B125" s="27" t="s">
        <v>130</v>
      </c>
      <c r="C125" s="64">
        <v>1975</v>
      </c>
      <c r="D125" s="69">
        <v>4818205</v>
      </c>
      <c r="E125" s="28">
        <v>503400</v>
      </c>
      <c r="F125" s="29">
        <f t="shared" si="9"/>
        <v>18903.366855383392</v>
      </c>
      <c r="G125" s="30">
        <f t="shared" si="10"/>
        <v>0.0009324379752649715</v>
      </c>
      <c r="H125" s="7">
        <f t="shared" si="11"/>
        <v>9.571324990067541</v>
      </c>
      <c r="I125" s="7">
        <f t="shared" si="17"/>
        <v>-846.6331446166056</v>
      </c>
      <c r="J125" s="7">
        <f t="shared" si="12"/>
        <v>0</v>
      </c>
      <c r="K125" s="7">
        <f t="shared" si="13"/>
        <v>0</v>
      </c>
      <c r="L125" s="31">
        <f t="shared" si="14"/>
        <v>42316.72969029773</v>
      </c>
      <c r="M125" s="10">
        <f t="shared" si="15"/>
        <v>0</v>
      </c>
      <c r="N125" s="32">
        <f t="shared" si="16"/>
        <v>42316.72969029773</v>
      </c>
    </row>
    <row r="126" spans="1:14" s="4" customFormat="1" ht="12.75">
      <c r="A126" s="26" t="s">
        <v>496</v>
      </c>
      <c r="B126" s="27" t="s">
        <v>225</v>
      </c>
      <c r="C126" s="64">
        <v>1148</v>
      </c>
      <c r="D126" s="69">
        <v>2984831</v>
      </c>
      <c r="E126" s="28">
        <v>267700</v>
      </c>
      <c r="F126" s="29">
        <f t="shared" si="9"/>
        <v>12800.097078819574</v>
      </c>
      <c r="G126" s="30">
        <f t="shared" si="10"/>
        <v>0.0006313846995976068</v>
      </c>
      <c r="H126" s="7">
        <f t="shared" si="11"/>
        <v>11.14991034740381</v>
      </c>
      <c r="I126" s="7">
        <f t="shared" si="17"/>
        <v>1320.0970788195748</v>
      </c>
      <c r="J126" s="7">
        <f t="shared" si="12"/>
        <v>1320.0970788195748</v>
      </c>
      <c r="K126" s="7">
        <f t="shared" si="13"/>
        <v>0.00018365920621329386</v>
      </c>
      <c r="L126" s="31">
        <f t="shared" si="14"/>
        <v>28654.062116967354</v>
      </c>
      <c r="M126" s="10">
        <f t="shared" si="15"/>
        <v>2818.3831947535627</v>
      </c>
      <c r="N126" s="32">
        <f t="shared" si="16"/>
        <v>31472.445311720916</v>
      </c>
    </row>
    <row r="127" spans="1:14" s="4" customFormat="1" ht="12.75">
      <c r="A127" s="26" t="s">
        <v>500</v>
      </c>
      <c r="B127" s="27" t="s">
        <v>349</v>
      </c>
      <c r="C127" s="64">
        <v>33</v>
      </c>
      <c r="D127" s="69">
        <v>50570</v>
      </c>
      <c r="E127" s="28">
        <v>7800</v>
      </c>
      <c r="F127" s="29">
        <f t="shared" si="9"/>
        <v>213.95</v>
      </c>
      <c r="G127" s="30">
        <f t="shared" si="10"/>
        <v>1.0553416559819208E-05</v>
      </c>
      <c r="H127" s="7">
        <f t="shared" si="11"/>
        <v>6.483333333333333</v>
      </c>
      <c r="I127" s="7">
        <f t="shared" si="17"/>
        <v>-116.05</v>
      </c>
      <c r="J127" s="7">
        <f t="shared" si="12"/>
        <v>0</v>
      </c>
      <c r="K127" s="7">
        <f t="shared" si="13"/>
        <v>0</v>
      </c>
      <c r="L127" s="31">
        <f t="shared" si="14"/>
        <v>478.9445386370869</v>
      </c>
      <c r="M127" s="10">
        <f t="shared" si="15"/>
        <v>0</v>
      </c>
      <c r="N127" s="32">
        <f t="shared" si="16"/>
        <v>478.9445386370869</v>
      </c>
    </row>
    <row r="128" spans="1:14" s="4" customFormat="1" ht="12.75">
      <c r="A128" s="26" t="s">
        <v>502</v>
      </c>
      <c r="B128" s="27" t="s">
        <v>415</v>
      </c>
      <c r="C128" s="64">
        <v>342</v>
      </c>
      <c r="D128" s="69">
        <v>202170</v>
      </c>
      <c r="E128" s="28">
        <v>18850</v>
      </c>
      <c r="F128" s="29">
        <f t="shared" si="9"/>
        <v>3668.0180371352785</v>
      </c>
      <c r="G128" s="30">
        <f t="shared" si="10"/>
        <v>0.0001809306954653844</v>
      </c>
      <c r="H128" s="7">
        <f t="shared" si="11"/>
        <v>10.725198938992042</v>
      </c>
      <c r="I128" s="7">
        <f t="shared" si="17"/>
        <v>248.0180371352784</v>
      </c>
      <c r="J128" s="7">
        <f t="shared" si="12"/>
        <v>248.0180371352784</v>
      </c>
      <c r="K128" s="7">
        <f t="shared" si="13"/>
        <v>3.450564095450904E-05</v>
      </c>
      <c r="L128" s="31">
        <f t="shared" si="14"/>
        <v>8211.157777556762</v>
      </c>
      <c r="M128" s="10">
        <f t="shared" si="15"/>
        <v>529.5139873219667</v>
      </c>
      <c r="N128" s="32">
        <f t="shared" si="16"/>
        <v>8740.671764878729</v>
      </c>
    </row>
    <row r="129" spans="1:14" s="4" customFormat="1" ht="12.75">
      <c r="A129" s="26" t="s">
        <v>500</v>
      </c>
      <c r="B129" s="27" t="s">
        <v>350</v>
      </c>
      <c r="C129" s="64">
        <v>852</v>
      </c>
      <c r="D129" s="69">
        <v>836895</v>
      </c>
      <c r="E129" s="28">
        <v>54250</v>
      </c>
      <c r="F129" s="29">
        <f t="shared" si="9"/>
        <v>13143.493824884792</v>
      </c>
      <c r="G129" s="30">
        <f t="shared" si="10"/>
        <v>0.0006483232782679162</v>
      </c>
      <c r="H129" s="7">
        <f t="shared" si="11"/>
        <v>15.426635944700461</v>
      </c>
      <c r="I129" s="7">
        <f t="shared" si="17"/>
        <v>4623.493824884793</v>
      </c>
      <c r="J129" s="7">
        <f t="shared" si="12"/>
        <v>4623.493824884793</v>
      </c>
      <c r="K129" s="7">
        <f t="shared" si="13"/>
        <v>0.0006432460304886901</v>
      </c>
      <c r="L129" s="31">
        <f t="shared" si="14"/>
        <v>29422.78376274292</v>
      </c>
      <c r="M129" s="10">
        <f t="shared" si="15"/>
        <v>9871.075018781376</v>
      </c>
      <c r="N129" s="32">
        <f t="shared" si="16"/>
        <v>39293.85878152429</v>
      </c>
    </row>
    <row r="130" spans="1:14" s="4" customFormat="1" ht="12.75">
      <c r="A130" s="26" t="s">
        <v>497</v>
      </c>
      <c r="B130" s="27" t="s">
        <v>267</v>
      </c>
      <c r="C130" s="64">
        <v>3895</v>
      </c>
      <c r="D130" s="69">
        <v>3524637</v>
      </c>
      <c r="E130" s="28">
        <v>216700</v>
      </c>
      <c r="F130" s="29">
        <f t="shared" si="9"/>
        <v>63352.38170281495</v>
      </c>
      <c r="G130" s="30">
        <f t="shared" si="10"/>
        <v>0.0031249547752581195</v>
      </c>
      <c r="H130" s="7">
        <f t="shared" si="11"/>
        <v>16.265053068758654</v>
      </c>
      <c r="I130" s="7">
        <f t="shared" si="17"/>
        <v>24402.381702814957</v>
      </c>
      <c r="J130" s="7">
        <f t="shared" si="12"/>
        <v>24402.381702814957</v>
      </c>
      <c r="K130" s="7">
        <f t="shared" si="13"/>
        <v>0.0033949942963742773</v>
      </c>
      <c r="L130" s="31">
        <f t="shared" si="14"/>
        <v>141819.47757053206</v>
      </c>
      <c r="M130" s="10">
        <f t="shared" si="15"/>
        <v>52098.640021742984</v>
      </c>
      <c r="N130" s="32">
        <f t="shared" si="16"/>
        <v>193918.11759227506</v>
      </c>
    </row>
    <row r="131" spans="1:14" s="4" customFormat="1" ht="12.75">
      <c r="A131" s="26" t="s">
        <v>496</v>
      </c>
      <c r="B131" s="27" t="s">
        <v>226</v>
      </c>
      <c r="C131" s="64">
        <v>2550</v>
      </c>
      <c r="D131" s="69">
        <v>3059317</v>
      </c>
      <c r="E131" s="28">
        <v>146000</v>
      </c>
      <c r="F131" s="29">
        <f t="shared" si="9"/>
        <v>53433.276369863015</v>
      </c>
      <c r="G131" s="30">
        <f t="shared" si="10"/>
        <v>0.0026356794750507537</v>
      </c>
      <c r="H131" s="7">
        <f t="shared" si="11"/>
        <v>20.95422602739726</v>
      </c>
      <c r="I131" s="7">
        <f t="shared" si="17"/>
        <v>27933.27636986302</v>
      </c>
      <c r="J131" s="7">
        <f t="shared" si="12"/>
        <v>27933.27636986302</v>
      </c>
      <c r="K131" s="7">
        <f t="shared" si="13"/>
        <v>0.003886231889561491</v>
      </c>
      <c r="L131" s="31">
        <f t="shared" si="14"/>
        <v>119614.75063721431</v>
      </c>
      <c r="M131" s="10">
        <f t="shared" si="15"/>
        <v>59637.0357592381</v>
      </c>
      <c r="N131" s="32">
        <f t="shared" si="16"/>
        <v>179251.7863964524</v>
      </c>
    </row>
    <row r="132" spans="1:14" s="4" customFormat="1" ht="12.75">
      <c r="A132" s="26" t="s">
        <v>497</v>
      </c>
      <c r="B132" s="27" t="s">
        <v>268</v>
      </c>
      <c r="C132" s="64">
        <v>1181</v>
      </c>
      <c r="D132" s="69">
        <v>882328</v>
      </c>
      <c r="E132" s="28">
        <v>74500</v>
      </c>
      <c r="F132" s="29">
        <f t="shared" si="9"/>
        <v>13986.971382550335</v>
      </c>
      <c r="G132" s="30">
        <f t="shared" si="10"/>
        <v>0.0006899291208708767</v>
      </c>
      <c r="H132" s="7">
        <f t="shared" si="11"/>
        <v>11.843328859060403</v>
      </c>
      <c r="I132" s="7">
        <f t="shared" si="17"/>
        <v>2176.971382550336</v>
      </c>
      <c r="J132" s="7">
        <f t="shared" si="12"/>
        <v>2176.971382550336</v>
      </c>
      <c r="K132" s="7">
        <f t="shared" si="13"/>
        <v>0.0003028722981689874</v>
      </c>
      <c r="L132" s="31">
        <f t="shared" si="14"/>
        <v>31310.977124308054</v>
      </c>
      <c r="M132" s="10">
        <f t="shared" si="15"/>
        <v>4647.79421035131</v>
      </c>
      <c r="N132" s="32">
        <f t="shared" si="16"/>
        <v>35958.77133465937</v>
      </c>
    </row>
    <row r="133" spans="1:14" s="4" customFormat="1" ht="12.75">
      <c r="A133" s="26" t="s">
        <v>498</v>
      </c>
      <c r="B133" s="27" t="s">
        <v>317</v>
      </c>
      <c r="C133" s="64">
        <v>4213</v>
      </c>
      <c r="D133" s="69">
        <v>5025598</v>
      </c>
      <c r="E133" s="28">
        <v>292350</v>
      </c>
      <c r="F133" s="29">
        <f t="shared" si="9"/>
        <v>72422.93269710963</v>
      </c>
      <c r="G133" s="30">
        <f t="shared" si="10"/>
        <v>0.003572373812742925</v>
      </c>
      <c r="H133" s="7">
        <f t="shared" si="11"/>
        <v>17.190347186591413</v>
      </c>
      <c r="I133" s="7">
        <f t="shared" si="17"/>
        <v>30292.932697109623</v>
      </c>
      <c r="J133" s="7">
        <f t="shared" si="12"/>
        <v>30292.932697109623</v>
      </c>
      <c r="K133" s="7">
        <f t="shared" si="13"/>
        <v>0.004214520327549558</v>
      </c>
      <c r="L133" s="31">
        <f t="shared" si="14"/>
        <v>162124.64635364324</v>
      </c>
      <c r="M133" s="10">
        <f t="shared" si="15"/>
        <v>64674.85899573259</v>
      </c>
      <c r="N133" s="32">
        <f t="shared" si="16"/>
        <v>226799.50534937583</v>
      </c>
    </row>
    <row r="134" spans="1:14" s="4" customFormat="1" ht="12.75">
      <c r="A134" s="26" t="s">
        <v>495</v>
      </c>
      <c r="B134" s="27" t="s">
        <v>208</v>
      </c>
      <c r="C134" s="64">
        <v>1672</v>
      </c>
      <c r="D134" s="69">
        <v>1847446</v>
      </c>
      <c r="E134" s="28">
        <v>138950</v>
      </c>
      <c r="F134" s="29">
        <f t="shared" si="9"/>
        <v>22230.512500899604</v>
      </c>
      <c r="G134" s="30">
        <f t="shared" si="10"/>
        <v>0.0010965546097698611</v>
      </c>
      <c r="H134" s="7">
        <f t="shared" si="11"/>
        <v>13.295761065131343</v>
      </c>
      <c r="I134" s="7">
        <f t="shared" si="17"/>
        <v>5510.512500899605</v>
      </c>
      <c r="J134" s="7">
        <f t="shared" si="12"/>
        <v>5510.512500899605</v>
      </c>
      <c r="K134" s="7">
        <f t="shared" si="13"/>
        <v>0.0007666529742256764</v>
      </c>
      <c r="L134" s="31">
        <f t="shared" si="14"/>
        <v>49764.81679555669</v>
      </c>
      <c r="M134" s="10">
        <f t="shared" si="15"/>
        <v>11764.843719601586</v>
      </c>
      <c r="N134" s="32">
        <f t="shared" si="16"/>
        <v>61529.66051515828</v>
      </c>
    </row>
    <row r="135" spans="1:14" s="4" customFormat="1" ht="12.75">
      <c r="A135" s="26" t="s">
        <v>497</v>
      </c>
      <c r="B135" s="27" t="s">
        <v>269</v>
      </c>
      <c r="C135" s="64">
        <v>46</v>
      </c>
      <c r="D135" s="69">
        <v>77298</v>
      </c>
      <c r="E135" s="28">
        <v>4850</v>
      </c>
      <c r="F135" s="29">
        <f aca="true" t="shared" si="18" ref="F135:F198">(C135*D135)/E135</f>
        <v>733.1356701030928</v>
      </c>
      <c r="G135" s="30">
        <f aca="true" t="shared" si="19" ref="G135:G198">F135/$F$500</f>
        <v>3.6163057356672735E-05</v>
      </c>
      <c r="H135" s="7">
        <f aca="true" t="shared" si="20" ref="H135:H198">D135/E135</f>
        <v>15.937731958762887</v>
      </c>
      <c r="I135" s="7">
        <f t="shared" si="17"/>
        <v>273.1356701030928</v>
      </c>
      <c r="J135" s="7">
        <f aca="true" t="shared" si="21" ref="J135:J198">IF(I135&gt;0,I135,0)</f>
        <v>273.1356701030928</v>
      </c>
      <c r="K135" s="7">
        <f aca="true" t="shared" si="22" ref="K135:K198">J135/$J$500</f>
        <v>3.800014496246477E-05</v>
      </c>
      <c r="L135" s="31">
        <f aca="true" t="shared" si="23" ref="L135:L198">$B$509*G135</f>
        <v>1641.1840396163466</v>
      </c>
      <c r="M135" s="10">
        <f aca="true" t="shared" si="24" ref="M135:M198">$G$509*K135</f>
        <v>583.1396757537428</v>
      </c>
      <c r="N135" s="32">
        <f aca="true" t="shared" si="25" ref="N135:N198">L135+M135</f>
        <v>2224.3237153700893</v>
      </c>
    </row>
    <row r="136" spans="1:14" s="4" customFormat="1" ht="12.75">
      <c r="A136" s="9" t="s">
        <v>488</v>
      </c>
      <c r="B136" s="27" t="s">
        <v>1</v>
      </c>
      <c r="C136" s="8">
        <v>3848</v>
      </c>
      <c r="D136" s="70">
        <v>4398969</v>
      </c>
      <c r="E136" s="28">
        <v>347950</v>
      </c>
      <c r="F136" s="29">
        <f t="shared" si="18"/>
        <v>48648.463032044834</v>
      </c>
      <c r="G136" s="30">
        <f t="shared" si="19"/>
        <v>0.002399661114148794</v>
      </c>
      <c r="H136" s="7">
        <f t="shared" si="20"/>
        <v>12.642531972984624</v>
      </c>
      <c r="I136" s="7">
        <f aca="true" t="shared" si="26" ref="I136:I199">(H136-10)*C136</f>
        <v>10168.463032044834</v>
      </c>
      <c r="J136" s="7">
        <f t="shared" si="21"/>
        <v>10168.463032044834</v>
      </c>
      <c r="K136" s="7">
        <f t="shared" si="22"/>
        <v>0.0014146928122471998</v>
      </c>
      <c r="L136" s="31">
        <f t="shared" si="23"/>
        <v>108903.55542082773</v>
      </c>
      <c r="M136" s="10">
        <f t="shared" si="24"/>
        <v>21709.483178020848</v>
      </c>
      <c r="N136" s="32">
        <f t="shared" si="25"/>
        <v>130613.03859884858</v>
      </c>
    </row>
    <row r="137" spans="1:14" s="4" customFormat="1" ht="12.75">
      <c r="A137" s="9" t="s">
        <v>489</v>
      </c>
      <c r="B137" s="27" t="s">
        <v>27</v>
      </c>
      <c r="C137" s="8">
        <v>213</v>
      </c>
      <c r="D137" s="70">
        <v>193572</v>
      </c>
      <c r="E137" s="28">
        <v>17600</v>
      </c>
      <c r="F137" s="29">
        <f t="shared" si="18"/>
        <v>2342.661136363636</v>
      </c>
      <c r="G137" s="30">
        <f t="shared" si="19"/>
        <v>0.00011555540467653602</v>
      </c>
      <c r="H137" s="7">
        <f t="shared" si="20"/>
        <v>10.99840909090909</v>
      </c>
      <c r="I137" s="7">
        <f t="shared" si="26"/>
        <v>212.6611363636363</v>
      </c>
      <c r="J137" s="7">
        <f t="shared" si="21"/>
        <v>212.6611363636363</v>
      </c>
      <c r="K137" s="7">
        <f t="shared" si="22"/>
        <v>2.9586593382880027E-05</v>
      </c>
      <c r="L137" s="31">
        <f t="shared" si="23"/>
        <v>5244.238173118558</v>
      </c>
      <c r="M137" s="10">
        <f t="shared" si="24"/>
        <v>454.0276488153538</v>
      </c>
      <c r="N137" s="32">
        <f t="shared" si="25"/>
        <v>5698.265821933912</v>
      </c>
    </row>
    <row r="138" spans="1:14" s="4" customFormat="1" ht="12.75">
      <c r="A138" s="9" t="s">
        <v>489</v>
      </c>
      <c r="B138" s="27" t="s">
        <v>28</v>
      </c>
      <c r="C138" s="8">
        <v>864</v>
      </c>
      <c r="D138" s="70">
        <v>1105886</v>
      </c>
      <c r="E138" s="28">
        <v>77650</v>
      </c>
      <c r="F138" s="29">
        <f t="shared" si="18"/>
        <v>12305.029027688344</v>
      </c>
      <c r="G138" s="30">
        <f t="shared" si="19"/>
        <v>0.0006069646978726909</v>
      </c>
      <c r="H138" s="7">
        <f t="shared" si="20"/>
        <v>14.241931745009659</v>
      </c>
      <c r="I138" s="7">
        <f t="shared" si="26"/>
        <v>3665.029027688345</v>
      </c>
      <c r="J138" s="7">
        <f t="shared" si="21"/>
        <v>3665.029027688345</v>
      </c>
      <c r="K138" s="7">
        <f t="shared" si="22"/>
        <v>0.0005098991072503694</v>
      </c>
      <c r="L138" s="31">
        <f t="shared" si="23"/>
        <v>27545.81187465369</v>
      </c>
      <c r="M138" s="10">
        <f t="shared" si="24"/>
        <v>7824.770151871996</v>
      </c>
      <c r="N138" s="32">
        <f t="shared" si="25"/>
        <v>35370.582026525684</v>
      </c>
    </row>
    <row r="139" spans="1:14" s="4" customFormat="1" ht="12.75">
      <c r="A139" s="26" t="s">
        <v>502</v>
      </c>
      <c r="B139" s="27" t="s">
        <v>505</v>
      </c>
      <c r="C139" s="64">
        <v>1368</v>
      </c>
      <c r="D139" s="69">
        <v>1226814</v>
      </c>
      <c r="E139" s="28">
        <v>86800</v>
      </c>
      <c r="F139" s="29">
        <f t="shared" si="18"/>
        <v>19335.040921658987</v>
      </c>
      <c r="G139" s="30">
        <f t="shared" si="19"/>
        <v>0.0009537309700744005</v>
      </c>
      <c r="H139" s="7">
        <f t="shared" si="20"/>
        <v>14.133801843317972</v>
      </c>
      <c r="I139" s="7">
        <f t="shared" si="26"/>
        <v>5655.040921658986</v>
      </c>
      <c r="J139" s="7">
        <f t="shared" si="21"/>
        <v>5655.040921658986</v>
      </c>
      <c r="K139" s="7">
        <f t="shared" si="22"/>
        <v>0.0007867605674154624</v>
      </c>
      <c r="L139" s="31">
        <f t="shared" si="23"/>
        <v>43283.06732298742</v>
      </c>
      <c r="M139" s="10">
        <f t="shared" si="24"/>
        <v>12073.409262824172</v>
      </c>
      <c r="N139" s="32">
        <f t="shared" si="25"/>
        <v>55356.47658581159</v>
      </c>
    </row>
    <row r="140" spans="1:14" s="4" customFormat="1" ht="12.75">
      <c r="A140" s="26" t="s">
        <v>497</v>
      </c>
      <c r="B140" s="27" t="s">
        <v>522</v>
      </c>
      <c r="C140" s="64">
        <v>1723</v>
      </c>
      <c r="D140" s="69">
        <v>2219380</v>
      </c>
      <c r="E140" s="28">
        <v>99150</v>
      </c>
      <c r="F140" s="29">
        <f t="shared" si="18"/>
        <v>38567.74321734745</v>
      </c>
      <c r="G140" s="30">
        <f t="shared" si="19"/>
        <v>0.001902413928230005</v>
      </c>
      <c r="H140" s="7">
        <f t="shared" si="20"/>
        <v>22.38406454866364</v>
      </c>
      <c r="I140" s="7">
        <f t="shared" si="26"/>
        <v>21337.743217347455</v>
      </c>
      <c r="J140" s="7">
        <f t="shared" si="21"/>
        <v>21337.743217347455</v>
      </c>
      <c r="K140" s="7">
        <f t="shared" si="22"/>
        <v>0.002968624841731616</v>
      </c>
      <c r="L140" s="31">
        <f t="shared" si="23"/>
        <v>86337.04127836465</v>
      </c>
      <c r="M140" s="10">
        <f t="shared" si="24"/>
        <v>45555.692730957315</v>
      </c>
      <c r="N140" s="32">
        <f t="shared" si="25"/>
        <v>131892.73400932195</v>
      </c>
    </row>
    <row r="141" spans="1:14" s="4" customFormat="1" ht="12.75">
      <c r="A141" s="26" t="s">
        <v>492</v>
      </c>
      <c r="B141" s="27" t="s">
        <v>131</v>
      </c>
      <c r="C141" s="64">
        <v>423</v>
      </c>
      <c r="D141" s="69">
        <v>971426</v>
      </c>
      <c r="E141" s="28">
        <v>77500</v>
      </c>
      <c r="F141" s="29">
        <f t="shared" si="18"/>
        <v>5302.105780645161</v>
      </c>
      <c r="G141" s="30">
        <f t="shared" si="19"/>
        <v>0.00026153461531840984</v>
      </c>
      <c r="H141" s="7">
        <f t="shared" si="20"/>
        <v>12.534529032258064</v>
      </c>
      <c r="I141" s="7">
        <f t="shared" si="26"/>
        <v>1072.105780645161</v>
      </c>
      <c r="J141" s="7">
        <f t="shared" si="21"/>
        <v>1072.105780645161</v>
      </c>
      <c r="K141" s="7">
        <f t="shared" si="22"/>
        <v>0.0001491572853308963</v>
      </c>
      <c r="L141" s="31">
        <f t="shared" si="23"/>
        <v>11869.196573573863</v>
      </c>
      <c r="M141" s="10">
        <f t="shared" si="24"/>
        <v>2288.9262946255267</v>
      </c>
      <c r="N141" s="32">
        <f t="shared" si="25"/>
        <v>14158.122868199389</v>
      </c>
    </row>
    <row r="142" spans="1:14" s="4" customFormat="1" ht="12.75">
      <c r="A142" s="9" t="s">
        <v>489</v>
      </c>
      <c r="B142" s="27" t="s">
        <v>29</v>
      </c>
      <c r="C142" s="8">
        <v>1287</v>
      </c>
      <c r="D142" s="70">
        <v>2547026</v>
      </c>
      <c r="E142" s="28">
        <v>250800</v>
      </c>
      <c r="F142" s="29">
        <f t="shared" si="18"/>
        <v>13070.265</v>
      </c>
      <c r="G142" s="30">
        <f t="shared" si="19"/>
        <v>0.0006447111525694106</v>
      </c>
      <c r="H142" s="7">
        <f t="shared" si="20"/>
        <v>10.155606060606061</v>
      </c>
      <c r="I142" s="7">
        <f t="shared" si="26"/>
        <v>200.26500000000075</v>
      </c>
      <c r="J142" s="7">
        <f t="shared" si="21"/>
        <v>200.26500000000075</v>
      </c>
      <c r="K142" s="7">
        <f t="shared" si="22"/>
        <v>2.786197433691347E-05</v>
      </c>
      <c r="L142" s="31">
        <f t="shared" si="23"/>
        <v>29258.85506094632</v>
      </c>
      <c r="M142" s="10">
        <f t="shared" si="24"/>
        <v>427.56212369019823</v>
      </c>
      <c r="N142" s="32">
        <f t="shared" si="25"/>
        <v>29686.417184636517</v>
      </c>
    </row>
    <row r="143" spans="1:14" s="4" customFormat="1" ht="12.75">
      <c r="A143" s="26" t="s">
        <v>502</v>
      </c>
      <c r="B143" s="27" t="s">
        <v>416</v>
      </c>
      <c r="C143" s="64">
        <v>1331</v>
      </c>
      <c r="D143" s="69">
        <v>2794437</v>
      </c>
      <c r="E143" s="28">
        <v>131750</v>
      </c>
      <c r="F143" s="29">
        <f t="shared" si="18"/>
        <v>28230.706998102465</v>
      </c>
      <c r="G143" s="30">
        <f t="shared" si="19"/>
        <v>0.0013925235369440455</v>
      </c>
      <c r="H143" s="7">
        <f t="shared" si="20"/>
        <v>21.21014800759013</v>
      </c>
      <c r="I143" s="7">
        <f t="shared" si="26"/>
        <v>14920.706998102465</v>
      </c>
      <c r="J143" s="7">
        <f t="shared" si="21"/>
        <v>14920.706998102465</v>
      </c>
      <c r="K143" s="7">
        <f t="shared" si="22"/>
        <v>0.0020758512744100794</v>
      </c>
      <c r="L143" s="31">
        <f t="shared" si="23"/>
        <v>63196.74194253314</v>
      </c>
      <c r="M143" s="10">
        <f t="shared" si="24"/>
        <v>31855.437400783303</v>
      </c>
      <c r="N143" s="32">
        <f t="shared" si="25"/>
        <v>95052.17934331644</v>
      </c>
    </row>
    <row r="144" spans="1:14" s="4" customFormat="1" ht="12.75">
      <c r="A144" s="26" t="s">
        <v>497</v>
      </c>
      <c r="B144" s="27" t="s">
        <v>270</v>
      </c>
      <c r="C144" s="64">
        <v>2225</v>
      </c>
      <c r="D144" s="69">
        <v>2075102</v>
      </c>
      <c r="E144" s="28">
        <v>170100</v>
      </c>
      <c r="F144" s="29">
        <f t="shared" si="18"/>
        <v>27143.45649617872</v>
      </c>
      <c r="G144" s="30">
        <f t="shared" si="19"/>
        <v>0.0013388932146646635</v>
      </c>
      <c r="H144" s="7">
        <f t="shared" si="20"/>
        <v>12.199306290417402</v>
      </c>
      <c r="I144" s="7">
        <f t="shared" si="26"/>
        <v>4893.45649617872</v>
      </c>
      <c r="J144" s="7">
        <f t="shared" si="21"/>
        <v>4893.45649617872</v>
      </c>
      <c r="K144" s="7">
        <f t="shared" si="22"/>
        <v>0.0006808047303090081</v>
      </c>
      <c r="L144" s="31">
        <f t="shared" si="23"/>
        <v>60762.84294731553</v>
      </c>
      <c r="M144" s="10">
        <f t="shared" si="24"/>
        <v>10447.440399928904</v>
      </c>
      <c r="N144" s="32">
        <f t="shared" si="25"/>
        <v>71210.28334724443</v>
      </c>
    </row>
    <row r="145" spans="1:14" s="4" customFormat="1" ht="12.75">
      <c r="A145" s="26" t="s">
        <v>495</v>
      </c>
      <c r="B145" s="27" t="s">
        <v>209</v>
      </c>
      <c r="C145" s="64">
        <v>1249</v>
      </c>
      <c r="D145" s="69">
        <v>2570169</v>
      </c>
      <c r="E145" s="28">
        <v>207050</v>
      </c>
      <c r="F145" s="29">
        <f t="shared" si="18"/>
        <v>15504.182955807775</v>
      </c>
      <c r="G145" s="30">
        <f t="shared" si="19"/>
        <v>0.0007647679418195302</v>
      </c>
      <c r="H145" s="7">
        <f t="shared" si="20"/>
        <v>12.413276986235209</v>
      </c>
      <c r="I145" s="7">
        <f t="shared" si="26"/>
        <v>3014.1829558077757</v>
      </c>
      <c r="J145" s="7">
        <f t="shared" si="21"/>
        <v>3014.1829558077757</v>
      </c>
      <c r="K145" s="7">
        <f t="shared" si="22"/>
        <v>0.0004193498023193165</v>
      </c>
      <c r="L145" s="31">
        <f t="shared" si="23"/>
        <v>34707.379073214965</v>
      </c>
      <c r="M145" s="10">
        <f t="shared" si="24"/>
        <v>6435.225654887107</v>
      </c>
      <c r="N145" s="32">
        <f t="shared" si="25"/>
        <v>41142.60472810207</v>
      </c>
    </row>
    <row r="146" spans="1:14" s="4" customFormat="1" ht="12.75">
      <c r="A146" s="26" t="s">
        <v>497</v>
      </c>
      <c r="B146" s="27" t="s">
        <v>271</v>
      </c>
      <c r="C146" s="64">
        <v>131</v>
      </c>
      <c r="D146" s="69">
        <v>142488</v>
      </c>
      <c r="E146" s="28">
        <v>8500</v>
      </c>
      <c r="F146" s="29">
        <f t="shared" si="18"/>
        <v>2195.9915294117645</v>
      </c>
      <c r="G146" s="30">
        <f t="shared" si="19"/>
        <v>0.00010832069816179867</v>
      </c>
      <c r="H146" s="7">
        <f t="shared" si="20"/>
        <v>16.76329411764706</v>
      </c>
      <c r="I146" s="7">
        <f t="shared" si="26"/>
        <v>885.9915294117649</v>
      </c>
      <c r="J146" s="7">
        <f t="shared" si="21"/>
        <v>885.9915294117649</v>
      </c>
      <c r="K146" s="7">
        <f t="shared" si="22"/>
        <v>0.00012326404142108316</v>
      </c>
      <c r="L146" s="31">
        <f t="shared" si="23"/>
        <v>4915.906286071832</v>
      </c>
      <c r="M146" s="10">
        <f t="shared" si="24"/>
        <v>1891.5757615500438</v>
      </c>
      <c r="N146" s="32">
        <f t="shared" si="25"/>
        <v>6807.482047621876</v>
      </c>
    </row>
    <row r="147" spans="1:14" s="4" customFormat="1" ht="12.75">
      <c r="A147" s="26" t="s">
        <v>503</v>
      </c>
      <c r="B147" s="27" t="s">
        <v>448</v>
      </c>
      <c r="C147" s="64">
        <v>6204</v>
      </c>
      <c r="D147" s="69">
        <v>11100522.3</v>
      </c>
      <c r="E147" s="28">
        <v>827300</v>
      </c>
      <c r="F147" s="29">
        <f t="shared" si="18"/>
        <v>83243.85392143117</v>
      </c>
      <c r="G147" s="30">
        <f t="shared" si="19"/>
        <v>0.004106132584611372</v>
      </c>
      <c r="H147" s="7">
        <f t="shared" si="20"/>
        <v>13.417771425117854</v>
      </c>
      <c r="I147" s="7">
        <f t="shared" si="26"/>
        <v>21203.853921431164</v>
      </c>
      <c r="J147" s="7">
        <f t="shared" si="21"/>
        <v>21203.853921431164</v>
      </c>
      <c r="K147" s="7">
        <f t="shared" si="22"/>
        <v>0.0029499974224281573</v>
      </c>
      <c r="L147" s="31">
        <f t="shared" si="23"/>
        <v>186348.16177038054</v>
      </c>
      <c r="M147" s="10">
        <f t="shared" si="24"/>
        <v>45269.841525298034</v>
      </c>
      <c r="N147" s="32">
        <f t="shared" si="25"/>
        <v>231618.0032956786</v>
      </c>
    </row>
    <row r="148" spans="1:14" s="4" customFormat="1" ht="12.75">
      <c r="A148" s="26" t="s">
        <v>492</v>
      </c>
      <c r="B148" s="27" t="s">
        <v>132</v>
      </c>
      <c r="C148" s="64">
        <v>7741</v>
      </c>
      <c r="D148" s="69">
        <v>15928455</v>
      </c>
      <c r="E148" s="28">
        <v>1036000</v>
      </c>
      <c r="F148" s="29">
        <f t="shared" si="18"/>
        <v>119017.53875965251</v>
      </c>
      <c r="G148" s="30">
        <f t="shared" si="19"/>
        <v>0.005870725236994818</v>
      </c>
      <c r="H148" s="7">
        <f t="shared" si="20"/>
        <v>15.374956563706563</v>
      </c>
      <c r="I148" s="7">
        <f t="shared" si="26"/>
        <v>41607.5387596525</v>
      </c>
      <c r="J148" s="7">
        <f t="shared" si="21"/>
        <v>41607.5387596525</v>
      </c>
      <c r="K148" s="7">
        <f t="shared" si="22"/>
        <v>0.005788670896779599</v>
      </c>
      <c r="L148" s="31">
        <f t="shared" si="23"/>
        <v>266430.4753024697</v>
      </c>
      <c r="M148" s="10">
        <f t="shared" si="24"/>
        <v>88831.33664693877</v>
      </c>
      <c r="N148" s="32">
        <f t="shared" si="25"/>
        <v>355261.81194940844</v>
      </c>
    </row>
    <row r="149" spans="1:14" s="4" customFormat="1" ht="12.75">
      <c r="A149" s="26" t="s">
        <v>500</v>
      </c>
      <c r="B149" s="27" t="s">
        <v>351</v>
      </c>
      <c r="C149" s="64">
        <v>939</v>
      </c>
      <c r="D149" s="69">
        <v>2465851</v>
      </c>
      <c r="E149" s="28">
        <v>197550</v>
      </c>
      <c r="F149" s="29">
        <f t="shared" si="18"/>
        <v>11720.749627942294</v>
      </c>
      <c r="G149" s="30">
        <f t="shared" si="19"/>
        <v>0.0005781442076046788</v>
      </c>
      <c r="H149" s="7">
        <f t="shared" si="20"/>
        <v>12.482161478106809</v>
      </c>
      <c r="I149" s="7">
        <f t="shared" si="26"/>
        <v>2330.7496279422935</v>
      </c>
      <c r="J149" s="7">
        <f t="shared" si="21"/>
        <v>2330.7496279422935</v>
      </c>
      <c r="K149" s="7">
        <f t="shared" si="22"/>
        <v>0.0003242667781164884</v>
      </c>
      <c r="L149" s="31">
        <f t="shared" si="23"/>
        <v>26237.85474660262</v>
      </c>
      <c r="M149" s="10">
        <f t="shared" si="24"/>
        <v>4976.107960518027</v>
      </c>
      <c r="N149" s="32">
        <f t="shared" si="25"/>
        <v>31213.96270712065</v>
      </c>
    </row>
    <row r="150" spans="1:14" s="4" customFormat="1" ht="12.75">
      <c r="A150" s="26" t="s">
        <v>497</v>
      </c>
      <c r="B150" s="27" t="s">
        <v>272</v>
      </c>
      <c r="C150" s="64">
        <v>1607</v>
      </c>
      <c r="D150" s="69">
        <v>2252112</v>
      </c>
      <c r="E150" s="28">
        <v>143900</v>
      </c>
      <c r="F150" s="29">
        <f t="shared" si="18"/>
        <v>25150.409895760946</v>
      </c>
      <c r="G150" s="30">
        <f t="shared" si="19"/>
        <v>0.0012405830908163798</v>
      </c>
      <c r="H150" s="7">
        <f t="shared" si="20"/>
        <v>15.650535093815149</v>
      </c>
      <c r="I150" s="7">
        <f t="shared" si="26"/>
        <v>9080.409895760944</v>
      </c>
      <c r="J150" s="7">
        <f t="shared" si="21"/>
        <v>9080.409895760944</v>
      </c>
      <c r="K150" s="7">
        <f t="shared" si="22"/>
        <v>0.001263316842605276</v>
      </c>
      <c r="L150" s="31">
        <f t="shared" si="23"/>
        <v>56301.24545014654</v>
      </c>
      <c r="M150" s="10">
        <f t="shared" si="24"/>
        <v>19386.50956986506</v>
      </c>
      <c r="N150" s="32">
        <f t="shared" si="25"/>
        <v>75687.7550200116</v>
      </c>
    </row>
    <row r="151" spans="1:14" s="4" customFormat="1" ht="12.75">
      <c r="A151" s="26" t="s">
        <v>497</v>
      </c>
      <c r="B151" s="27" t="s">
        <v>273</v>
      </c>
      <c r="C151" s="64">
        <v>1246</v>
      </c>
      <c r="D151" s="69">
        <v>939361</v>
      </c>
      <c r="E151" s="28">
        <v>67050</v>
      </c>
      <c r="F151" s="29">
        <f t="shared" si="18"/>
        <v>17456.2834601044</v>
      </c>
      <c r="G151" s="30">
        <f t="shared" si="19"/>
        <v>0.0008610583357829583</v>
      </c>
      <c r="H151" s="7">
        <f t="shared" si="20"/>
        <v>14.00985831469053</v>
      </c>
      <c r="I151" s="7">
        <f t="shared" si="26"/>
        <v>4996.2834601044</v>
      </c>
      <c r="J151" s="7">
        <f t="shared" si="21"/>
        <v>4996.2834601044</v>
      </c>
      <c r="K151" s="7">
        <f t="shared" si="22"/>
        <v>0.0006951105862001523</v>
      </c>
      <c r="L151" s="31">
        <f t="shared" si="23"/>
        <v>39077.31539199773</v>
      </c>
      <c r="M151" s="10">
        <f t="shared" si="24"/>
        <v>10666.974093128809</v>
      </c>
      <c r="N151" s="32">
        <f t="shared" si="25"/>
        <v>49744.28948512654</v>
      </c>
    </row>
    <row r="152" spans="1:14" s="4" customFormat="1" ht="12.75">
      <c r="A152" s="26" t="s">
        <v>491</v>
      </c>
      <c r="B152" s="27" t="s">
        <v>107</v>
      </c>
      <c r="C152" s="65">
        <v>618</v>
      </c>
      <c r="D152" s="69">
        <v>1534138</v>
      </c>
      <c r="E152" s="28">
        <v>164200</v>
      </c>
      <c r="F152" s="29">
        <f t="shared" si="18"/>
        <v>5774.039488428745</v>
      </c>
      <c r="G152" s="30">
        <f t="shared" si="19"/>
        <v>0.0002848134795710865</v>
      </c>
      <c r="H152" s="7">
        <f t="shared" si="20"/>
        <v>9.343105968331303</v>
      </c>
      <c r="I152" s="7">
        <f t="shared" si="26"/>
        <v>-405.9605115712549</v>
      </c>
      <c r="J152" s="7">
        <f t="shared" si="21"/>
        <v>0</v>
      </c>
      <c r="K152" s="7">
        <f t="shared" si="22"/>
        <v>0</v>
      </c>
      <c r="L152" s="31">
        <f t="shared" si="23"/>
        <v>12925.658699966474</v>
      </c>
      <c r="M152" s="10">
        <f t="shared" si="24"/>
        <v>0</v>
      </c>
      <c r="N152" s="32">
        <f t="shared" si="25"/>
        <v>12925.658699966474</v>
      </c>
    </row>
    <row r="153" spans="1:14" s="4" customFormat="1" ht="12.75">
      <c r="A153" s="26" t="s">
        <v>497</v>
      </c>
      <c r="B153" s="27" t="s">
        <v>274</v>
      </c>
      <c r="C153" s="64">
        <v>1092</v>
      </c>
      <c r="D153" s="69">
        <v>778066</v>
      </c>
      <c r="E153" s="28">
        <v>59250</v>
      </c>
      <c r="F153" s="29">
        <f t="shared" si="18"/>
        <v>14340.051848101266</v>
      </c>
      <c r="G153" s="30">
        <f t="shared" si="19"/>
        <v>0.0007073453640683241</v>
      </c>
      <c r="H153" s="7">
        <f t="shared" si="20"/>
        <v>13.131915611814346</v>
      </c>
      <c r="I153" s="7">
        <f t="shared" si="26"/>
        <v>3420.051848101266</v>
      </c>
      <c r="J153" s="7">
        <f t="shared" si="21"/>
        <v>3420.051848101266</v>
      </c>
      <c r="K153" s="7">
        <f t="shared" si="22"/>
        <v>0.0004758165272149932</v>
      </c>
      <c r="L153" s="31">
        <f t="shared" si="23"/>
        <v>32101.37656658456</v>
      </c>
      <c r="M153" s="10">
        <f t="shared" si="24"/>
        <v>7301.748339973331</v>
      </c>
      <c r="N153" s="32">
        <f t="shared" si="25"/>
        <v>39403.12490655789</v>
      </c>
    </row>
    <row r="154" spans="1:14" s="4" customFormat="1" ht="12.75">
      <c r="A154" s="26" t="s">
        <v>500</v>
      </c>
      <c r="B154" s="27" t="s">
        <v>352</v>
      </c>
      <c r="C154" s="64">
        <v>6735</v>
      </c>
      <c r="D154" s="69">
        <v>6964981</v>
      </c>
      <c r="E154" s="28">
        <v>367650</v>
      </c>
      <c r="F154" s="29">
        <f t="shared" si="18"/>
        <v>127591.85920032639</v>
      </c>
      <c r="G154" s="30">
        <f t="shared" si="19"/>
        <v>0.006293666930511079</v>
      </c>
      <c r="H154" s="7">
        <f t="shared" si="20"/>
        <v>18.944596763225896</v>
      </c>
      <c r="I154" s="7">
        <f t="shared" si="26"/>
        <v>60241.859200326406</v>
      </c>
      <c r="J154" s="7">
        <f t="shared" si="21"/>
        <v>60241.859200326406</v>
      </c>
      <c r="K154" s="7">
        <f t="shared" si="22"/>
        <v>0.008381180610927734</v>
      </c>
      <c r="L154" s="31">
        <f t="shared" si="23"/>
        <v>285624.7914865552</v>
      </c>
      <c r="M154" s="10">
        <f t="shared" si="24"/>
        <v>128615.27103955942</v>
      </c>
      <c r="N154" s="32">
        <f t="shared" si="25"/>
        <v>414240.06252611463</v>
      </c>
    </row>
    <row r="155" spans="1:14" s="4" customFormat="1" ht="12.75">
      <c r="A155" s="26" t="s">
        <v>490</v>
      </c>
      <c r="B155" s="27" t="s">
        <v>82</v>
      </c>
      <c r="C155" s="64">
        <v>11185</v>
      </c>
      <c r="D155" s="69">
        <v>28750913.044</v>
      </c>
      <c r="E155" s="28">
        <v>2091550</v>
      </c>
      <c r="F155" s="29">
        <f t="shared" si="18"/>
        <v>153751.50601092013</v>
      </c>
      <c r="G155" s="30">
        <f t="shared" si="19"/>
        <v>0.007584032202069582</v>
      </c>
      <c r="H155" s="7">
        <f t="shared" si="20"/>
        <v>13.746223156988837</v>
      </c>
      <c r="I155" s="7">
        <f t="shared" si="26"/>
        <v>41901.50601092014</v>
      </c>
      <c r="J155" s="7">
        <f t="shared" si="21"/>
        <v>41901.50601092014</v>
      </c>
      <c r="K155" s="7">
        <f t="shared" si="22"/>
        <v>0.005829569246519751</v>
      </c>
      <c r="L155" s="31">
        <f t="shared" si="23"/>
        <v>344185.29614936875</v>
      </c>
      <c r="M155" s="10">
        <f t="shared" si="24"/>
        <v>89458.95136866927</v>
      </c>
      <c r="N155" s="32">
        <f t="shared" si="25"/>
        <v>433644.247518038</v>
      </c>
    </row>
    <row r="156" spans="1:14" s="4" customFormat="1" ht="12.75">
      <c r="A156" s="26" t="s">
        <v>493</v>
      </c>
      <c r="B156" s="27" t="s">
        <v>164</v>
      </c>
      <c r="C156" s="64">
        <v>2956</v>
      </c>
      <c r="D156" s="69">
        <v>2326250</v>
      </c>
      <c r="E156" s="28">
        <v>188150</v>
      </c>
      <c r="F156" s="29">
        <f t="shared" si="18"/>
        <v>36547.408982195055</v>
      </c>
      <c r="G156" s="30">
        <f t="shared" si="19"/>
        <v>0.0018027577993511687</v>
      </c>
      <c r="H156" s="7">
        <f t="shared" si="20"/>
        <v>12.363805474355567</v>
      </c>
      <c r="I156" s="7">
        <f t="shared" si="26"/>
        <v>6987.408982195057</v>
      </c>
      <c r="J156" s="7">
        <f t="shared" si="21"/>
        <v>6987.408982195057</v>
      </c>
      <c r="K156" s="7">
        <f t="shared" si="22"/>
        <v>0.000972126980468063</v>
      </c>
      <c r="L156" s="31">
        <f t="shared" si="23"/>
        <v>81814.35818349304</v>
      </c>
      <c r="M156" s="10">
        <f t="shared" si="24"/>
        <v>14917.990779813117</v>
      </c>
      <c r="N156" s="32">
        <f t="shared" si="25"/>
        <v>96732.34896330615</v>
      </c>
    </row>
    <row r="157" spans="1:14" s="4" customFormat="1" ht="12.75">
      <c r="A157" s="26" t="s">
        <v>491</v>
      </c>
      <c r="B157" s="27" t="s">
        <v>108</v>
      </c>
      <c r="C157" s="65">
        <v>7760</v>
      </c>
      <c r="D157" s="69">
        <v>6766388</v>
      </c>
      <c r="E157" s="28">
        <v>432750</v>
      </c>
      <c r="F157" s="29">
        <f t="shared" si="18"/>
        <v>121333.72820335066</v>
      </c>
      <c r="G157" s="30">
        <f t="shared" si="19"/>
        <v>0.0059849748842526005</v>
      </c>
      <c r="H157" s="7">
        <f t="shared" si="20"/>
        <v>15.635789716926633</v>
      </c>
      <c r="I157" s="7">
        <f t="shared" si="26"/>
        <v>43733.72820335067</v>
      </c>
      <c r="J157" s="7">
        <f t="shared" si="21"/>
        <v>43733.72820335067</v>
      </c>
      <c r="K157" s="7">
        <f t="shared" si="22"/>
        <v>0.006084478130773229</v>
      </c>
      <c r="L157" s="31">
        <f t="shared" si="23"/>
        <v>271615.45443080855</v>
      </c>
      <c r="M157" s="10">
        <f t="shared" si="24"/>
        <v>93370.71234371688</v>
      </c>
      <c r="N157" s="32">
        <f t="shared" si="25"/>
        <v>364986.1667745254</v>
      </c>
    </row>
    <row r="158" spans="1:14" s="4" customFormat="1" ht="12.75">
      <c r="A158" s="26" t="s">
        <v>493</v>
      </c>
      <c r="B158" s="27" t="s">
        <v>165</v>
      </c>
      <c r="C158" s="64">
        <v>1140</v>
      </c>
      <c r="D158" s="69">
        <v>2127051</v>
      </c>
      <c r="E158" s="28">
        <v>161800</v>
      </c>
      <c r="F158" s="29">
        <f t="shared" si="18"/>
        <v>14986.63868974042</v>
      </c>
      <c r="G158" s="30">
        <f t="shared" si="19"/>
        <v>0.0007392392658300248</v>
      </c>
      <c r="H158" s="7">
        <f t="shared" si="20"/>
        <v>13.146174289245982</v>
      </c>
      <c r="I158" s="7">
        <f t="shared" si="26"/>
        <v>3586.6386897404195</v>
      </c>
      <c r="J158" s="7">
        <f t="shared" si="21"/>
        <v>3586.6386897404195</v>
      </c>
      <c r="K158" s="7">
        <f t="shared" si="22"/>
        <v>0.000498993009908512</v>
      </c>
      <c r="L158" s="31">
        <f t="shared" si="23"/>
        <v>33548.81398914907</v>
      </c>
      <c r="M158" s="10">
        <f t="shared" si="24"/>
        <v>7657.408209596475</v>
      </c>
      <c r="N158" s="32">
        <f t="shared" si="25"/>
        <v>41206.22219874555</v>
      </c>
    </row>
    <row r="159" spans="1:14" s="4" customFormat="1" ht="12.75">
      <c r="A159" s="9" t="s">
        <v>489</v>
      </c>
      <c r="B159" s="27" t="s">
        <v>30</v>
      </c>
      <c r="C159" s="8">
        <v>3496</v>
      </c>
      <c r="D159" s="70">
        <v>3345999</v>
      </c>
      <c r="E159" s="28">
        <v>177600</v>
      </c>
      <c r="F159" s="29">
        <f t="shared" si="18"/>
        <v>65864.93527027027</v>
      </c>
      <c r="G159" s="30">
        <f t="shared" si="19"/>
        <v>0.003248890388374342</v>
      </c>
      <c r="H159" s="7">
        <f t="shared" si="20"/>
        <v>18.840084459459458</v>
      </c>
      <c r="I159" s="7">
        <f t="shared" si="26"/>
        <v>30904.935270270267</v>
      </c>
      <c r="J159" s="7">
        <f t="shared" si="21"/>
        <v>30904.935270270267</v>
      </c>
      <c r="K159" s="7">
        <f t="shared" si="22"/>
        <v>0.004299665510120286</v>
      </c>
      <c r="L159" s="31">
        <f t="shared" si="23"/>
        <v>147444.03381809389</v>
      </c>
      <c r="M159" s="10">
        <f t="shared" si="24"/>
        <v>65981.47333116029</v>
      </c>
      <c r="N159" s="32">
        <f t="shared" si="25"/>
        <v>213425.50714925418</v>
      </c>
    </row>
    <row r="160" spans="1:14" s="4" customFormat="1" ht="12.75">
      <c r="A160" s="9" t="s">
        <v>489</v>
      </c>
      <c r="B160" s="27" t="s">
        <v>31</v>
      </c>
      <c r="C160" s="8">
        <v>4097</v>
      </c>
      <c r="D160" s="70">
        <v>3663604.675</v>
      </c>
      <c r="E160" s="28">
        <v>228400</v>
      </c>
      <c r="F160" s="29">
        <f t="shared" si="18"/>
        <v>65717.11188036339</v>
      </c>
      <c r="G160" s="30">
        <f t="shared" si="19"/>
        <v>0.0032415987697205825</v>
      </c>
      <c r="H160" s="7">
        <f t="shared" si="20"/>
        <v>16.040300678633976</v>
      </c>
      <c r="I160" s="7">
        <f t="shared" si="26"/>
        <v>24747.111880363398</v>
      </c>
      <c r="J160" s="7">
        <f t="shared" si="21"/>
        <v>24747.111880363398</v>
      </c>
      <c r="K160" s="7">
        <f t="shared" si="22"/>
        <v>0.003442955065155713</v>
      </c>
      <c r="L160" s="31">
        <f t="shared" si="23"/>
        <v>147113.11909372502</v>
      </c>
      <c r="M160" s="10">
        <f t="shared" si="24"/>
        <v>52834.63266555349</v>
      </c>
      <c r="N160" s="32">
        <f t="shared" si="25"/>
        <v>199947.7517592785</v>
      </c>
    </row>
    <row r="161" spans="1:14" s="4" customFormat="1" ht="12.75">
      <c r="A161" s="26" t="s">
        <v>501</v>
      </c>
      <c r="B161" s="27" t="s">
        <v>376</v>
      </c>
      <c r="C161" s="64">
        <v>1124</v>
      </c>
      <c r="D161" s="69">
        <v>1026570</v>
      </c>
      <c r="E161" s="28">
        <v>78050</v>
      </c>
      <c r="F161" s="29">
        <f t="shared" si="18"/>
        <v>14783.660217809096</v>
      </c>
      <c r="G161" s="30">
        <f t="shared" si="19"/>
        <v>0.0007292270369589481</v>
      </c>
      <c r="H161" s="7">
        <f t="shared" si="20"/>
        <v>13.15272261370916</v>
      </c>
      <c r="I161" s="7">
        <f t="shared" si="26"/>
        <v>3543.6602178090966</v>
      </c>
      <c r="J161" s="7">
        <f t="shared" si="21"/>
        <v>3543.6602178090966</v>
      </c>
      <c r="K161" s="7">
        <f t="shared" si="22"/>
        <v>0.00049301360720714</v>
      </c>
      <c r="L161" s="31">
        <f t="shared" si="23"/>
        <v>33094.430111643065</v>
      </c>
      <c r="M161" s="10">
        <f t="shared" si="24"/>
        <v>7565.649955623409</v>
      </c>
      <c r="N161" s="32">
        <f t="shared" si="25"/>
        <v>40660.08006726648</v>
      </c>
    </row>
    <row r="162" spans="1:14" s="4" customFormat="1" ht="12.75">
      <c r="A162" s="26" t="s">
        <v>492</v>
      </c>
      <c r="B162" s="27" t="s">
        <v>133</v>
      </c>
      <c r="C162" s="64">
        <v>1483</v>
      </c>
      <c r="D162" s="69">
        <v>1782834</v>
      </c>
      <c r="E162" s="28">
        <v>164050</v>
      </c>
      <c r="F162" s="29">
        <f t="shared" si="18"/>
        <v>16116.688948491314</v>
      </c>
      <c r="G162" s="30">
        <f t="shared" si="19"/>
        <v>0.000794980752692047</v>
      </c>
      <c r="H162" s="7">
        <f t="shared" si="20"/>
        <v>10.867625723864675</v>
      </c>
      <c r="I162" s="7">
        <f t="shared" si="26"/>
        <v>1286.6889484913133</v>
      </c>
      <c r="J162" s="7">
        <f t="shared" si="21"/>
        <v>1286.6889484913133</v>
      </c>
      <c r="K162" s="7">
        <f t="shared" si="22"/>
        <v>0.00017901128236314393</v>
      </c>
      <c r="L162" s="31">
        <f t="shared" si="23"/>
        <v>36078.52373354807</v>
      </c>
      <c r="M162" s="10">
        <f t="shared" si="24"/>
        <v>2747.057445612823</v>
      </c>
      <c r="N162" s="32">
        <f t="shared" si="25"/>
        <v>38825.581179160894</v>
      </c>
    </row>
    <row r="163" spans="1:14" s="4" customFormat="1" ht="12.75">
      <c r="A163" s="26" t="s">
        <v>501</v>
      </c>
      <c r="B163" s="27" t="s">
        <v>377</v>
      </c>
      <c r="C163" s="64">
        <v>719</v>
      </c>
      <c r="D163" s="69">
        <v>903042</v>
      </c>
      <c r="E163" s="28">
        <v>57550</v>
      </c>
      <c r="F163" s="29">
        <f t="shared" si="18"/>
        <v>11282.14071242398</v>
      </c>
      <c r="G163" s="30">
        <f t="shared" si="19"/>
        <v>0.0005565091405688511</v>
      </c>
      <c r="H163" s="7">
        <f t="shared" si="20"/>
        <v>15.691433536055603</v>
      </c>
      <c r="I163" s="7">
        <f t="shared" si="26"/>
        <v>4092.140712423979</v>
      </c>
      <c r="J163" s="7">
        <f t="shared" si="21"/>
        <v>4092.140712423979</v>
      </c>
      <c r="K163" s="7">
        <f t="shared" si="22"/>
        <v>0.0005693212469108196</v>
      </c>
      <c r="L163" s="31">
        <f t="shared" si="23"/>
        <v>25255.99288782705</v>
      </c>
      <c r="M163" s="10">
        <f t="shared" si="24"/>
        <v>8736.645811515296</v>
      </c>
      <c r="N163" s="32">
        <f t="shared" si="25"/>
        <v>33992.63869934235</v>
      </c>
    </row>
    <row r="164" spans="1:14" s="4" customFormat="1" ht="12.75">
      <c r="A164" s="26" t="s">
        <v>490</v>
      </c>
      <c r="B164" s="27" t="s">
        <v>83</v>
      </c>
      <c r="C164" s="64">
        <v>7879</v>
      </c>
      <c r="D164" s="69">
        <v>19579068</v>
      </c>
      <c r="E164" s="28">
        <v>1335900</v>
      </c>
      <c r="F164" s="29">
        <f t="shared" si="18"/>
        <v>115475.31759263418</v>
      </c>
      <c r="G164" s="30">
        <f t="shared" si="19"/>
        <v>0.005695999667831212</v>
      </c>
      <c r="H164" s="7">
        <f t="shared" si="20"/>
        <v>14.656088030541207</v>
      </c>
      <c r="I164" s="7">
        <f t="shared" si="26"/>
        <v>36685.31759263417</v>
      </c>
      <c r="J164" s="7">
        <f t="shared" si="21"/>
        <v>36685.31759263417</v>
      </c>
      <c r="K164" s="7">
        <f t="shared" si="22"/>
        <v>0.00510386426638449</v>
      </c>
      <c r="L164" s="31">
        <f t="shared" si="23"/>
        <v>258500.9240868206</v>
      </c>
      <c r="M164" s="10">
        <f t="shared" si="24"/>
        <v>78322.48419921604</v>
      </c>
      <c r="N164" s="32">
        <f t="shared" si="25"/>
        <v>336823.40828603663</v>
      </c>
    </row>
    <row r="165" spans="1:14" s="4" customFormat="1" ht="12.75">
      <c r="A165" s="26" t="s">
        <v>492</v>
      </c>
      <c r="B165" s="27" t="s">
        <v>138</v>
      </c>
      <c r="C165" s="64">
        <v>61</v>
      </c>
      <c r="D165" s="69">
        <v>258063</v>
      </c>
      <c r="E165" s="28">
        <v>11800</v>
      </c>
      <c r="F165" s="29">
        <f t="shared" si="18"/>
        <v>1334.0544915254238</v>
      </c>
      <c r="G165" s="30">
        <f t="shared" si="19"/>
        <v>6.580431298231176E-05</v>
      </c>
      <c r="H165" s="7">
        <f t="shared" si="20"/>
        <v>21.869745762711865</v>
      </c>
      <c r="I165" s="7">
        <f t="shared" si="26"/>
        <v>724.0544915254238</v>
      </c>
      <c r="J165" s="7">
        <f t="shared" si="21"/>
        <v>724.0544915254238</v>
      </c>
      <c r="K165" s="7">
        <f t="shared" si="22"/>
        <v>0.00010073446514072962</v>
      </c>
      <c r="L165" s="31">
        <f t="shared" si="23"/>
        <v>2986.3898712801015</v>
      </c>
      <c r="M165" s="10">
        <f t="shared" si="24"/>
        <v>1545.8431381621137</v>
      </c>
      <c r="N165" s="32">
        <f t="shared" si="25"/>
        <v>4532.233009442215</v>
      </c>
    </row>
    <row r="166" spans="1:14" s="4" customFormat="1" ht="12.75">
      <c r="A166" s="9" t="s">
        <v>489</v>
      </c>
      <c r="B166" s="27" t="s">
        <v>32</v>
      </c>
      <c r="C166" s="8">
        <v>1087</v>
      </c>
      <c r="D166" s="70">
        <v>809589</v>
      </c>
      <c r="E166" s="28">
        <v>49050</v>
      </c>
      <c r="F166" s="29">
        <f t="shared" si="18"/>
        <v>17941.350519877677</v>
      </c>
      <c r="G166" s="30">
        <f t="shared" si="19"/>
        <v>0.0008849850230521058</v>
      </c>
      <c r="H166" s="7">
        <f t="shared" si="20"/>
        <v>16.505382262996942</v>
      </c>
      <c r="I166" s="7">
        <f t="shared" si="26"/>
        <v>7071.350519877677</v>
      </c>
      <c r="J166" s="7">
        <f t="shared" si="21"/>
        <v>7071.350519877677</v>
      </c>
      <c r="K166" s="7">
        <f t="shared" si="22"/>
        <v>0.0009838053914171265</v>
      </c>
      <c r="L166" s="31">
        <f t="shared" si="23"/>
        <v>40163.17759882718</v>
      </c>
      <c r="M166" s="10">
        <f t="shared" si="24"/>
        <v>15097.204432310566</v>
      </c>
      <c r="N166" s="32">
        <f t="shared" si="25"/>
        <v>55260.38203113774</v>
      </c>
    </row>
    <row r="167" spans="1:14" s="4" customFormat="1" ht="12.75">
      <c r="A167" s="26" t="s">
        <v>494</v>
      </c>
      <c r="B167" s="27" t="s">
        <v>189</v>
      </c>
      <c r="C167" s="64">
        <v>1152</v>
      </c>
      <c r="D167" s="69">
        <v>2198658</v>
      </c>
      <c r="E167" s="28">
        <v>248050</v>
      </c>
      <c r="F167" s="29">
        <f t="shared" si="18"/>
        <v>10211.062350332595</v>
      </c>
      <c r="G167" s="30">
        <f t="shared" si="19"/>
        <v>0.0005036765342432645</v>
      </c>
      <c r="H167" s="7">
        <f t="shared" si="20"/>
        <v>8.863769401330376</v>
      </c>
      <c r="I167" s="7">
        <f t="shared" si="26"/>
        <v>-1308.9376496674063</v>
      </c>
      <c r="J167" s="7">
        <f t="shared" si="21"/>
        <v>0</v>
      </c>
      <c r="K167" s="7">
        <f t="shared" si="22"/>
        <v>0</v>
      </c>
      <c r="L167" s="31">
        <f t="shared" si="23"/>
        <v>22858.296547672693</v>
      </c>
      <c r="M167" s="10">
        <f t="shared" si="24"/>
        <v>0</v>
      </c>
      <c r="N167" s="32">
        <f t="shared" si="25"/>
        <v>22858.296547672693</v>
      </c>
    </row>
    <row r="168" spans="1:14" s="4" customFormat="1" ht="12.75">
      <c r="A168" s="26" t="s">
        <v>490</v>
      </c>
      <c r="B168" s="27" t="s">
        <v>84</v>
      </c>
      <c r="C168" s="68">
        <v>5</v>
      </c>
      <c r="D168" s="70">
        <v>2320964</v>
      </c>
      <c r="E168" s="28">
        <v>161050</v>
      </c>
      <c r="F168" s="29">
        <f t="shared" si="18"/>
        <v>72.05724930145918</v>
      </c>
      <c r="G168" s="30">
        <f t="shared" si="19"/>
        <v>3.5543359104138366E-06</v>
      </c>
      <c r="H168" s="7">
        <f t="shared" si="20"/>
        <v>14.411449860291835</v>
      </c>
      <c r="I168" s="7">
        <f t="shared" si="26"/>
        <v>22.057249301459176</v>
      </c>
      <c r="J168" s="7">
        <f t="shared" si="21"/>
        <v>22.057249301459176</v>
      </c>
      <c r="K168" s="7">
        <f t="shared" si="22"/>
        <v>3.068726507278635E-06</v>
      </c>
      <c r="L168" s="31">
        <f t="shared" si="23"/>
        <v>161.30603422362665</v>
      </c>
      <c r="M168" s="10">
        <f t="shared" si="24"/>
        <v>47.09182510221951</v>
      </c>
      <c r="N168" s="32">
        <f t="shared" si="25"/>
        <v>208.39785932584616</v>
      </c>
    </row>
    <row r="169" spans="1:14" s="4" customFormat="1" ht="12.75">
      <c r="A169" s="26" t="s">
        <v>496</v>
      </c>
      <c r="B169" s="27" t="s">
        <v>227</v>
      </c>
      <c r="C169" s="64">
        <v>3449</v>
      </c>
      <c r="D169" s="69">
        <v>5559027</v>
      </c>
      <c r="E169" s="28">
        <v>358050</v>
      </c>
      <c r="F169" s="29">
        <f t="shared" si="18"/>
        <v>53548.6220444072</v>
      </c>
      <c r="G169" s="30">
        <f t="shared" si="19"/>
        <v>0.002641369079873554</v>
      </c>
      <c r="H169" s="7">
        <f t="shared" si="20"/>
        <v>15.525839966485128</v>
      </c>
      <c r="I169" s="7">
        <f t="shared" si="26"/>
        <v>19058.622044407206</v>
      </c>
      <c r="J169" s="7">
        <f t="shared" si="21"/>
        <v>19058.622044407206</v>
      </c>
      <c r="K169" s="7">
        <f t="shared" si="22"/>
        <v>0.0026515408997987914</v>
      </c>
      <c r="L169" s="31">
        <f t="shared" si="23"/>
        <v>119872.9613447551</v>
      </c>
      <c r="M169" s="10">
        <f t="shared" si="24"/>
        <v>40689.81058055847</v>
      </c>
      <c r="N169" s="32">
        <f t="shared" si="25"/>
        <v>160562.77192531357</v>
      </c>
    </row>
    <row r="170" spans="1:14" s="4" customFormat="1" ht="12.75">
      <c r="A170" s="26" t="s">
        <v>493</v>
      </c>
      <c r="B170" s="27" t="s">
        <v>166</v>
      </c>
      <c r="C170" s="64">
        <v>5800</v>
      </c>
      <c r="D170" s="69">
        <v>6501794</v>
      </c>
      <c r="E170" s="28">
        <v>326350</v>
      </c>
      <c r="F170" s="29">
        <f t="shared" si="18"/>
        <v>115552.03064194883</v>
      </c>
      <c r="G170" s="30">
        <f t="shared" si="19"/>
        <v>0.0056997836583196045</v>
      </c>
      <c r="H170" s="7">
        <f t="shared" si="20"/>
        <v>19.92276390378428</v>
      </c>
      <c r="I170" s="7">
        <f t="shared" si="26"/>
        <v>57552.03064194882</v>
      </c>
      <c r="J170" s="7">
        <f t="shared" si="21"/>
        <v>57552.03064194882</v>
      </c>
      <c r="K170" s="7">
        <f t="shared" si="22"/>
        <v>0.008006956786174467</v>
      </c>
      <c r="L170" s="31">
        <f t="shared" si="23"/>
        <v>258672.65250940275</v>
      </c>
      <c r="M170" s="10">
        <f t="shared" si="24"/>
        <v>122872.53610942952</v>
      </c>
      <c r="N170" s="32">
        <f t="shared" si="25"/>
        <v>381545.18861883227</v>
      </c>
    </row>
    <row r="171" spans="1:14" s="4" customFormat="1" ht="12.75">
      <c r="A171" s="9" t="s">
        <v>489</v>
      </c>
      <c r="B171" s="27" t="s">
        <v>33</v>
      </c>
      <c r="C171" s="8">
        <v>81</v>
      </c>
      <c r="D171" s="70">
        <v>5086</v>
      </c>
      <c r="E171" s="28">
        <v>8850</v>
      </c>
      <c r="F171" s="29">
        <f t="shared" si="18"/>
        <v>46.54983050847458</v>
      </c>
      <c r="G171" s="30">
        <f t="shared" si="19"/>
        <v>2.2961428003968825E-06</v>
      </c>
      <c r="H171" s="7">
        <f t="shared" si="20"/>
        <v>0.5746892655367232</v>
      </c>
      <c r="I171" s="7">
        <f t="shared" si="26"/>
        <v>-763.4501694915255</v>
      </c>
      <c r="J171" s="7">
        <f t="shared" si="21"/>
        <v>0</v>
      </c>
      <c r="K171" s="7">
        <f t="shared" si="22"/>
        <v>0</v>
      </c>
      <c r="L171" s="31">
        <f t="shared" si="23"/>
        <v>104.20559521624656</v>
      </c>
      <c r="M171" s="10">
        <f t="shared" si="24"/>
        <v>0</v>
      </c>
      <c r="N171" s="32">
        <f t="shared" si="25"/>
        <v>104.20559521624656</v>
      </c>
    </row>
    <row r="172" spans="1:14" s="4" customFormat="1" ht="12.75">
      <c r="A172" s="26" t="s">
        <v>497</v>
      </c>
      <c r="B172" s="27" t="s">
        <v>275</v>
      </c>
      <c r="C172" s="64">
        <v>1105</v>
      </c>
      <c r="D172" s="69">
        <v>699787</v>
      </c>
      <c r="E172" s="28">
        <v>50650</v>
      </c>
      <c r="F172" s="29">
        <f t="shared" si="18"/>
        <v>15266.823988153998</v>
      </c>
      <c r="G172" s="30">
        <f t="shared" si="19"/>
        <v>0.0007530598415163801</v>
      </c>
      <c r="H172" s="7">
        <f t="shared" si="20"/>
        <v>13.816130306021718</v>
      </c>
      <c r="I172" s="7">
        <f t="shared" si="26"/>
        <v>4216.823988153998</v>
      </c>
      <c r="J172" s="7">
        <f t="shared" si="21"/>
        <v>4216.823988153998</v>
      </c>
      <c r="K172" s="7">
        <f t="shared" si="22"/>
        <v>0.000586667873773387</v>
      </c>
      <c r="L172" s="31">
        <f t="shared" si="23"/>
        <v>34176.031649731376</v>
      </c>
      <c r="M172" s="10">
        <f t="shared" si="24"/>
        <v>9002.842331924638</v>
      </c>
      <c r="N172" s="32">
        <f t="shared" si="25"/>
        <v>43178.87398165601</v>
      </c>
    </row>
    <row r="173" spans="1:14" s="4" customFormat="1" ht="12.75">
      <c r="A173" s="26" t="s">
        <v>499</v>
      </c>
      <c r="B173" s="27" t="s">
        <v>335</v>
      </c>
      <c r="C173" s="64">
        <v>1042</v>
      </c>
      <c r="D173" s="69">
        <v>3326986</v>
      </c>
      <c r="E173" s="28">
        <v>468650</v>
      </c>
      <c r="F173" s="29">
        <f t="shared" si="18"/>
        <v>7397.246158113731</v>
      </c>
      <c r="G173" s="30">
        <f t="shared" si="19"/>
        <v>0.00036488067353164977</v>
      </c>
      <c r="H173" s="7">
        <f t="shared" si="20"/>
        <v>7.099084604715673</v>
      </c>
      <c r="I173" s="7">
        <f t="shared" si="26"/>
        <v>-3022.753841886269</v>
      </c>
      <c r="J173" s="7">
        <f t="shared" si="21"/>
        <v>0</v>
      </c>
      <c r="K173" s="7">
        <f t="shared" si="22"/>
        <v>0</v>
      </c>
      <c r="L173" s="31">
        <f t="shared" si="23"/>
        <v>16559.339324060504</v>
      </c>
      <c r="M173" s="10">
        <f t="shared" si="24"/>
        <v>0</v>
      </c>
      <c r="N173" s="32">
        <f t="shared" si="25"/>
        <v>16559.339324060504</v>
      </c>
    </row>
    <row r="174" spans="1:14" s="4" customFormat="1" ht="12.75">
      <c r="A174" s="26" t="s">
        <v>496</v>
      </c>
      <c r="B174" s="27" t="s">
        <v>228</v>
      </c>
      <c r="C174" s="64">
        <v>209</v>
      </c>
      <c r="D174" s="69">
        <v>497721</v>
      </c>
      <c r="E174" s="28">
        <v>30900</v>
      </c>
      <c r="F174" s="29">
        <f t="shared" si="18"/>
        <v>3366.462427184466</v>
      </c>
      <c r="G174" s="30">
        <f t="shared" si="19"/>
        <v>0.0001660559959198771</v>
      </c>
      <c r="H174" s="7">
        <f t="shared" si="20"/>
        <v>16.10747572815534</v>
      </c>
      <c r="I174" s="7">
        <f t="shared" si="26"/>
        <v>1276.462427184466</v>
      </c>
      <c r="J174" s="7">
        <f t="shared" si="21"/>
        <v>1276.462427184466</v>
      </c>
      <c r="K174" s="7">
        <f t="shared" si="22"/>
        <v>0.00017758851216262322</v>
      </c>
      <c r="L174" s="31">
        <f t="shared" si="23"/>
        <v>7536.100930249833</v>
      </c>
      <c r="M174" s="10">
        <f t="shared" si="24"/>
        <v>2725.2240090766395</v>
      </c>
      <c r="N174" s="32">
        <f t="shared" si="25"/>
        <v>10261.324939326472</v>
      </c>
    </row>
    <row r="175" spans="1:14" s="4" customFormat="1" ht="12.75">
      <c r="A175" s="26" t="s">
        <v>497</v>
      </c>
      <c r="B175" s="27" t="s">
        <v>276</v>
      </c>
      <c r="C175" s="64">
        <v>4594</v>
      </c>
      <c r="D175" s="69">
        <v>4986043</v>
      </c>
      <c r="E175" s="28">
        <v>281500</v>
      </c>
      <c r="F175" s="29">
        <f t="shared" si="18"/>
        <v>81370.80476731794</v>
      </c>
      <c r="G175" s="30">
        <f t="shared" si="19"/>
        <v>0.0040137415214640286</v>
      </c>
      <c r="H175" s="7">
        <f t="shared" si="20"/>
        <v>17.712408525754885</v>
      </c>
      <c r="I175" s="7">
        <f t="shared" si="26"/>
        <v>35430.80476731794</v>
      </c>
      <c r="J175" s="7">
        <f t="shared" si="21"/>
        <v>35430.80476731794</v>
      </c>
      <c r="K175" s="7">
        <f t="shared" si="22"/>
        <v>0.004929329504222905</v>
      </c>
      <c r="L175" s="31">
        <f t="shared" si="23"/>
        <v>182155.18835153803</v>
      </c>
      <c r="M175" s="10">
        <f t="shared" si="24"/>
        <v>75644.12218993434</v>
      </c>
      <c r="N175" s="32">
        <f t="shared" si="25"/>
        <v>257799.31054147237</v>
      </c>
    </row>
    <row r="176" spans="1:14" s="4" customFormat="1" ht="12.75">
      <c r="A176" s="9" t="s">
        <v>489</v>
      </c>
      <c r="B176" s="27" t="s">
        <v>34</v>
      </c>
      <c r="C176" s="8">
        <v>3</v>
      </c>
      <c r="D176" s="70">
        <v>48703</v>
      </c>
      <c r="E176" s="28">
        <v>5500</v>
      </c>
      <c r="F176" s="29">
        <f t="shared" si="18"/>
        <v>26.565272727272728</v>
      </c>
      <c r="G176" s="30">
        <f t="shared" si="19"/>
        <v>1.310373400869893E-06</v>
      </c>
      <c r="H176" s="7">
        <f t="shared" si="20"/>
        <v>8.85509090909091</v>
      </c>
      <c r="I176" s="7">
        <f t="shared" si="26"/>
        <v>-3.4347272727272706</v>
      </c>
      <c r="J176" s="7">
        <f t="shared" si="21"/>
        <v>0</v>
      </c>
      <c r="K176" s="7">
        <f t="shared" si="22"/>
        <v>0</v>
      </c>
      <c r="L176" s="31">
        <f t="shared" si="23"/>
        <v>59.4685313864549</v>
      </c>
      <c r="M176" s="10">
        <f t="shared" si="24"/>
        <v>0</v>
      </c>
      <c r="N176" s="32">
        <f t="shared" si="25"/>
        <v>59.4685313864549</v>
      </c>
    </row>
    <row r="177" spans="1:14" s="4" customFormat="1" ht="12.75">
      <c r="A177" s="26" t="s">
        <v>490</v>
      </c>
      <c r="B177" s="27" t="s">
        <v>85</v>
      </c>
      <c r="C177" s="64">
        <v>16381</v>
      </c>
      <c r="D177" s="69">
        <v>20743942</v>
      </c>
      <c r="E177" s="28">
        <v>1420400</v>
      </c>
      <c r="F177" s="29">
        <f t="shared" si="18"/>
        <v>239232.9723331456</v>
      </c>
      <c r="G177" s="30">
        <f t="shared" si="19"/>
        <v>0.011800538499067021</v>
      </c>
      <c r="H177" s="7">
        <f t="shared" si="20"/>
        <v>14.604295972965362</v>
      </c>
      <c r="I177" s="7">
        <f t="shared" si="26"/>
        <v>75422.97233314559</v>
      </c>
      <c r="J177" s="7">
        <f t="shared" si="21"/>
        <v>75422.97233314559</v>
      </c>
      <c r="K177" s="7">
        <f t="shared" si="22"/>
        <v>0.010493261026938453</v>
      </c>
      <c r="L177" s="31">
        <f t="shared" si="23"/>
        <v>535542.5359237083</v>
      </c>
      <c r="M177" s="10">
        <f t="shared" si="24"/>
        <v>161026.67079013644</v>
      </c>
      <c r="N177" s="32">
        <f t="shared" si="25"/>
        <v>696569.2067138448</v>
      </c>
    </row>
    <row r="178" spans="1:14" s="4" customFormat="1" ht="12.75">
      <c r="A178" s="26" t="s">
        <v>492</v>
      </c>
      <c r="B178" s="27" t="s">
        <v>134</v>
      </c>
      <c r="C178" s="64">
        <v>1737</v>
      </c>
      <c r="D178" s="69">
        <v>3233687</v>
      </c>
      <c r="E178" s="28">
        <v>389150</v>
      </c>
      <c r="F178" s="29">
        <f t="shared" si="18"/>
        <v>14433.802695618657</v>
      </c>
      <c r="G178" s="30">
        <f t="shared" si="19"/>
        <v>0.000711969770456205</v>
      </c>
      <c r="H178" s="7">
        <f t="shared" si="20"/>
        <v>8.309615829371708</v>
      </c>
      <c r="I178" s="7">
        <f t="shared" si="26"/>
        <v>-2936.1973043813427</v>
      </c>
      <c r="J178" s="7">
        <f t="shared" si="21"/>
        <v>0</v>
      </c>
      <c r="K178" s="7">
        <f t="shared" si="22"/>
        <v>0</v>
      </c>
      <c r="L178" s="31">
        <f t="shared" si="23"/>
        <v>32311.245491151294</v>
      </c>
      <c r="M178" s="10">
        <f t="shared" si="24"/>
        <v>0</v>
      </c>
      <c r="N178" s="32">
        <f t="shared" si="25"/>
        <v>32311.245491151294</v>
      </c>
    </row>
    <row r="179" spans="1:14" s="4" customFormat="1" ht="12.75">
      <c r="A179" s="9" t="s">
        <v>489</v>
      </c>
      <c r="B179" s="27" t="s">
        <v>35</v>
      </c>
      <c r="C179" s="8">
        <v>467</v>
      </c>
      <c r="D179" s="70">
        <v>378175</v>
      </c>
      <c r="E179" s="28">
        <v>18800</v>
      </c>
      <c r="F179" s="29">
        <f t="shared" si="18"/>
        <v>9394.027925531915</v>
      </c>
      <c r="G179" s="30">
        <f t="shared" si="19"/>
        <v>0.00046337504030246593</v>
      </c>
      <c r="H179" s="7">
        <f t="shared" si="20"/>
        <v>20.1156914893617</v>
      </c>
      <c r="I179" s="7">
        <f t="shared" si="26"/>
        <v>4724.027925531915</v>
      </c>
      <c r="J179" s="7">
        <f t="shared" si="21"/>
        <v>4724.027925531915</v>
      </c>
      <c r="K179" s="7">
        <f t="shared" si="22"/>
        <v>0.0006572328905601692</v>
      </c>
      <c r="L179" s="31">
        <f t="shared" si="23"/>
        <v>21029.29829744236</v>
      </c>
      <c r="M179" s="10">
        <f t="shared" si="24"/>
        <v>10085.713490685937</v>
      </c>
      <c r="N179" s="32">
        <f t="shared" si="25"/>
        <v>31115.0117881283</v>
      </c>
    </row>
    <row r="180" spans="1:14" s="4" customFormat="1" ht="12.75">
      <c r="A180" s="26" t="s">
        <v>502</v>
      </c>
      <c r="B180" s="27" t="s">
        <v>506</v>
      </c>
      <c r="C180" s="64">
        <v>109</v>
      </c>
      <c r="D180" s="69">
        <v>269643</v>
      </c>
      <c r="E180" s="28">
        <v>34250</v>
      </c>
      <c r="F180" s="29">
        <f t="shared" si="18"/>
        <v>858.1339270072992</v>
      </c>
      <c r="G180" s="30">
        <f t="shared" si="19"/>
        <v>4.23287908194509E-05</v>
      </c>
      <c r="H180" s="7">
        <f t="shared" si="20"/>
        <v>7.872788321167883</v>
      </c>
      <c r="I180" s="7">
        <f t="shared" si="26"/>
        <v>-231.8660729927007</v>
      </c>
      <c r="J180" s="7">
        <f t="shared" si="21"/>
        <v>0</v>
      </c>
      <c r="K180" s="7">
        <f t="shared" si="22"/>
        <v>0</v>
      </c>
      <c r="L180" s="31">
        <f t="shared" si="23"/>
        <v>1921.0028406606336</v>
      </c>
      <c r="M180" s="10">
        <f t="shared" si="24"/>
        <v>0</v>
      </c>
      <c r="N180" s="32">
        <f t="shared" si="25"/>
        <v>1921.0028406606336</v>
      </c>
    </row>
    <row r="181" spans="1:14" s="4" customFormat="1" ht="12.75">
      <c r="A181" s="26" t="s">
        <v>490</v>
      </c>
      <c r="B181" s="27" t="s">
        <v>86</v>
      </c>
      <c r="C181" s="64">
        <v>7761</v>
      </c>
      <c r="D181" s="69">
        <v>11215939</v>
      </c>
      <c r="E181" s="28">
        <v>845000</v>
      </c>
      <c r="F181" s="29">
        <f t="shared" si="18"/>
        <v>103014.08589230769</v>
      </c>
      <c r="G181" s="30">
        <f t="shared" si="19"/>
        <v>0.005081330030149653</v>
      </c>
      <c r="H181" s="7">
        <f t="shared" si="20"/>
        <v>13.273300591715977</v>
      </c>
      <c r="I181" s="7">
        <f t="shared" si="26"/>
        <v>25404.085892307692</v>
      </c>
      <c r="J181" s="7">
        <f t="shared" si="21"/>
        <v>25404.085892307692</v>
      </c>
      <c r="K181" s="7">
        <f t="shared" si="22"/>
        <v>0.0035343569229981265</v>
      </c>
      <c r="L181" s="31">
        <f t="shared" si="23"/>
        <v>230605.43977944637</v>
      </c>
      <c r="M181" s="10">
        <f t="shared" si="24"/>
        <v>54237.26020284743</v>
      </c>
      <c r="N181" s="32">
        <f t="shared" si="25"/>
        <v>284842.6999822938</v>
      </c>
    </row>
    <row r="182" spans="1:14" s="4" customFormat="1" ht="12.75">
      <c r="A182" s="26" t="s">
        <v>492</v>
      </c>
      <c r="B182" s="27" t="s">
        <v>135</v>
      </c>
      <c r="C182" s="64">
        <v>58</v>
      </c>
      <c r="D182" s="69">
        <v>160888</v>
      </c>
      <c r="E182" s="28">
        <v>30350</v>
      </c>
      <c r="F182" s="29">
        <f t="shared" si="18"/>
        <v>307.4630642504119</v>
      </c>
      <c r="G182" s="30">
        <f t="shared" si="19"/>
        <v>1.5166093918172723E-05</v>
      </c>
      <c r="H182" s="7">
        <f t="shared" si="20"/>
        <v>5.301087314662274</v>
      </c>
      <c r="I182" s="7">
        <f t="shared" si="26"/>
        <v>-272.5369357495881</v>
      </c>
      <c r="J182" s="7">
        <f t="shared" si="21"/>
        <v>0</v>
      </c>
      <c r="K182" s="7">
        <f t="shared" si="22"/>
        <v>0</v>
      </c>
      <c r="L182" s="31">
        <f t="shared" si="23"/>
        <v>688.2811659516642</v>
      </c>
      <c r="M182" s="10">
        <f t="shared" si="24"/>
        <v>0</v>
      </c>
      <c r="N182" s="32">
        <f t="shared" si="25"/>
        <v>688.2811659516642</v>
      </c>
    </row>
    <row r="183" spans="1:14" s="4" customFormat="1" ht="12.75">
      <c r="A183" s="26" t="s">
        <v>497</v>
      </c>
      <c r="B183" s="27" t="s">
        <v>277</v>
      </c>
      <c r="C183" s="64">
        <v>1491</v>
      </c>
      <c r="D183" s="69">
        <v>1128618</v>
      </c>
      <c r="E183" s="28">
        <v>54650</v>
      </c>
      <c r="F183" s="29">
        <f t="shared" si="18"/>
        <v>30791.75549862763</v>
      </c>
      <c r="G183" s="30">
        <f t="shared" si="19"/>
        <v>0.001518851238070208</v>
      </c>
      <c r="H183" s="7">
        <f t="shared" si="20"/>
        <v>20.65174748398902</v>
      </c>
      <c r="I183" s="7">
        <f t="shared" si="26"/>
        <v>15881.755498627628</v>
      </c>
      <c r="J183" s="7">
        <f t="shared" si="21"/>
        <v>15881.755498627628</v>
      </c>
      <c r="K183" s="7">
        <f t="shared" si="22"/>
        <v>0.0022095576567442926</v>
      </c>
      <c r="L183" s="31">
        <f t="shared" si="23"/>
        <v>68929.85805616356</v>
      </c>
      <c r="M183" s="10">
        <f t="shared" si="24"/>
        <v>33907.258427192406</v>
      </c>
      <c r="N183" s="32">
        <f t="shared" si="25"/>
        <v>102837.11648335596</v>
      </c>
    </row>
    <row r="184" spans="1:14" s="4" customFormat="1" ht="12.75">
      <c r="A184" s="9" t="s">
        <v>488</v>
      </c>
      <c r="B184" s="27" t="s">
        <v>2</v>
      </c>
      <c r="C184" s="8">
        <v>4350</v>
      </c>
      <c r="D184" s="70">
        <v>4299848</v>
      </c>
      <c r="E184" s="28">
        <v>310350</v>
      </c>
      <c r="F184" s="29">
        <f t="shared" si="18"/>
        <v>60268.5316578057</v>
      </c>
      <c r="G184" s="30">
        <f t="shared" si="19"/>
        <v>0.00297283907470659</v>
      </c>
      <c r="H184" s="7">
        <f t="shared" si="20"/>
        <v>13.85483486386338</v>
      </c>
      <c r="I184" s="7">
        <f t="shared" si="26"/>
        <v>16768.5316578057</v>
      </c>
      <c r="J184" s="7">
        <f t="shared" si="21"/>
        <v>16768.5316578057</v>
      </c>
      <c r="K184" s="7">
        <f t="shared" si="22"/>
        <v>0.002332930860197747</v>
      </c>
      <c r="L184" s="31">
        <f t="shared" si="23"/>
        <v>134916.02752597534</v>
      </c>
      <c r="M184" s="10">
        <f t="shared" si="24"/>
        <v>35800.50935898783</v>
      </c>
      <c r="N184" s="32">
        <f t="shared" si="25"/>
        <v>170716.53688496316</v>
      </c>
    </row>
    <row r="185" spans="1:14" s="4" customFormat="1" ht="12.75">
      <c r="A185" s="26" t="s">
        <v>498</v>
      </c>
      <c r="B185" s="27" t="s">
        <v>318</v>
      </c>
      <c r="C185" s="64">
        <v>1646</v>
      </c>
      <c r="D185" s="69">
        <v>4422603</v>
      </c>
      <c r="E185" s="28">
        <v>288700</v>
      </c>
      <c r="F185" s="29">
        <f t="shared" si="18"/>
        <v>25215.117900935227</v>
      </c>
      <c r="G185" s="30">
        <f t="shared" si="19"/>
        <v>0.0012437749138281074</v>
      </c>
      <c r="H185" s="7">
        <f t="shared" si="20"/>
        <v>15.319026671285071</v>
      </c>
      <c r="I185" s="7">
        <f t="shared" si="26"/>
        <v>8755.117900935227</v>
      </c>
      <c r="J185" s="7">
        <f t="shared" si="21"/>
        <v>8755.117900935227</v>
      </c>
      <c r="K185" s="7">
        <f t="shared" si="22"/>
        <v>0.0012180604213043124</v>
      </c>
      <c r="L185" s="31">
        <f t="shared" si="23"/>
        <v>56446.09960151051</v>
      </c>
      <c r="M185" s="10">
        <f t="shared" si="24"/>
        <v>18692.017091763024</v>
      </c>
      <c r="N185" s="32">
        <f t="shared" si="25"/>
        <v>75138.11669327354</v>
      </c>
    </row>
    <row r="186" spans="1:14" s="4" customFormat="1" ht="12.75">
      <c r="A186" s="26" t="s">
        <v>496</v>
      </c>
      <c r="B186" s="27" t="s">
        <v>229</v>
      </c>
      <c r="C186" s="64">
        <v>830</v>
      </c>
      <c r="D186" s="69">
        <v>1921044</v>
      </c>
      <c r="E186" s="28">
        <v>157000</v>
      </c>
      <c r="F186" s="29">
        <f t="shared" si="18"/>
        <v>10155.837707006369</v>
      </c>
      <c r="G186" s="30">
        <f t="shared" si="19"/>
        <v>0.0005009524928065312</v>
      </c>
      <c r="H186" s="7">
        <f t="shared" si="20"/>
        <v>12.235949044585988</v>
      </c>
      <c r="I186" s="7">
        <f t="shared" si="26"/>
        <v>1855.83770700637</v>
      </c>
      <c r="J186" s="7">
        <f t="shared" si="21"/>
        <v>1855.83770700637</v>
      </c>
      <c r="K186" s="7">
        <f t="shared" si="22"/>
        <v>0.0002581944052434905</v>
      </c>
      <c r="L186" s="31">
        <f t="shared" si="23"/>
        <v>22734.6716758836</v>
      </c>
      <c r="M186" s="10">
        <f t="shared" si="24"/>
        <v>3962.17966809971</v>
      </c>
      <c r="N186" s="32">
        <f t="shared" si="25"/>
        <v>26696.85134398331</v>
      </c>
    </row>
    <row r="187" spans="1:14" s="4" customFormat="1" ht="12.75">
      <c r="A187" s="26" t="s">
        <v>498</v>
      </c>
      <c r="B187" s="27" t="s">
        <v>319</v>
      </c>
      <c r="C187" s="64">
        <v>1521</v>
      </c>
      <c r="D187" s="69">
        <v>1669237</v>
      </c>
      <c r="E187" s="28">
        <v>125700</v>
      </c>
      <c r="F187" s="29">
        <f t="shared" si="18"/>
        <v>20198.166085918856</v>
      </c>
      <c r="G187" s="30">
        <f t="shared" si="19"/>
        <v>0.000996305961435451</v>
      </c>
      <c r="H187" s="7">
        <f t="shared" si="20"/>
        <v>13.27953062848051</v>
      </c>
      <c r="I187" s="7">
        <f t="shared" si="26"/>
        <v>4988.166085918855</v>
      </c>
      <c r="J187" s="7">
        <f t="shared" si="21"/>
        <v>4988.166085918855</v>
      </c>
      <c r="K187" s="7">
        <f t="shared" si="22"/>
        <v>0.0006939812522114835</v>
      </c>
      <c r="L187" s="31">
        <f t="shared" si="23"/>
        <v>45215.24345564694</v>
      </c>
      <c r="M187" s="10">
        <f t="shared" si="24"/>
        <v>10649.643647241812</v>
      </c>
      <c r="N187" s="32">
        <f t="shared" si="25"/>
        <v>55864.88710288875</v>
      </c>
    </row>
    <row r="188" spans="1:14" s="4" customFormat="1" ht="12.75">
      <c r="A188" s="26" t="s">
        <v>493</v>
      </c>
      <c r="B188" s="27" t="s">
        <v>167</v>
      </c>
      <c r="C188" s="64">
        <v>2381</v>
      </c>
      <c r="D188" s="69">
        <v>3635459</v>
      </c>
      <c r="E188" s="28">
        <v>235250</v>
      </c>
      <c r="F188" s="29">
        <f t="shared" si="18"/>
        <v>36795.017551540914</v>
      </c>
      <c r="G188" s="30">
        <f t="shared" si="19"/>
        <v>0.0018149714772015438</v>
      </c>
      <c r="H188" s="7">
        <f t="shared" si="20"/>
        <v>15.45359829968119</v>
      </c>
      <c r="I188" s="7">
        <f t="shared" si="26"/>
        <v>12985.017551540912</v>
      </c>
      <c r="J188" s="7">
        <f t="shared" si="21"/>
        <v>12985.017551540912</v>
      </c>
      <c r="K188" s="7">
        <f t="shared" si="22"/>
        <v>0.0018065474535510575</v>
      </c>
      <c r="L188" s="31">
        <f t="shared" si="23"/>
        <v>82368.65017698659</v>
      </c>
      <c r="M188" s="10">
        <f t="shared" si="24"/>
        <v>27722.775724621424</v>
      </c>
      <c r="N188" s="32">
        <f t="shared" si="25"/>
        <v>110091.42590160802</v>
      </c>
    </row>
    <row r="189" spans="1:14" s="4" customFormat="1" ht="12.75">
      <c r="A189" s="9" t="s">
        <v>489</v>
      </c>
      <c r="B189" s="27" t="s">
        <v>36</v>
      </c>
      <c r="C189" s="8">
        <v>219</v>
      </c>
      <c r="D189" s="70">
        <v>90468</v>
      </c>
      <c r="E189" s="28">
        <v>19300</v>
      </c>
      <c r="F189" s="29">
        <f t="shared" si="18"/>
        <v>1026.5539896373057</v>
      </c>
      <c r="G189" s="30">
        <f t="shared" si="19"/>
        <v>5.063637239442308E-05</v>
      </c>
      <c r="H189" s="7">
        <f t="shared" si="20"/>
        <v>4.6874611398963735</v>
      </c>
      <c r="I189" s="7">
        <f t="shared" si="26"/>
        <v>-1163.446010362694</v>
      </c>
      <c r="J189" s="7">
        <f t="shared" si="21"/>
        <v>0</v>
      </c>
      <c r="K189" s="7">
        <f t="shared" si="22"/>
        <v>0</v>
      </c>
      <c r="L189" s="31">
        <f t="shared" si="23"/>
        <v>2298.0248981205905</v>
      </c>
      <c r="M189" s="10">
        <f t="shared" si="24"/>
        <v>0</v>
      </c>
      <c r="N189" s="32">
        <f t="shared" si="25"/>
        <v>2298.0248981205905</v>
      </c>
    </row>
    <row r="190" spans="1:14" s="4" customFormat="1" ht="12.75">
      <c r="A190" s="9" t="s">
        <v>489</v>
      </c>
      <c r="B190" s="27" t="s">
        <v>37</v>
      </c>
      <c r="C190" s="8">
        <v>118</v>
      </c>
      <c r="D190" s="70">
        <v>93912</v>
      </c>
      <c r="E190" s="28">
        <v>7850</v>
      </c>
      <c r="F190" s="29">
        <f t="shared" si="18"/>
        <v>1411.6708280254777</v>
      </c>
      <c r="G190" s="30">
        <f t="shared" si="19"/>
        <v>6.96328595162317E-05</v>
      </c>
      <c r="H190" s="7">
        <f t="shared" si="20"/>
        <v>11.963312101910828</v>
      </c>
      <c r="I190" s="7">
        <f t="shared" si="26"/>
        <v>231.67082802547776</v>
      </c>
      <c r="J190" s="7">
        <f t="shared" si="21"/>
        <v>231.67082802547776</v>
      </c>
      <c r="K190" s="7">
        <f t="shared" si="22"/>
        <v>3.22313268172538E-05</v>
      </c>
      <c r="L190" s="31">
        <f t="shared" si="23"/>
        <v>3160.1403759574523</v>
      </c>
      <c r="M190" s="10">
        <f t="shared" si="24"/>
        <v>494.6129939212523</v>
      </c>
      <c r="N190" s="32">
        <f t="shared" si="25"/>
        <v>3654.7533698787047</v>
      </c>
    </row>
    <row r="191" spans="1:14" s="4" customFormat="1" ht="12.75">
      <c r="A191" s="26" t="s">
        <v>497</v>
      </c>
      <c r="B191" s="27" t="s">
        <v>278</v>
      </c>
      <c r="C191" s="64">
        <v>7257</v>
      </c>
      <c r="D191" s="69">
        <v>9215292</v>
      </c>
      <c r="E191" s="28">
        <v>599300</v>
      </c>
      <c r="F191" s="29">
        <f t="shared" si="18"/>
        <v>111589.14407475387</v>
      </c>
      <c r="G191" s="30">
        <f t="shared" si="19"/>
        <v>0.005504308113926427</v>
      </c>
      <c r="H191" s="7">
        <f t="shared" si="20"/>
        <v>15.376759552811613</v>
      </c>
      <c r="I191" s="7">
        <f t="shared" si="26"/>
        <v>39019.14407475388</v>
      </c>
      <c r="J191" s="7">
        <f t="shared" si="21"/>
        <v>39019.14407475388</v>
      </c>
      <c r="K191" s="7">
        <f t="shared" si="22"/>
        <v>0.005428559113470241</v>
      </c>
      <c r="L191" s="31">
        <f t="shared" si="23"/>
        <v>249801.40745870725</v>
      </c>
      <c r="M191" s="10">
        <f t="shared" si="24"/>
        <v>83305.16118730443</v>
      </c>
      <c r="N191" s="32">
        <f t="shared" si="25"/>
        <v>333106.5686460117</v>
      </c>
    </row>
    <row r="192" spans="1:14" s="4" customFormat="1" ht="12.75">
      <c r="A192" s="26" t="s">
        <v>492</v>
      </c>
      <c r="B192" s="27" t="s">
        <v>136</v>
      </c>
      <c r="C192" s="64">
        <v>2394</v>
      </c>
      <c r="D192" s="69">
        <v>3364508</v>
      </c>
      <c r="E192" s="28">
        <v>330550</v>
      </c>
      <c r="F192" s="29">
        <f t="shared" si="18"/>
        <v>24367.36394494025</v>
      </c>
      <c r="G192" s="30">
        <f t="shared" si="19"/>
        <v>0.0012019581312253983</v>
      </c>
      <c r="H192" s="7">
        <f t="shared" si="20"/>
        <v>10.178514596883982</v>
      </c>
      <c r="I192" s="7">
        <f t="shared" si="26"/>
        <v>427.3639449402531</v>
      </c>
      <c r="J192" s="7">
        <f t="shared" si="21"/>
        <v>427.3639449402531</v>
      </c>
      <c r="K192" s="7">
        <f t="shared" si="22"/>
        <v>5.945723549520579E-05</v>
      </c>
      <c r="L192" s="31">
        <f t="shared" si="23"/>
        <v>54548.333173224564</v>
      </c>
      <c r="M192" s="10">
        <f t="shared" si="24"/>
        <v>912.4142305808547</v>
      </c>
      <c r="N192" s="32">
        <f t="shared" si="25"/>
        <v>55460.74740380542</v>
      </c>
    </row>
    <row r="193" spans="1:14" s="4" customFormat="1" ht="12.75">
      <c r="A193" s="26" t="s">
        <v>496</v>
      </c>
      <c r="B193" s="27" t="s">
        <v>230</v>
      </c>
      <c r="C193" s="64">
        <v>238</v>
      </c>
      <c r="D193" s="69">
        <v>352379</v>
      </c>
      <c r="E193" s="28">
        <v>41600</v>
      </c>
      <c r="F193" s="29">
        <f t="shared" si="18"/>
        <v>2016.0144711538462</v>
      </c>
      <c r="G193" s="30">
        <f t="shared" si="19"/>
        <v>9.944304980000077E-05</v>
      </c>
      <c r="H193" s="7">
        <f t="shared" si="20"/>
        <v>8.470649038461538</v>
      </c>
      <c r="I193" s="7">
        <f t="shared" si="26"/>
        <v>-363.985528846154</v>
      </c>
      <c r="J193" s="7">
        <f t="shared" si="21"/>
        <v>0</v>
      </c>
      <c r="K193" s="7">
        <f t="shared" si="22"/>
        <v>0</v>
      </c>
      <c r="L193" s="31">
        <f t="shared" si="23"/>
        <v>4513.012950560737</v>
      </c>
      <c r="M193" s="10">
        <f t="shared" si="24"/>
        <v>0</v>
      </c>
      <c r="N193" s="32">
        <f t="shared" si="25"/>
        <v>4513.012950560737</v>
      </c>
    </row>
    <row r="194" spans="1:14" s="4" customFormat="1" ht="12.75">
      <c r="A194" s="26" t="s">
        <v>500</v>
      </c>
      <c r="B194" s="27" t="s">
        <v>353</v>
      </c>
      <c r="C194" s="64">
        <v>939</v>
      </c>
      <c r="D194" s="69">
        <v>756916</v>
      </c>
      <c r="E194" s="28">
        <v>53500</v>
      </c>
      <c r="F194" s="29">
        <f t="shared" si="18"/>
        <v>13284.936897196261</v>
      </c>
      <c r="G194" s="30">
        <f t="shared" si="19"/>
        <v>0.0006553001778313823</v>
      </c>
      <c r="H194" s="7">
        <f t="shared" si="20"/>
        <v>14.14796261682243</v>
      </c>
      <c r="I194" s="7">
        <f t="shared" si="26"/>
        <v>3894.9368971962613</v>
      </c>
      <c r="J194" s="7">
        <f t="shared" si="21"/>
        <v>3894.9368971962613</v>
      </c>
      <c r="K194" s="7">
        <f t="shared" si="22"/>
        <v>0.0005418851615288703</v>
      </c>
      <c r="L194" s="31">
        <f t="shared" si="23"/>
        <v>29739.41562538199</v>
      </c>
      <c r="M194" s="10">
        <f t="shared" si="24"/>
        <v>8315.619261501204</v>
      </c>
      <c r="N194" s="32">
        <f t="shared" si="25"/>
        <v>38055.03488688319</v>
      </c>
    </row>
    <row r="195" spans="1:14" s="4" customFormat="1" ht="12.75">
      <c r="A195" s="26" t="s">
        <v>490</v>
      </c>
      <c r="B195" s="27" t="s">
        <v>87</v>
      </c>
      <c r="C195" s="64">
        <v>4740</v>
      </c>
      <c r="D195" s="69">
        <v>10180956</v>
      </c>
      <c r="E195" s="28">
        <v>1797900</v>
      </c>
      <c r="F195" s="29">
        <f t="shared" si="18"/>
        <v>26841.165493075256</v>
      </c>
      <c r="G195" s="30">
        <f t="shared" si="19"/>
        <v>0.0013239822407079612</v>
      </c>
      <c r="H195" s="7">
        <f t="shared" si="20"/>
        <v>5.662693141998999</v>
      </c>
      <c r="I195" s="7">
        <f t="shared" si="26"/>
        <v>-20558.834506924744</v>
      </c>
      <c r="J195" s="7">
        <f t="shared" si="21"/>
        <v>0</v>
      </c>
      <c r="K195" s="7">
        <f t="shared" si="22"/>
        <v>0</v>
      </c>
      <c r="L195" s="31">
        <f t="shared" si="23"/>
        <v>60086.13986241003</v>
      </c>
      <c r="M195" s="10">
        <f t="shared" si="24"/>
        <v>0</v>
      </c>
      <c r="N195" s="32">
        <f t="shared" si="25"/>
        <v>60086.13986241003</v>
      </c>
    </row>
    <row r="196" spans="1:14" s="4" customFormat="1" ht="12.75">
      <c r="A196" s="26" t="s">
        <v>502</v>
      </c>
      <c r="B196" s="27" t="s">
        <v>417</v>
      </c>
      <c r="C196" s="64">
        <v>1004</v>
      </c>
      <c r="D196" s="69">
        <v>1551584</v>
      </c>
      <c r="E196" s="28">
        <v>109400</v>
      </c>
      <c r="F196" s="29">
        <f t="shared" si="18"/>
        <v>14239.399780621572</v>
      </c>
      <c r="G196" s="30">
        <f t="shared" si="19"/>
        <v>0.0007023805442706132</v>
      </c>
      <c r="H196" s="7">
        <f t="shared" si="20"/>
        <v>14.182669104204754</v>
      </c>
      <c r="I196" s="7">
        <f t="shared" si="26"/>
        <v>4199.399780621573</v>
      </c>
      <c r="J196" s="7">
        <f t="shared" si="21"/>
        <v>4199.399780621573</v>
      </c>
      <c r="K196" s="7">
        <f t="shared" si="22"/>
        <v>0.0005842437216593908</v>
      </c>
      <c r="L196" s="31">
        <f t="shared" si="23"/>
        <v>31876.058697821154</v>
      </c>
      <c r="M196" s="10">
        <f t="shared" si="24"/>
        <v>8965.641966527879</v>
      </c>
      <c r="N196" s="32">
        <f t="shared" si="25"/>
        <v>40841.70066434903</v>
      </c>
    </row>
    <row r="197" spans="1:14" s="4" customFormat="1" ht="12.75">
      <c r="A197" s="26" t="s">
        <v>490</v>
      </c>
      <c r="B197" s="27" t="s">
        <v>88</v>
      </c>
      <c r="C197" s="64">
        <v>2730</v>
      </c>
      <c r="D197" s="69">
        <v>5532848</v>
      </c>
      <c r="E197" s="28">
        <v>477250</v>
      </c>
      <c r="F197" s="29">
        <f t="shared" si="18"/>
        <v>31649.39767417496</v>
      </c>
      <c r="G197" s="30">
        <f t="shared" si="19"/>
        <v>0.001561155772483952</v>
      </c>
      <c r="H197" s="7">
        <f t="shared" si="20"/>
        <v>11.59318596123625</v>
      </c>
      <c r="I197" s="7">
        <f t="shared" si="26"/>
        <v>4349.397674174962</v>
      </c>
      <c r="J197" s="7">
        <f t="shared" si="21"/>
        <v>4349.397674174962</v>
      </c>
      <c r="K197" s="7">
        <f t="shared" si="22"/>
        <v>0.0006051122581524154</v>
      </c>
      <c r="L197" s="31">
        <f t="shared" si="23"/>
        <v>70849.76007104192</v>
      </c>
      <c r="M197" s="10">
        <f t="shared" si="24"/>
        <v>9285.884734444104</v>
      </c>
      <c r="N197" s="32">
        <f t="shared" si="25"/>
        <v>80135.64480548602</v>
      </c>
    </row>
    <row r="198" spans="1:14" s="4" customFormat="1" ht="12.75">
      <c r="A198" s="26" t="s">
        <v>496</v>
      </c>
      <c r="B198" s="27" t="s">
        <v>231</v>
      </c>
      <c r="C198" s="64">
        <v>1185</v>
      </c>
      <c r="D198" s="69">
        <v>1743033</v>
      </c>
      <c r="E198" s="28">
        <v>111200</v>
      </c>
      <c r="F198" s="29">
        <f t="shared" si="18"/>
        <v>18574.587275179856</v>
      </c>
      <c r="G198" s="30">
        <f t="shared" si="19"/>
        <v>0.0009162204110385148</v>
      </c>
      <c r="H198" s="7">
        <f t="shared" si="20"/>
        <v>15.674757194244604</v>
      </c>
      <c r="I198" s="7">
        <f t="shared" si="26"/>
        <v>6724.587275179856</v>
      </c>
      <c r="J198" s="7">
        <f t="shared" si="21"/>
        <v>6724.587275179856</v>
      </c>
      <c r="K198" s="7">
        <f t="shared" si="22"/>
        <v>0.000935561771090282</v>
      </c>
      <c r="L198" s="31">
        <f t="shared" si="23"/>
        <v>41580.72976342754</v>
      </c>
      <c r="M198" s="10">
        <f t="shared" si="24"/>
        <v>14356.871227203814</v>
      </c>
      <c r="N198" s="32">
        <f t="shared" si="25"/>
        <v>55937.600990631356</v>
      </c>
    </row>
    <row r="199" spans="1:14" s="4" customFormat="1" ht="12.75">
      <c r="A199" s="26" t="s">
        <v>500</v>
      </c>
      <c r="B199" s="27" t="s">
        <v>354</v>
      </c>
      <c r="C199" s="64">
        <v>1782</v>
      </c>
      <c r="D199" s="69">
        <v>2223455</v>
      </c>
      <c r="E199" s="28">
        <v>116450</v>
      </c>
      <c r="F199" s="29">
        <f aca="true" t="shared" si="27" ref="F199:F262">(C199*D199)/E199</f>
        <v>34024.87599828252</v>
      </c>
      <c r="G199" s="30">
        <f aca="true" t="shared" si="28" ref="G199:G262">F199/$F$500</f>
        <v>0.0016783299359947178</v>
      </c>
      <c r="H199" s="7">
        <f aca="true" t="shared" si="29" ref="H199:H262">D199/E199</f>
        <v>19.093645341348218</v>
      </c>
      <c r="I199" s="7">
        <f t="shared" si="26"/>
        <v>16204.875998282523</v>
      </c>
      <c r="J199" s="7">
        <f aca="true" t="shared" si="30" ref="J199:J262">IF(I199&gt;0,I199,0)</f>
        <v>16204.875998282523</v>
      </c>
      <c r="K199" s="7">
        <f aca="true" t="shared" si="31" ref="K199:K262">J199/$J$500</f>
        <v>0.002254511967627948</v>
      </c>
      <c r="L199" s="31">
        <f aca="true" t="shared" si="32" ref="L199:L262">$B$509*G199</f>
        <v>76167.46219762335</v>
      </c>
      <c r="M199" s="10">
        <f aca="true" t="shared" si="33" ref="M199:M262">$G$509*K199</f>
        <v>34597.11480269628</v>
      </c>
      <c r="N199" s="32">
        <f aca="true" t="shared" si="34" ref="N199:N262">L199+M199</f>
        <v>110764.57700031962</v>
      </c>
    </row>
    <row r="200" spans="1:14" s="4" customFormat="1" ht="12.75">
      <c r="A200" s="9" t="s">
        <v>489</v>
      </c>
      <c r="B200" s="27" t="s">
        <v>38</v>
      </c>
      <c r="C200" s="8">
        <v>121</v>
      </c>
      <c r="D200" s="70">
        <v>184110</v>
      </c>
      <c r="E200" s="28">
        <v>9800</v>
      </c>
      <c r="F200" s="29">
        <f t="shared" si="27"/>
        <v>2273.194897959184</v>
      </c>
      <c r="G200" s="30">
        <f t="shared" si="28"/>
        <v>0.0001121288744090628</v>
      </c>
      <c r="H200" s="7">
        <f t="shared" si="29"/>
        <v>18.786734693877552</v>
      </c>
      <c r="I200" s="7">
        <f aca="true" t="shared" si="35" ref="I200:I263">(H200-10)*C200</f>
        <v>1063.194897959184</v>
      </c>
      <c r="J200" s="7">
        <f t="shared" si="30"/>
        <v>1063.194897959184</v>
      </c>
      <c r="K200" s="7">
        <f t="shared" si="31"/>
        <v>0.0001479175540512621</v>
      </c>
      <c r="L200" s="31">
        <f t="shared" si="32"/>
        <v>5088.732328278762</v>
      </c>
      <c r="M200" s="10">
        <f t="shared" si="33"/>
        <v>2269.9017225576636</v>
      </c>
      <c r="N200" s="32">
        <f t="shared" si="34"/>
        <v>7358.634050836426</v>
      </c>
    </row>
    <row r="201" spans="1:14" s="4" customFormat="1" ht="12.75">
      <c r="A201" s="26" t="s">
        <v>496</v>
      </c>
      <c r="B201" s="27" t="s">
        <v>232</v>
      </c>
      <c r="C201" s="64">
        <v>1416</v>
      </c>
      <c r="D201" s="69">
        <v>1125526</v>
      </c>
      <c r="E201" s="28">
        <v>82750</v>
      </c>
      <c r="F201" s="29">
        <f t="shared" si="27"/>
        <v>19259.756084592143</v>
      </c>
      <c r="G201" s="30">
        <f t="shared" si="28"/>
        <v>0.0009500174283767866</v>
      </c>
      <c r="H201" s="7">
        <f t="shared" si="29"/>
        <v>13.601522658610271</v>
      </c>
      <c r="I201" s="7">
        <f t="shared" si="35"/>
        <v>5099.756084592144</v>
      </c>
      <c r="J201" s="7">
        <f t="shared" si="30"/>
        <v>5099.756084592144</v>
      </c>
      <c r="K201" s="7">
        <f t="shared" si="31"/>
        <v>0.0007095062699594243</v>
      </c>
      <c r="L201" s="31">
        <f t="shared" si="32"/>
        <v>43114.53607009961</v>
      </c>
      <c r="M201" s="10">
        <f t="shared" si="33"/>
        <v>10887.886259856785</v>
      </c>
      <c r="N201" s="32">
        <f t="shared" si="34"/>
        <v>54002.4223299564</v>
      </c>
    </row>
    <row r="202" spans="1:14" s="4" customFormat="1" ht="12.75">
      <c r="A202" s="26" t="s">
        <v>497</v>
      </c>
      <c r="B202" s="27" t="s">
        <v>279</v>
      </c>
      <c r="C202" s="64">
        <v>5416</v>
      </c>
      <c r="D202" s="69">
        <v>4990742.46</v>
      </c>
      <c r="E202" s="28">
        <v>448750</v>
      </c>
      <c r="F202" s="29">
        <f t="shared" si="27"/>
        <v>60233.673901637885</v>
      </c>
      <c r="G202" s="30">
        <f t="shared" si="28"/>
        <v>0.0029711196616606463</v>
      </c>
      <c r="H202" s="7">
        <f t="shared" si="29"/>
        <v>11.12143166573816</v>
      </c>
      <c r="I202" s="7">
        <f t="shared" si="35"/>
        <v>6073.67390163788</v>
      </c>
      <c r="J202" s="7">
        <f t="shared" si="30"/>
        <v>6073.67390163788</v>
      </c>
      <c r="K202" s="7">
        <f t="shared" si="31"/>
        <v>0.0008450031027798921</v>
      </c>
      <c r="L202" s="31">
        <f t="shared" si="32"/>
        <v>134837.99559353446</v>
      </c>
      <c r="M202" s="10">
        <f t="shared" si="33"/>
        <v>12967.183042398892</v>
      </c>
      <c r="N202" s="32">
        <f t="shared" si="34"/>
        <v>147805.17863593335</v>
      </c>
    </row>
    <row r="203" spans="1:14" s="4" customFormat="1" ht="12.75">
      <c r="A203" s="9" t="s">
        <v>489</v>
      </c>
      <c r="B203" s="27" t="s">
        <v>39</v>
      </c>
      <c r="C203" s="8">
        <v>83</v>
      </c>
      <c r="D203" s="70">
        <v>96184</v>
      </c>
      <c r="E203" s="28">
        <v>9300</v>
      </c>
      <c r="F203" s="29">
        <f t="shared" si="27"/>
        <v>858.4163440860215</v>
      </c>
      <c r="G203" s="30">
        <f t="shared" si="28"/>
        <v>4.234272148117262E-05</v>
      </c>
      <c r="H203" s="7">
        <f t="shared" si="29"/>
        <v>10.342365591397849</v>
      </c>
      <c r="I203" s="7">
        <f t="shared" si="35"/>
        <v>28.41634408602146</v>
      </c>
      <c r="J203" s="7">
        <f t="shared" si="30"/>
        <v>28.41634408602146</v>
      </c>
      <c r="K203" s="7">
        <f t="shared" si="31"/>
        <v>3.9534389417703034E-06</v>
      </c>
      <c r="L203" s="31">
        <f t="shared" si="32"/>
        <v>1921.6350543436056</v>
      </c>
      <c r="M203" s="10">
        <f t="shared" si="33"/>
        <v>60.66837652575684</v>
      </c>
      <c r="N203" s="32">
        <f t="shared" si="34"/>
        <v>1982.3034308693625</v>
      </c>
    </row>
    <row r="204" spans="1:14" s="4" customFormat="1" ht="12.75">
      <c r="A204" s="26" t="s">
        <v>500</v>
      </c>
      <c r="B204" s="27" t="s">
        <v>355</v>
      </c>
      <c r="C204" s="64">
        <v>73</v>
      </c>
      <c r="D204" s="69">
        <v>133183</v>
      </c>
      <c r="E204" s="28">
        <v>8600</v>
      </c>
      <c r="F204" s="29">
        <f t="shared" si="27"/>
        <v>1130.5068604651162</v>
      </c>
      <c r="G204" s="30">
        <f t="shared" si="28"/>
        <v>5.576400945184286E-05</v>
      </c>
      <c r="H204" s="7">
        <f t="shared" si="29"/>
        <v>15.48639534883721</v>
      </c>
      <c r="I204" s="7">
        <f t="shared" si="35"/>
        <v>400.5068604651163</v>
      </c>
      <c r="J204" s="7">
        <f t="shared" si="30"/>
        <v>400.5068604651163</v>
      </c>
      <c r="K204" s="7">
        <f t="shared" si="31"/>
        <v>5.572072937376383E-05</v>
      </c>
      <c r="L204" s="31">
        <f t="shared" si="32"/>
        <v>2530.7318846063413</v>
      </c>
      <c r="M204" s="10">
        <f t="shared" si="33"/>
        <v>855.0748448953055</v>
      </c>
      <c r="N204" s="32">
        <f t="shared" si="34"/>
        <v>3385.8067295016467</v>
      </c>
    </row>
    <row r="205" spans="1:14" s="4" customFormat="1" ht="12.75">
      <c r="A205" s="26" t="s">
        <v>496</v>
      </c>
      <c r="B205" s="27" t="s">
        <v>233</v>
      </c>
      <c r="C205" s="64">
        <v>1620</v>
      </c>
      <c r="D205" s="69">
        <v>1953159</v>
      </c>
      <c r="E205" s="28">
        <v>144650</v>
      </c>
      <c r="F205" s="29">
        <f t="shared" si="27"/>
        <v>21874.3005876253</v>
      </c>
      <c r="G205" s="30">
        <f t="shared" si="28"/>
        <v>0.0010789839030423364</v>
      </c>
      <c r="H205" s="7">
        <f t="shared" si="29"/>
        <v>13.502654683719323</v>
      </c>
      <c r="I205" s="7">
        <f t="shared" si="35"/>
        <v>5674.300587625303</v>
      </c>
      <c r="J205" s="7">
        <f t="shared" si="30"/>
        <v>5674.300587625303</v>
      </c>
      <c r="K205" s="7">
        <f t="shared" si="31"/>
        <v>0.0007894400786575219</v>
      </c>
      <c r="L205" s="31">
        <f t="shared" si="32"/>
        <v>48967.407351947455</v>
      </c>
      <c r="M205" s="10">
        <f t="shared" si="33"/>
        <v>12114.528298512496</v>
      </c>
      <c r="N205" s="32">
        <f t="shared" si="34"/>
        <v>61081.93565045995</v>
      </c>
    </row>
    <row r="206" spans="1:14" s="4" customFormat="1" ht="12.75">
      <c r="A206" s="9" t="s">
        <v>489</v>
      </c>
      <c r="B206" s="27" t="s">
        <v>40</v>
      </c>
      <c r="C206" s="8">
        <v>1309</v>
      </c>
      <c r="D206" s="70">
        <v>747881</v>
      </c>
      <c r="E206" s="28">
        <v>57650</v>
      </c>
      <c r="F206" s="29">
        <f t="shared" si="27"/>
        <v>16981.374310494364</v>
      </c>
      <c r="G206" s="30">
        <f t="shared" si="28"/>
        <v>0.0008376327032337448</v>
      </c>
      <c r="H206" s="7">
        <f t="shared" si="29"/>
        <v>12.97278404163053</v>
      </c>
      <c r="I206" s="7">
        <f t="shared" si="35"/>
        <v>3891.374310494363</v>
      </c>
      <c r="J206" s="7">
        <f t="shared" si="30"/>
        <v>3891.374310494363</v>
      </c>
      <c r="K206" s="7">
        <f t="shared" si="31"/>
        <v>0.0005413895147645264</v>
      </c>
      <c r="L206" s="31">
        <f t="shared" si="32"/>
        <v>38014.192496206604</v>
      </c>
      <c r="M206" s="10">
        <f t="shared" si="33"/>
        <v>8308.013203847124</v>
      </c>
      <c r="N206" s="32">
        <f t="shared" si="34"/>
        <v>46322.20570005373</v>
      </c>
    </row>
    <row r="207" spans="1:14" s="4" customFormat="1" ht="12.75">
      <c r="A207" s="26" t="s">
        <v>497</v>
      </c>
      <c r="B207" s="27" t="s">
        <v>280</v>
      </c>
      <c r="C207" s="64">
        <v>3076</v>
      </c>
      <c r="D207" s="69">
        <v>3883283</v>
      </c>
      <c r="E207" s="28">
        <v>273950</v>
      </c>
      <c r="F207" s="29">
        <f t="shared" si="27"/>
        <v>43602.76878262457</v>
      </c>
      <c r="G207" s="30">
        <f t="shared" si="28"/>
        <v>0.0021507743964688858</v>
      </c>
      <c r="H207" s="7">
        <f t="shared" si="29"/>
        <v>14.175152400073006</v>
      </c>
      <c r="I207" s="7">
        <f t="shared" si="35"/>
        <v>12842.768782624567</v>
      </c>
      <c r="J207" s="7">
        <f t="shared" si="30"/>
        <v>12842.768782624567</v>
      </c>
      <c r="K207" s="7">
        <f t="shared" si="31"/>
        <v>0.001786757018132963</v>
      </c>
      <c r="L207" s="31">
        <f t="shared" si="32"/>
        <v>97608.35698945407</v>
      </c>
      <c r="M207" s="10">
        <f t="shared" si="33"/>
        <v>27419.077196520215</v>
      </c>
      <c r="N207" s="32">
        <f t="shared" si="34"/>
        <v>125027.43418597429</v>
      </c>
    </row>
    <row r="208" spans="1:14" s="4" customFormat="1" ht="12.75">
      <c r="A208" s="26" t="s">
        <v>503</v>
      </c>
      <c r="B208" s="27" t="s">
        <v>449</v>
      </c>
      <c r="C208" s="64">
        <v>4281</v>
      </c>
      <c r="D208" s="69">
        <v>4192947.813414</v>
      </c>
      <c r="E208" s="28">
        <v>409850</v>
      </c>
      <c r="F208" s="29">
        <f t="shared" si="27"/>
        <v>43796.53431554309</v>
      </c>
      <c r="G208" s="30">
        <f t="shared" si="28"/>
        <v>0.002160332182791973</v>
      </c>
      <c r="H208" s="7">
        <f t="shared" si="29"/>
        <v>10.230444829605954</v>
      </c>
      <c r="I208" s="7">
        <f t="shared" si="35"/>
        <v>986.5343155430892</v>
      </c>
      <c r="J208" s="7">
        <f t="shared" si="30"/>
        <v>986.5343155430892</v>
      </c>
      <c r="K208" s="7">
        <f t="shared" si="31"/>
        <v>0.0001372521098651584</v>
      </c>
      <c r="L208" s="31">
        <f t="shared" si="32"/>
        <v>98042.11695097513</v>
      </c>
      <c r="M208" s="10">
        <f t="shared" si="33"/>
        <v>2106.2327768050222</v>
      </c>
      <c r="N208" s="32">
        <f t="shared" si="34"/>
        <v>100148.34972778015</v>
      </c>
    </row>
    <row r="209" spans="1:14" s="4" customFormat="1" ht="12.75">
      <c r="A209" s="26" t="s">
        <v>494</v>
      </c>
      <c r="B209" s="27" t="s">
        <v>190</v>
      </c>
      <c r="C209" s="64">
        <v>1536</v>
      </c>
      <c r="D209" s="69">
        <v>2478994</v>
      </c>
      <c r="E209" s="28">
        <v>180050</v>
      </c>
      <c r="F209" s="29">
        <f t="shared" si="27"/>
        <v>21148.20763121355</v>
      </c>
      <c r="G209" s="30">
        <f t="shared" si="28"/>
        <v>0.0010431682384937791</v>
      </c>
      <c r="H209" s="7">
        <f t="shared" si="29"/>
        <v>13.76836434323799</v>
      </c>
      <c r="I209" s="7">
        <f t="shared" si="35"/>
        <v>5788.207631213551</v>
      </c>
      <c r="J209" s="7">
        <f t="shared" si="30"/>
        <v>5788.207631213551</v>
      </c>
      <c r="K209" s="7">
        <f t="shared" si="31"/>
        <v>0.0008052874565081171</v>
      </c>
      <c r="L209" s="31">
        <f t="shared" si="32"/>
        <v>47341.98900178965</v>
      </c>
      <c r="M209" s="10">
        <f t="shared" si="33"/>
        <v>12357.71775977564</v>
      </c>
      <c r="N209" s="32">
        <f t="shared" si="34"/>
        <v>59699.706761565285</v>
      </c>
    </row>
    <row r="210" spans="1:14" s="4" customFormat="1" ht="12.75">
      <c r="A210" s="9" t="s">
        <v>489</v>
      </c>
      <c r="B210" s="27" t="s">
        <v>41</v>
      </c>
      <c r="C210" s="8">
        <v>6123</v>
      </c>
      <c r="D210" s="70">
        <v>5332375.3011</v>
      </c>
      <c r="E210" s="28">
        <v>288300</v>
      </c>
      <c r="F210" s="29">
        <f t="shared" si="27"/>
        <v>113250.55140005307</v>
      </c>
      <c r="G210" s="30">
        <f t="shared" si="28"/>
        <v>0.005586259614648172</v>
      </c>
      <c r="H210" s="7">
        <f t="shared" si="29"/>
        <v>18.49592542872008</v>
      </c>
      <c r="I210" s="7">
        <f t="shared" si="35"/>
        <v>52020.55140005306</v>
      </c>
      <c r="J210" s="7">
        <f t="shared" si="30"/>
        <v>52020.55140005306</v>
      </c>
      <c r="K210" s="7">
        <f t="shared" si="31"/>
        <v>0.0072373868029878465</v>
      </c>
      <c r="L210" s="31">
        <f t="shared" si="32"/>
        <v>253520.60336851655</v>
      </c>
      <c r="M210" s="10">
        <f t="shared" si="33"/>
        <v>111062.92878007499</v>
      </c>
      <c r="N210" s="32">
        <f t="shared" si="34"/>
        <v>364583.53214859153</v>
      </c>
    </row>
    <row r="211" spans="1:14" s="4" customFormat="1" ht="12.75">
      <c r="A211" s="26" t="s">
        <v>497</v>
      </c>
      <c r="B211" s="27" t="s">
        <v>281</v>
      </c>
      <c r="C211" s="64">
        <v>1241</v>
      </c>
      <c r="D211" s="69">
        <v>1111087</v>
      </c>
      <c r="E211" s="28">
        <v>64150</v>
      </c>
      <c r="F211" s="29">
        <f t="shared" si="27"/>
        <v>21494.294107560407</v>
      </c>
      <c r="G211" s="30">
        <f t="shared" si="28"/>
        <v>0.001060239492294239</v>
      </c>
      <c r="H211" s="7">
        <f t="shared" si="29"/>
        <v>17.320140296180828</v>
      </c>
      <c r="I211" s="7">
        <f t="shared" si="35"/>
        <v>9084.294107560407</v>
      </c>
      <c r="J211" s="7">
        <f t="shared" si="30"/>
        <v>9084.294107560407</v>
      </c>
      <c r="K211" s="7">
        <f t="shared" si="31"/>
        <v>0.0012638572356318946</v>
      </c>
      <c r="L211" s="31">
        <f t="shared" si="32"/>
        <v>48116.7318283495</v>
      </c>
      <c r="M211" s="10">
        <f t="shared" si="33"/>
        <v>19394.802291238444</v>
      </c>
      <c r="N211" s="32">
        <f t="shared" si="34"/>
        <v>67511.53411958794</v>
      </c>
    </row>
    <row r="212" spans="1:14" s="4" customFormat="1" ht="12.75">
      <c r="A212" s="26" t="s">
        <v>497</v>
      </c>
      <c r="B212" s="27" t="s">
        <v>282</v>
      </c>
      <c r="C212" s="64">
        <v>1536</v>
      </c>
      <c r="D212" s="69">
        <v>1092518</v>
      </c>
      <c r="E212" s="28">
        <v>93000</v>
      </c>
      <c r="F212" s="29">
        <f t="shared" si="27"/>
        <v>18044.168258064517</v>
      </c>
      <c r="G212" s="30">
        <f t="shared" si="28"/>
        <v>0.0008900566679262547</v>
      </c>
      <c r="H212" s="7">
        <f t="shared" si="29"/>
        <v>11.747505376344087</v>
      </c>
      <c r="I212" s="7">
        <f t="shared" si="35"/>
        <v>2684.1682580645174</v>
      </c>
      <c r="J212" s="7">
        <f t="shared" si="30"/>
        <v>2684.1682580645174</v>
      </c>
      <c r="K212" s="7">
        <f t="shared" si="31"/>
        <v>0.00037343633247023217</v>
      </c>
      <c r="L212" s="31">
        <f t="shared" si="32"/>
        <v>40393.34349824108</v>
      </c>
      <c r="M212" s="10">
        <f t="shared" si="33"/>
        <v>5730.65029216229</v>
      </c>
      <c r="N212" s="32">
        <f t="shared" si="34"/>
        <v>46123.99379040337</v>
      </c>
    </row>
    <row r="213" spans="1:14" s="4" customFormat="1" ht="12.75">
      <c r="A213" s="26" t="s">
        <v>502</v>
      </c>
      <c r="B213" s="27" t="s">
        <v>476</v>
      </c>
      <c r="C213" s="64">
        <v>718</v>
      </c>
      <c r="D213" s="69">
        <v>39524.651330917295</v>
      </c>
      <c r="E213" s="28">
        <v>2937.5</v>
      </c>
      <c r="F213" s="29">
        <f t="shared" si="27"/>
        <v>9660.833925310168</v>
      </c>
      <c r="G213" s="30">
        <f t="shared" si="28"/>
        <v>0.0004765356612714724</v>
      </c>
      <c r="H213" s="7">
        <f t="shared" si="29"/>
        <v>13.455200453078229</v>
      </c>
      <c r="I213" s="7">
        <f t="shared" si="35"/>
        <v>2480.833925310168</v>
      </c>
      <c r="J213" s="7">
        <f t="shared" si="30"/>
        <v>2480.833925310168</v>
      </c>
      <c r="K213" s="7">
        <f t="shared" si="31"/>
        <v>0.0003451473355860283</v>
      </c>
      <c r="L213" s="31">
        <f t="shared" si="32"/>
        <v>21626.565305946227</v>
      </c>
      <c r="M213" s="10">
        <f t="shared" si="33"/>
        <v>5296.535199002831</v>
      </c>
      <c r="N213" s="32">
        <f t="shared" si="34"/>
        <v>26923.10050494906</v>
      </c>
    </row>
    <row r="214" spans="1:14" s="4" customFormat="1" ht="12.75">
      <c r="A214" s="26" t="s">
        <v>491</v>
      </c>
      <c r="B214" s="27" t="s">
        <v>109</v>
      </c>
      <c r="C214" s="65">
        <v>929</v>
      </c>
      <c r="D214" s="69">
        <v>936920</v>
      </c>
      <c r="E214" s="28">
        <v>76550</v>
      </c>
      <c r="F214" s="29">
        <f t="shared" si="27"/>
        <v>11370.328935336382</v>
      </c>
      <c r="G214" s="30">
        <f t="shared" si="28"/>
        <v>0.000560859161845153</v>
      </c>
      <c r="H214" s="7">
        <f t="shared" si="29"/>
        <v>12.239320705421294</v>
      </c>
      <c r="I214" s="7">
        <f t="shared" si="35"/>
        <v>2080.328935336382</v>
      </c>
      <c r="J214" s="7">
        <f t="shared" si="30"/>
        <v>2080.328935336382</v>
      </c>
      <c r="K214" s="7">
        <f t="shared" si="31"/>
        <v>0.0002894268664453628</v>
      </c>
      <c r="L214" s="31">
        <f t="shared" si="32"/>
        <v>25453.40942316711</v>
      </c>
      <c r="M214" s="10">
        <f t="shared" si="33"/>
        <v>4441.464347572412</v>
      </c>
      <c r="N214" s="32">
        <f t="shared" si="34"/>
        <v>29894.873770739523</v>
      </c>
    </row>
    <row r="215" spans="1:14" s="4" customFormat="1" ht="12.75">
      <c r="A215" s="9" t="s">
        <v>489</v>
      </c>
      <c r="B215" s="27" t="s">
        <v>42</v>
      </c>
      <c r="C215" s="8">
        <v>837</v>
      </c>
      <c r="D215" s="70">
        <v>1354946</v>
      </c>
      <c r="E215" s="28">
        <v>64650</v>
      </c>
      <c r="F215" s="29">
        <f t="shared" si="27"/>
        <v>17541.992296983757</v>
      </c>
      <c r="G215" s="30">
        <f t="shared" si="28"/>
        <v>0.0008652860574863724</v>
      </c>
      <c r="H215" s="7">
        <f t="shared" si="29"/>
        <v>20.95817478731632</v>
      </c>
      <c r="I215" s="7">
        <f t="shared" si="35"/>
        <v>9171.99229698376</v>
      </c>
      <c r="J215" s="7">
        <f t="shared" si="30"/>
        <v>9171.99229698376</v>
      </c>
      <c r="K215" s="7">
        <f t="shared" si="31"/>
        <v>0.0012760582927467538</v>
      </c>
      <c r="L215" s="31">
        <f t="shared" si="32"/>
        <v>39269.181619323295</v>
      </c>
      <c r="M215" s="10">
        <f t="shared" si="33"/>
        <v>19582.036326709618</v>
      </c>
      <c r="N215" s="32">
        <f t="shared" si="34"/>
        <v>58851.21794603291</v>
      </c>
    </row>
    <row r="216" spans="1:14" s="4" customFormat="1" ht="12.75">
      <c r="A216" s="26" t="s">
        <v>494</v>
      </c>
      <c r="B216" s="27" t="s">
        <v>191</v>
      </c>
      <c r="C216" s="64">
        <v>73</v>
      </c>
      <c r="D216" s="69">
        <v>423869</v>
      </c>
      <c r="E216" s="28">
        <v>85100</v>
      </c>
      <c r="F216" s="29">
        <f t="shared" si="27"/>
        <v>363.60090481786136</v>
      </c>
      <c r="G216" s="30">
        <f t="shared" si="28"/>
        <v>1.793518022935296E-05</v>
      </c>
      <c r="H216" s="7">
        <f t="shared" si="29"/>
        <v>4.980834312573443</v>
      </c>
      <c r="I216" s="7">
        <f t="shared" si="35"/>
        <v>-366.39909518213864</v>
      </c>
      <c r="J216" s="7">
        <f t="shared" si="30"/>
        <v>0</v>
      </c>
      <c r="K216" s="7">
        <f t="shared" si="31"/>
        <v>0</v>
      </c>
      <c r="L216" s="31">
        <f t="shared" si="32"/>
        <v>813.9503043048281</v>
      </c>
      <c r="M216" s="10">
        <f t="shared" si="33"/>
        <v>0</v>
      </c>
      <c r="N216" s="32">
        <f t="shared" si="34"/>
        <v>813.9503043048281</v>
      </c>
    </row>
    <row r="217" spans="1:14" s="4" customFormat="1" ht="12.75">
      <c r="A217" s="26" t="s">
        <v>501</v>
      </c>
      <c r="B217" s="27" t="s">
        <v>378</v>
      </c>
      <c r="C217" s="64">
        <v>566</v>
      </c>
      <c r="D217" s="69">
        <v>5146239</v>
      </c>
      <c r="E217" s="28">
        <v>548400</v>
      </c>
      <c r="F217" s="29">
        <f t="shared" si="27"/>
        <v>5311.399113785558</v>
      </c>
      <c r="G217" s="30">
        <f t="shared" si="28"/>
        <v>0.0002619930234317998</v>
      </c>
      <c r="H217" s="7">
        <f t="shared" si="29"/>
        <v>9.384097374179431</v>
      </c>
      <c r="I217" s="7">
        <f t="shared" si="35"/>
        <v>-348.60088621444197</v>
      </c>
      <c r="J217" s="7">
        <f t="shared" si="30"/>
        <v>0</v>
      </c>
      <c r="K217" s="7">
        <f t="shared" si="31"/>
        <v>0</v>
      </c>
      <c r="L217" s="31">
        <f t="shared" si="32"/>
        <v>11890.000458375585</v>
      </c>
      <c r="M217" s="10">
        <f t="shared" si="33"/>
        <v>0</v>
      </c>
      <c r="N217" s="32">
        <f t="shared" si="34"/>
        <v>11890.000458375585</v>
      </c>
    </row>
    <row r="218" spans="1:14" s="4" customFormat="1" ht="12.75">
      <c r="A218" s="26" t="s">
        <v>500</v>
      </c>
      <c r="B218" s="27" t="s">
        <v>356</v>
      </c>
      <c r="C218" s="64">
        <v>862</v>
      </c>
      <c r="D218" s="69">
        <v>1210428</v>
      </c>
      <c r="E218" s="28">
        <v>85000</v>
      </c>
      <c r="F218" s="29">
        <f t="shared" si="27"/>
        <v>12275.163952941177</v>
      </c>
      <c r="G218" s="30">
        <f t="shared" si="28"/>
        <v>0.0006054915566041843</v>
      </c>
      <c r="H218" s="7">
        <f t="shared" si="29"/>
        <v>14.240329411764705</v>
      </c>
      <c r="I218" s="7">
        <f t="shared" si="35"/>
        <v>3655.163952941176</v>
      </c>
      <c r="J218" s="7">
        <f t="shared" si="30"/>
        <v>3655.163952941176</v>
      </c>
      <c r="K218" s="7">
        <f t="shared" si="31"/>
        <v>0.0005085266234941595</v>
      </c>
      <c r="L218" s="31">
        <f t="shared" si="32"/>
        <v>27478.956467099848</v>
      </c>
      <c r="M218" s="10">
        <f t="shared" si="33"/>
        <v>7803.708397150691</v>
      </c>
      <c r="N218" s="32">
        <f t="shared" si="34"/>
        <v>35282.66486425054</v>
      </c>
    </row>
    <row r="219" spans="1:14" s="4" customFormat="1" ht="12.75">
      <c r="A219" s="26" t="s">
        <v>501</v>
      </c>
      <c r="B219" s="27" t="s">
        <v>379</v>
      </c>
      <c r="C219" s="64">
        <v>548</v>
      </c>
      <c r="D219" s="69">
        <v>581579</v>
      </c>
      <c r="E219" s="28">
        <v>36050</v>
      </c>
      <c r="F219" s="29">
        <f t="shared" si="27"/>
        <v>8840.646102635228</v>
      </c>
      <c r="G219" s="30">
        <f t="shared" si="28"/>
        <v>0.0004360786210752594</v>
      </c>
      <c r="H219" s="7">
        <f t="shared" si="29"/>
        <v>16.13256588072122</v>
      </c>
      <c r="I219" s="7">
        <f t="shared" si="35"/>
        <v>3360.6461026352285</v>
      </c>
      <c r="J219" s="7">
        <f t="shared" si="30"/>
        <v>3360.6461026352285</v>
      </c>
      <c r="K219" s="7">
        <f t="shared" si="31"/>
        <v>0.000467551671370787</v>
      </c>
      <c r="L219" s="31">
        <f t="shared" si="32"/>
        <v>19790.507917178733</v>
      </c>
      <c r="M219" s="10">
        <f t="shared" si="33"/>
        <v>7174.918156512125</v>
      </c>
      <c r="N219" s="32">
        <f t="shared" si="34"/>
        <v>26965.426073690858</v>
      </c>
    </row>
    <row r="220" spans="1:14" s="4" customFormat="1" ht="12.75">
      <c r="A220" s="26" t="s">
        <v>491</v>
      </c>
      <c r="B220" s="27" t="s">
        <v>110</v>
      </c>
      <c r="C220" s="65">
        <v>4851</v>
      </c>
      <c r="D220" s="69">
        <v>12842381</v>
      </c>
      <c r="E220" s="28">
        <v>1018950</v>
      </c>
      <c r="F220" s="29">
        <f t="shared" si="27"/>
        <v>61139.791187987634</v>
      </c>
      <c r="G220" s="30">
        <f t="shared" si="28"/>
        <v>0.0030158153063201553</v>
      </c>
      <c r="H220" s="7">
        <f t="shared" si="29"/>
        <v>12.603543844153295</v>
      </c>
      <c r="I220" s="7">
        <f t="shared" si="35"/>
        <v>12629.791187987634</v>
      </c>
      <c r="J220" s="7">
        <f t="shared" si="30"/>
        <v>12629.791187987634</v>
      </c>
      <c r="K220" s="7">
        <f t="shared" si="31"/>
        <v>0.0017571263973249747</v>
      </c>
      <c r="L220" s="31">
        <f t="shared" si="32"/>
        <v>136866.4131007178</v>
      </c>
      <c r="M220" s="10">
        <f t="shared" si="33"/>
        <v>26964.373915061165</v>
      </c>
      <c r="N220" s="32">
        <f t="shared" si="34"/>
        <v>163830.78701577894</v>
      </c>
    </row>
    <row r="221" spans="1:14" s="4" customFormat="1" ht="12.75">
      <c r="A221" s="26" t="s">
        <v>495</v>
      </c>
      <c r="B221" s="27" t="s">
        <v>210</v>
      </c>
      <c r="C221" s="64">
        <v>2427</v>
      </c>
      <c r="D221" s="69">
        <v>3959579</v>
      </c>
      <c r="E221" s="28">
        <v>316700</v>
      </c>
      <c r="F221" s="29">
        <f t="shared" si="27"/>
        <v>30343.852961793495</v>
      </c>
      <c r="G221" s="30">
        <f t="shared" si="28"/>
        <v>0.0014967577487062893</v>
      </c>
      <c r="H221" s="7">
        <f t="shared" si="29"/>
        <v>12.502617619197979</v>
      </c>
      <c r="I221" s="7">
        <f t="shared" si="35"/>
        <v>6073.852961793495</v>
      </c>
      <c r="J221" s="7">
        <f t="shared" si="30"/>
        <v>6073.852961793495</v>
      </c>
      <c r="K221" s="7">
        <f t="shared" si="31"/>
        <v>0.0008450280146190078</v>
      </c>
      <c r="L221" s="31">
        <f t="shared" si="32"/>
        <v>67927.19166748207</v>
      </c>
      <c r="M221" s="10">
        <f t="shared" si="33"/>
        <v>12967.565332566435</v>
      </c>
      <c r="N221" s="32">
        <f t="shared" si="34"/>
        <v>80894.7570000485</v>
      </c>
    </row>
    <row r="222" spans="1:14" s="4" customFormat="1" ht="12.75">
      <c r="A222" s="26" t="s">
        <v>502</v>
      </c>
      <c r="B222" s="27" t="s">
        <v>418</v>
      </c>
      <c r="C222" s="64">
        <v>583</v>
      </c>
      <c r="D222" s="69">
        <v>779076</v>
      </c>
      <c r="E222" s="28">
        <v>60350</v>
      </c>
      <c r="F222" s="29">
        <f t="shared" si="27"/>
        <v>7526.119436619719</v>
      </c>
      <c r="G222" s="30">
        <f t="shared" si="28"/>
        <v>0.00037123754846272376</v>
      </c>
      <c r="H222" s="7">
        <f t="shared" si="29"/>
        <v>12.909295774647887</v>
      </c>
      <c r="I222" s="7">
        <f t="shared" si="35"/>
        <v>1696.1194366197183</v>
      </c>
      <c r="J222" s="7">
        <f t="shared" si="30"/>
        <v>1696.1194366197183</v>
      </c>
      <c r="K222" s="7">
        <f t="shared" si="31"/>
        <v>0.00023597351616826977</v>
      </c>
      <c r="L222" s="31">
        <f t="shared" si="32"/>
        <v>16847.832677258444</v>
      </c>
      <c r="M222" s="10">
        <f t="shared" si="33"/>
        <v>3621.1840728701795</v>
      </c>
      <c r="N222" s="32">
        <f t="shared" si="34"/>
        <v>20469.016750128623</v>
      </c>
    </row>
    <row r="223" spans="1:14" s="4" customFormat="1" ht="12.75">
      <c r="A223" s="26" t="s">
        <v>502</v>
      </c>
      <c r="B223" s="27" t="s">
        <v>419</v>
      </c>
      <c r="C223" s="64">
        <v>1370</v>
      </c>
      <c r="D223" s="69">
        <v>1940874</v>
      </c>
      <c r="E223" s="28">
        <v>159000</v>
      </c>
      <c r="F223" s="29">
        <f t="shared" si="27"/>
        <v>16723.253962264153</v>
      </c>
      <c r="G223" s="30">
        <f t="shared" si="28"/>
        <v>0.0008249005155383065</v>
      </c>
      <c r="H223" s="7">
        <f t="shared" si="29"/>
        <v>12.206754716981132</v>
      </c>
      <c r="I223" s="7">
        <f t="shared" si="35"/>
        <v>3023.253962264151</v>
      </c>
      <c r="J223" s="7">
        <f t="shared" si="30"/>
        <v>3023.253962264151</v>
      </c>
      <c r="K223" s="7">
        <f t="shared" si="31"/>
        <v>0.0004206118109034301</v>
      </c>
      <c r="L223" s="31">
        <f t="shared" si="32"/>
        <v>37436.36902765805</v>
      </c>
      <c r="M223" s="10">
        <f t="shared" si="33"/>
        <v>6454.592088285332</v>
      </c>
      <c r="N223" s="32">
        <f t="shared" si="34"/>
        <v>43890.961115943384</v>
      </c>
    </row>
    <row r="224" spans="1:14" s="4" customFormat="1" ht="12.75">
      <c r="A224" s="26" t="s">
        <v>497</v>
      </c>
      <c r="B224" s="27" t="s">
        <v>283</v>
      </c>
      <c r="C224" s="64">
        <v>1348</v>
      </c>
      <c r="D224" s="69">
        <v>867825</v>
      </c>
      <c r="E224" s="28">
        <v>70600</v>
      </c>
      <c r="F224" s="29">
        <f t="shared" si="27"/>
        <v>16569.803116147308</v>
      </c>
      <c r="G224" s="30">
        <f t="shared" si="28"/>
        <v>0.0008173313138532037</v>
      </c>
      <c r="H224" s="7">
        <f t="shared" si="29"/>
        <v>12.292138810198301</v>
      </c>
      <c r="I224" s="7">
        <f t="shared" si="35"/>
        <v>3089.8031161473095</v>
      </c>
      <c r="J224" s="7">
        <f t="shared" si="30"/>
        <v>3089.8031161473095</v>
      </c>
      <c r="K224" s="7">
        <f t="shared" si="31"/>
        <v>0.00042987049723222377</v>
      </c>
      <c r="L224" s="31">
        <f t="shared" si="32"/>
        <v>37092.856783222895</v>
      </c>
      <c r="M224" s="10">
        <f t="shared" si="33"/>
        <v>6596.673318475674</v>
      </c>
      <c r="N224" s="32">
        <f t="shared" si="34"/>
        <v>43689.53010169857</v>
      </c>
    </row>
    <row r="225" spans="1:14" s="4" customFormat="1" ht="12.75">
      <c r="A225" s="26" t="s">
        <v>503</v>
      </c>
      <c r="B225" s="27" t="s">
        <v>450</v>
      </c>
      <c r="C225" s="64">
        <v>10798</v>
      </c>
      <c r="D225" s="69">
        <v>27305502</v>
      </c>
      <c r="E225" s="28">
        <v>2085300</v>
      </c>
      <c r="F225" s="29">
        <f t="shared" si="27"/>
        <v>141392.03500503526</v>
      </c>
      <c r="G225" s="30">
        <f t="shared" si="28"/>
        <v>0.006974382068935154</v>
      </c>
      <c r="H225" s="7">
        <f t="shared" si="29"/>
        <v>13.094279959718026</v>
      </c>
      <c r="I225" s="7">
        <f t="shared" si="35"/>
        <v>33412.03500503525</v>
      </c>
      <c r="J225" s="7">
        <f t="shared" si="30"/>
        <v>33412.03500503525</v>
      </c>
      <c r="K225" s="7">
        <f t="shared" si="31"/>
        <v>0.004648467090376966</v>
      </c>
      <c r="L225" s="31">
        <f t="shared" si="32"/>
        <v>316517.6114627037</v>
      </c>
      <c r="M225" s="10">
        <f t="shared" si="33"/>
        <v>71334.08555446063</v>
      </c>
      <c r="N225" s="32">
        <f t="shared" si="34"/>
        <v>387851.6970171643</v>
      </c>
    </row>
    <row r="226" spans="1:14" s="4" customFormat="1" ht="12.75">
      <c r="A226" s="26" t="s">
        <v>503</v>
      </c>
      <c r="B226" s="27" t="s">
        <v>451</v>
      </c>
      <c r="C226" s="64">
        <v>3474</v>
      </c>
      <c r="D226" s="69">
        <v>12721760</v>
      </c>
      <c r="E226" s="28">
        <v>1832450</v>
      </c>
      <c r="F226" s="29">
        <f t="shared" si="27"/>
        <v>24118.1992632814</v>
      </c>
      <c r="G226" s="30">
        <f t="shared" si="28"/>
        <v>0.001189667695714575</v>
      </c>
      <c r="H226" s="7">
        <f t="shared" si="29"/>
        <v>6.942486834565745</v>
      </c>
      <c r="I226" s="7">
        <f t="shared" si="35"/>
        <v>-10621.800736718602</v>
      </c>
      <c r="J226" s="7">
        <f t="shared" si="30"/>
        <v>0</v>
      </c>
      <c r="K226" s="7">
        <f t="shared" si="31"/>
        <v>0</v>
      </c>
      <c r="L226" s="31">
        <f t="shared" si="32"/>
        <v>53990.55769530096</v>
      </c>
      <c r="M226" s="10">
        <f t="shared" si="33"/>
        <v>0</v>
      </c>
      <c r="N226" s="32">
        <f t="shared" si="34"/>
        <v>53990.55769530096</v>
      </c>
    </row>
    <row r="227" spans="1:14" s="4" customFormat="1" ht="12.75">
      <c r="A227" s="26" t="s">
        <v>491</v>
      </c>
      <c r="B227" s="27" t="s">
        <v>111</v>
      </c>
      <c r="C227" s="65">
        <v>997</v>
      </c>
      <c r="D227" s="69">
        <v>1494155</v>
      </c>
      <c r="E227" s="28">
        <v>130350</v>
      </c>
      <c r="F227" s="29">
        <f t="shared" si="27"/>
        <v>11428.251131568853</v>
      </c>
      <c r="G227" s="30">
        <f t="shared" si="28"/>
        <v>0.0005637162642751641</v>
      </c>
      <c r="H227" s="7">
        <f t="shared" si="29"/>
        <v>11.462639048714998</v>
      </c>
      <c r="I227" s="7">
        <f t="shared" si="35"/>
        <v>1458.2511315688525</v>
      </c>
      <c r="J227" s="7">
        <f t="shared" si="30"/>
        <v>1458.2511315688525</v>
      </c>
      <c r="K227" s="7">
        <f t="shared" si="31"/>
        <v>0.00020287996207298453</v>
      </c>
      <c r="L227" s="31">
        <f t="shared" si="32"/>
        <v>25583.072987324194</v>
      </c>
      <c r="M227" s="10">
        <f t="shared" si="33"/>
        <v>3113.339578494549</v>
      </c>
      <c r="N227" s="32">
        <f t="shared" si="34"/>
        <v>28696.412565818744</v>
      </c>
    </row>
    <row r="228" spans="1:14" s="4" customFormat="1" ht="12.75">
      <c r="A228" s="26" t="s">
        <v>498</v>
      </c>
      <c r="B228" s="27" t="s">
        <v>320</v>
      </c>
      <c r="C228" s="64">
        <v>28</v>
      </c>
      <c r="D228" s="69">
        <v>90265</v>
      </c>
      <c r="E228" s="28">
        <v>18350</v>
      </c>
      <c r="F228" s="29">
        <f t="shared" si="27"/>
        <v>137.7340599455041</v>
      </c>
      <c r="G228" s="30">
        <f t="shared" si="28"/>
        <v>6.793946758962442E-06</v>
      </c>
      <c r="H228" s="7">
        <f t="shared" si="29"/>
        <v>4.919073569482289</v>
      </c>
      <c r="I228" s="7">
        <f t="shared" si="35"/>
        <v>-142.2659400544959</v>
      </c>
      <c r="J228" s="7">
        <f t="shared" si="30"/>
        <v>0</v>
      </c>
      <c r="K228" s="7">
        <f t="shared" si="31"/>
        <v>0</v>
      </c>
      <c r="L228" s="31">
        <f t="shared" si="32"/>
        <v>308.32893571027034</v>
      </c>
      <c r="M228" s="10">
        <f t="shared" si="33"/>
        <v>0</v>
      </c>
      <c r="N228" s="32">
        <f t="shared" si="34"/>
        <v>308.32893571027034</v>
      </c>
    </row>
    <row r="229" spans="1:14" s="4" customFormat="1" ht="12.75">
      <c r="A229" s="26" t="s">
        <v>503</v>
      </c>
      <c r="B229" s="27" t="s">
        <v>452</v>
      </c>
      <c r="C229" s="64">
        <v>9490</v>
      </c>
      <c r="D229" s="69">
        <v>20772870</v>
      </c>
      <c r="E229" s="28">
        <v>1477550</v>
      </c>
      <c r="F229" s="29">
        <f t="shared" si="27"/>
        <v>133419.87499577002</v>
      </c>
      <c r="G229" s="30">
        <f t="shared" si="28"/>
        <v>0.0065811428753884925</v>
      </c>
      <c r="H229" s="7">
        <f t="shared" si="29"/>
        <v>14.058996311461541</v>
      </c>
      <c r="I229" s="7">
        <f t="shared" si="35"/>
        <v>38519.87499577003</v>
      </c>
      <c r="J229" s="7">
        <f t="shared" si="30"/>
        <v>38519.87499577003</v>
      </c>
      <c r="K229" s="7">
        <f t="shared" si="31"/>
        <v>0.00535909803806584</v>
      </c>
      <c r="L229" s="31">
        <f t="shared" si="32"/>
        <v>298671.28055558255</v>
      </c>
      <c r="M229" s="10">
        <f t="shared" si="33"/>
        <v>82239.23080654301</v>
      </c>
      <c r="N229" s="32">
        <f t="shared" si="34"/>
        <v>380910.5113621256</v>
      </c>
    </row>
    <row r="230" spans="1:14" s="4" customFormat="1" ht="12.75">
      <c r="A230" s="26" t="s">
        <v>501</v>
      </c>
      <c r="B230" s="27" t="s">
        <v>380</v>
      </c>
      <c r="C230" s="64">
        <v>806</v>
      </c>
      <c r="D230" s="69">
        <v>693956</v>
      </c>
      <c r="E230" s="28">
        <v>53600</v>
      </c>
      <c r="F230" s="29">
        <f t="shared" si="27"/>
        <v>10435.233880597016</v>
      </c>
      <c r="G230" s="30">
        <f t="shared" si="28"/>
        <v>0.0005147341436834728</v>
      </c>
      <c r="H230" s="7">
        <f t="shared" si="29"/>
        <v>12.946940298507462</v>
      </c>
      <c r="I230" s="7">
        <f t="shared" si="35"/>
        <v>2375.2338805970144</v>
      </c>
      <c r="J230" s="7">
        <f t="shared" si="30"/>
        <v>2375.2338805970144</v>
      </c>
      <c r="K230" s="7">
        <f t="shared" si="31"/>
        <v>0.00033045567335960436</v>
      </c>
      <c r="L230" s="31">
        <f t="shared" si="32"/>
        <v>23360.122816137584</v>
      </c>
      <c r="M230" s="10">
        <f t="shared" si="33"/>
        <v>5071.081028881564</v>
      </c>
      <c r="N230" s="32">
        <f t="shared" si="34"/>
        <v>28431.203845019147</v>
      </c>
    </row>
    <row r="231" spans="1:14" s="4" customFormat="1" ht="12.75">
      <c r="A231" s="26" t="s">
        <v>497</v>
      </c>
      <c r="B231" s="27" t="s">
        <v>284</v>
      </c>
      <c r="C231" s="64">
        <v>708</v>
      </c>
      <c r="D231" s="69">
        <v>426520</v>
      </c>
      <c r="E231" s="28">
        <v>31600</v>
      </c>
      <c r="F231" s="29">
        <f t="shared" si="27"/>
        <v>9556.207594936708</v>
      </c>
      <c r="G231" s="30">
        <f t="shared" si="28"/>
        <v>0.00047137480477436384</v>
      </c>
      <c r="H231" s="7">
        <f t="shared" si="29"/>
        <v>13.49746835443038</v>
      </c>
      <c r="I231" s="7">
        <f t="shared" si="35"/>
        <v>2476.207594936709</v>
      </c>
      <c r="J231" s="7">
        <f t="shared" si="30"/>
        <v>2476.207594936709</v>
      </c>
      <c r="K231" s="7">
        <f t="shared" si="31"/>
        <v>0.0003445036949192148</v>
      </c>
      <c r="L231" s="31">
        <f t="shared" si="32"/>
        <v>21392.350725296506</v>
      </c>
      <c r="M231" s="10">
        <f t="shared" si="33"/>
        <v>5286.658068004561</v>
      </c>
      <c r="N231" s="32">
        <f t="shared" si="34"/>
        <v>26679.008793301065</v>
      </c>
    </row>
    <row r="232" spans="1:14" s="4" customFormat="1" ht="12.75">
      <c r="A232" s="26" t="s">
        <v>498</v>
      </c>
      <c r="B232" s="27" t="s">
        <v>321</v>
      </c>
      <c r="C232" s="64">
        <v>89</v>
      </c>
      <c r="D232" s="69">
        <v>240846</v>
      </c>
      <c r="E232" s="28">
        <v>110350</v>
      </c>
      <c r="F232" s="29">
        <f t="shared" si="27"/>
        <v>194.24824648844586</v>
      </c>
      <c r="G232" s="30">
        <f t="shared" si="28"/>
        <v>9.581596920808637E-06</v>
      </c>
      <c r="H232" s="7">
        <f t="shared" si="29"/>
        <v>2.1825645672859086</v>
      </c>
      <c r="I232" s="7">
        <f t="shared" si="35"/>
        <v>-695.7517535115542</v>
      </c>
      <c r="J232" s="7">
        <f t="shared" si="30"/>
        <v>0</v>
      </c>
      <c r="K232" s="7">
        <f t="shared" si="31"/>
        <v>0</v>
      </c>
      <c r="L232" s="31">
        <f t="shared" si="32"/>
        <v>434.84055524875833</v>
      </c>
      <c r="M232" s="10">
        <f t="shared" si="33"/>
        <v>0</v>
      </c>
      <c r="N232" s="32">
        <f t="shared" si="34"/>
        <v>434.84055524875833</v>
      </c>
    </row>
    <row r="233" spans="1:14" s="4" customFormat="1" ht="12.75">
      <c r="A233" s="26" t="s">
        <v>497</v>
      </c>
      <c r="B233" s="27" t="s">
        <v>285</v>
      </c>
      <c r="C233" s="64">
        <v>105</v>
      </c>
      <c r="D233" s="69">
        <v>230014</v>
      </c>
      <c r="E233" s="28">
        <v>64250</v>
      </c>
      <c r="F233" s="29">
        <f t="shared" si="27"/>
        <v>375.8983657587549</v>
      </c>
      <c r="G233" s="30">
        <f t="shared" si="28"/>
        <v>1.8541771619571963E-05</v>
      </c>
      <c r="H233" s="7">
        <f t="shared" si="29"/>
        <v>3.5799844357976656</v>
      </c>
      <c r="I233" s="7">
        <f t="shared" si="35"/>
        <v>-674.101634241245</v>
      </c>
      <c r="J233" s="7">
        <f t="shared" si="30"/>
        <v>0</v>
      </c>
      <c r="K233" s="7">
        <f t="shared" si="31"/>
        <v>0</v>
      </c>
      <c r="L233" s="31">
        <f t="shared" si="32"/>
        <v>841.4791743994476</v>
      </c>
      <c r="M233" s="10">
        <f t="shared" si="33"/>
        <v>0</v>
      </c>
      <c r="N233" s="32">
        <f t="shared" si="34"/>
        <v>841.4791743994476</v>
      </c>
    </row>
    <row r="234" spans="1:14" s="4" customFormat="1" ht="12.75">
      <c r="A234" s="26" t="s">
        <v>492</v>
      </c>
      <c r="B234" s="27" t="s">
        <v>137</v>
      </c>
      <c r="C234" s="64">
        <v>1602</v>
      </c>
      <c r="D234" s="69">
        <v>2385000</v>
      </c>
      <c r="E234" s="28">
        <v>261850</v>
      </c>
      <c r="F234" s="29">
        <f t="shared" si="27"/>
        <v>14591.445484055757</v>
      </c>
      <c r="G234" s="30">
        <f t="shared" si="28"/>
        <v>0.0007197457462170284</v>
      </c>
      <c r="H234" s="7">
        <f t="shared" si="29"/>
        <v>9.108268092419324</v>
      </c>
      <c r="I234" s="7">
        <f t="shared" si="35"/>
        <v>-1428.5545159442422</v>
      </c>
      <c r="J234" s="7">
        <f t="shared" si="30"/>
        <v>0</v>
      </c>
      <c r="K234" s="7">
        <f t="shared" si="31"/>
        <v>0</v>
      </c>
      <c r="L234" s="31">
        <f t="shared" si="32"/>
        <v>32664.14174063702</v>
      </c>
      <c r="M234" s="10">
        <f t="shared" si="33"/>
        <v>0</v>
      </c>
      <c r="N234" s="32">
        <f t="shared" si="34"/>
        <v>32664.14174063702</v>
      </c>
    </row>
    <row r="235" spans="1:14" s="4" customFormat="1" ht="12.75">
      <c r="A235" s="26" t="s">
        <v>503</v>
      </c>
      <c r="B235" s="27" t="s">
        <v>453</v>
      </c>
      <c r="C235" s="64">
        <v>6031</v>
      </c>
      <c r="D235" s="69">
        <v>6062019</v>
      </c>
      <c r="E235" s="28">
        <v>478750</v>
      </c>
      <c r="F235" s="29">
        <f t="shared" si="27"/>
        <v>76365.61167415144</v>
      </c>
      <c r="G235" s="30">
        <f t="shared" si="28"/>
        <v>0.0037668525863178916</v>
      </c>
      <c r="H235" s="7">
        <f t="shared" si="29"/>
        <v>12.662180678851175</v>
      </c>
      <c r="I235" s="7">
        <f t="shared" si="35"/>
        <v>16055.61167415144</v>
      </c>
      <c r="J235" s="7">
        <f t="shared" si="30"/>
        <v>16055.61167415144</v>
      </c>
      <c r="K235" s="7">
        <f t="shared" si="31"/>
        <v>0.0022337454893698555</v>
      </c>
      <c r="L235" s="31">
        <f t="shared" si="32"/>
        <v>170950.65506433934</v>
      </c>
      <c r="M235" s="10">
        <f t="shared" si="33"/>
        <v>34278.438192121954</v>
      </c>
      <c r="N235" s="32">
        <f t="shared" si="34"/>
        <v>205229.0932564613</v>
      </c>
    </row>
    <row r="236" spans="1:14" s="4" customFormat="1" ht="12.75">
      <c r="A236" s="26" t="s">
        <v>497</v>
      </c>
      <c r="B236" s="27" t="s">
        <v>286</v>
      </c>
      <c r="C236" s="64">
        <v>922</v>
      </c>
      <c r="D236" s="69">
        <v>875929</v>
      </c>
      <c r="E236" s="28">
        <v>57900</v>
      </c>
      <c r="F236" s="29">
        <f t="shared" si="27"/>
        <v>13948.29944732297</v>
      </c>
      <c r="G236" s="30">
        <f t="shared" si="28"/>
        <v>0.0006880215675096768</v>
      </c>
      <c r="H236" s="7">
        <f t="shared" si="29"/>
        <v>15.128307426597582</v>
      </c>
      <c r="I236" s="7">
        <f t="shared" si="35"/>
        <v>4728.29944732297</v>
      </c>
      <c r="J236" s="7">
        <f t="shared" si="30"/>
        <v>4728.29944732297</v>
      </c>
      <c r="K236" s="7">
        <f t="shared" si="31"/>
        <v>0.0006578271682947807</v>
      </c>
      <c r="L236" s="31">
        <f t="shared" si="32"/>
        <v>31224.40684071061</v>
      </c>
      <c r="M236" s="10">
        <f t="shared" si="33"/>
        <v>10094.833111829787</v>
      </c>
      <c r="N236" s="32">
        <f t="shared" si="34"/>
        <v>41319.239952540396</v>
      </c>
    </row>
    <row r="237" spans="1:14" s="4" customFormat="1" ht="12.75">
      <c r="A237" s="9" t="s">
        <v>488</v>
      </c>
      <c r="B237" s="27" t="s">
        <v>3</v>
      </c>
      <c r="C237" s="8">
        <v>2326</v>
      </c>
      <c r="D237" s="70">
        <v>2571304</v>
      </c>
      <c r="E237" s="28">
        <v>168650</v>
      </c>
      <c r="F237" s="29">
        <f t="shared" si="27"/>
        <v>35463.10764304773</v>
      </c>
      <c r="G237" s="30">
        <f t="shared" si="28"/>
        <v>0.0017492729491133026</v>
      </c>
      <c r="H237" s="7">
        <f t="shared" si="29"/>
        <v>15.246391935962052</v>
      </c>
      <c r="I237" s="7">
        <f t="shared" si="35"/>
        <v>12203.107643047733</v>
      </c>
      <c r="J237" s="7">
        <f t="shared" si="30"/>
        <v>12203.107643047733</v>
      </c>
      <c r="K237" s="7">
        <f t="shared" si="31"/>
        <v>0.0016977638228406727</v>
      </c>
      <c r="L237" s="31">
        <f t="shared" si="32"/>
        <v>79387.06112987544</v>
      </c>
      <c r="M237" s="10">
        <f t="shared" si="33"/>
        <v>26053.412326075744</v>
      </c>
      <c r="N237" s="32">
        <f t="shared" si="34"/>
        <v>105440.47345595119</v>
      </c>
    </row>
    <row r="238" spans="1:14" s="4" customFormat="1" ht="12.75">
      <c r="A238" s="26" t="s">
        <v>497</v>
      </c>
      <c r="B238" s="27" t="s">
        <v>287</v>
      </c>
      <c r="C238" s="64">
        <v>2851</v>
      </c>
      <c r="D238" s="69">
        <v>1699111</v>
      </c>
      <c r="E238" s="28">
        <v>150150</v>
      </c>
      <c r="F238" s="29">
        <f t="shared" si="27"/>
        <v>32262.174232434234</v>
      </c>
      <c r="G238" s="30">
        <f t="shared" si="28"/>
        <v>0.0015913819294243702</v>
      </c>
      <c r="H238" s="7">
        <f t="shared" si="29"/>
        <v>11.316090576090575</v>
      </c>
      <c r="I238" s="7">
        <f t="shared" si="35"/>
        <v>3752.17423243423</v>
      </c>
      <c r="J238" s="7">
        <f t="shared" si="30"/>
        <v>3752.17423243423</v>
      </c>
      <c r="K238" s="7">
        <f t="shared" si="31"/>
        <v>0.0005220232300786964</v>
      </c>
      <c r="L238" s="31">
        <f t="shared" si="32"/>
        <v>72221.51041450119</v>
      </c>
      <c r="M238" s="10">
        <f t="shared" si="33"/>
        <v>8010.823575139005</v>
      </c>
      <c r="N238" s="32">
        <f t="shared" si="34"/>
        <v>80232.33398964019</v>
      </c>
    </row>
    <row r="239" spans="1:14" s="4" customFormat="1" ht="12.75">
      <c r="A239" s="9" t="s">
        <v>488</v>
      </c>
      <c r="B239" s="27" t="s">
        <v>4</v>
      </c>
      <c r="C239" s="8">
        <v>36592</v>
      </c>
      <c r="D239" s="70">
        <v>46125539</v>
      </c>
      <c r="E239" s="28">
        <v>2157100</v>
      </c>
      <c r="F239" s="29">
        <f t="shared" si="27"/>
        <v>782451.3110602198</v>
      </c>
      <c r="G239" s="30">
        <f t="shared" si="28"/>
        <v>0.0385956280598045</v>
      </c>
      <c r="H239" s="7">
        <f t="shared" si="29"/>
        <v>21.383125028974085</v>
      </c>
      <c r="I239" s="7">
        <f t="shared" si="35"/>
        <v>416531.3110602197</v>
      </c>
      <c r="J239" s="7">
        <f t="shared" si="30"/>
        <v>416531.3110602197</v>
      </c>
      <c r="K239" s="7">
        <f t="shared" si="31"/>
        <v>0.057950139561484634</v>
      </c>
      <c r="L239" s="31">
        <f t="shared" si="32"/>
        <v>1751581.1272807699</v>
      </c>
      <c r="M239" s="10">
        <f t="shared" si="33"/>
        <v>889286.7547518009</v>
      </c>
      <c r="N239" s="32">
        <f t="shared" si="34"/>
        <v>2640867.882032571</v>
      </c>
    </row>
    <row r="240" spans="1:14" s="4" customFormat="1" ht="12.75">
      <c r="A240" s="26" t="s">
        <v>501</v>
      </c>
      <c r="B240" s="27" t="s">
        <v>381</v>
      </c>
      <c r="C240" s="64">
        <v>913</v>
      </c>
      <c r="D240" s="69">
        <v>1731456</v>
      </c>
      <c r="E240" s="28">
        <v>124900</v>
      </c>
      <c r="F240" s="29">
        <f t="shared" si="27"/>
        <v>12656.67996797438</v>
      </c>
      <c r="G240" s="30">
        <f t="shared" si="28"/>
        <v>0.00062431042751275</v>
      </c>
      <c r="H240" s="7">
        <f t="shared" si="29"/>
        <v>13.862738190552442</v>
      </c>
      <c r="I240" s="7">
        <f t="shared" si="35"/>
        <v>3526.679967974379</v>
      </c>
      <c r="J240" s="7">
        <f t="shared" si="30"/>
        <v>3526.679967974379</v>
      </c>
      <c r="K240" s="7">
        <f t="shared" si="31"/>
        <v>0.0004906512209432931</v>
      </c>
      <c r="L240" s="31">
        <f t="shared" si="32"/>
        <v>28333.011207939937</v>
      </c>
      <c r="M240" s="10">
        <f t="shared" si="33"/>
        <v>7529.397431816842</v>
      </c>
      <c r="N240" s="32">
        <f t="shared" si="34"/>
        <v>35862.40863975678</v>
      </c>
    </row>
    <row r="241" spans="1:14" s="4" customFormat="1" ht="12.75">
      <c r="A241" s="26" t="s">
        <v>503</v>
      </c>
      <c r="B241" s="27" t="s">
        <v>454</v>
      </c>
      <c r="C241" s="64">
        <v>2892</v>
      </c>
      <c r="D241" s="69">
        <v>3582341</v>
      </c>
      <c r="E241" s="28">
        <v>277600</v>
      </c>
      <c r="F241" s="29">
        <f t="shared" si="27"/>
        <v>37320.35364553314</v>
      </c>
      <c r="G241" s="30">
        <f t="shared" si="28"/>
        <v>0.0018408844972240177</v>
      </c>
      <c r="H241" s="7">
        <f t="shared" si="29"/>
        <v>12.90468659942363</v>
      </c>
      <c r="I241" s="7">
        <f t="shared" si="35"/>
        <v>8400.35364553314</v>
      </c>
      <c r="J241" s="7">
        <f t="shared" si="30"/>
        <v>8400.35364553314</v>
      </c>
      <c r="K241" s="7">
        <f t="shared" si="31"/>
        <v>0.001168703656119846</v>
      </c>
      <c r="L241" s="31">
        <f t="shared" si="32"/>
        <v>83544.6579038691</v>
      </c>
      <c r="M241" s="10">
        <f t="shared" si="33"/>
        <v>17934.60187468022</v>
      </c>
      <c r="N241" s="32">
        <f t="shared" si="34"/>
        <v>101479.25977854931</v>
      </c>
    </row>
    <row r="242" spans="1:14" s="4" customFormat="1" ht="12.75">
      <c r="A242" s="9" t="s">
        <v>489</v>
      </c>
      <c r="B242" s="27" t="s">
        <v>43</v>
      </c>
      <c r="C242" s="8">
        <v>2314</v>
      </c>
      <c r="D242" s="70">
        <v>1397067</v>
      </c>
      <c r="E242" s="28">
        <v>71000</v>
      </c>
      <c r="F242" s="29">
        <f t="shared" si="27"/>
        <v>45532.578</v>
      </c>
      <c r="G242" s="30">
        <f t="shared" si="28"/>
        <v>0.0022459652380297256</v>
      </c>
      <c r="H242" s="7">
        <f t="shared" si="29"/>
        <v>19.677</v>
      </c>
      <c r="I242" s="7">
        <f t="shared" si="35"/>
        <v>22392.577999999998</v>
      </c>
      <c r="J242" s="7">
        <f t="shared" si="30"/>
        <v>22392.577999999998</v>
      </c>
      <c r="K242" s="7">
        <f t="shared" si="31"/>
        <v>0.0031153792903069973</v>
      </c>
      <c r="L242" s="31">
        <f t="shared" si="32"/>
        <v>101928.39244294076</v>
      </c>
      <c r="M242" s="10">
        <f t="shared" si="33"/>
        <v>47807.74575976019</v>
      </c>
      <c r="N242" s="32">
        <f t="shared" si="34"/>
        <v>149736.13820270094</v>
      </c>
    </row>
    <row r="243" spans="1:14" s="4" customFormat="1" ht="12.75">
      <c r="A243" s="26" t="s">
        <v>503</v>
      </c>
      <c r="B243" s="27" t="s">
        <v>455</v>
      </c>
      <c r="C243" s="64">
        <v>3713</v>
      </c>
      <c r="D243" s="69">
        <v>3395417</v>
      </c>
      <c r="E243" s="28">
        <v>299750</v>
      </c>
      <c r="F243" s="29">
        <f t="shared" si="27"/>
        <v>42058.993564637196</v>
      </c>
      <c r="G243" s="30">
        <f t="shared" si="28"/>
        <v>0.002074625282422864</v>
      </c>
      <c r="H243" s="7">
        <f t="shared" si="29"/>
        <v>11.327496246872395</v>
      </c>
      <c r="I243" s="7">
        <f t="shared" si="35"/>
        <v>4928.9935646372005</v>
      </c>
      <c r="J243" s="7">
        <f t="shared" si="30"/>
        <v>4928.9935646372005</v>
      </c>
      <c r="K243" s="7">
        <f t="shared" si="31"/>
        <v>0.0006857488438056216</v>
      </c>
      <c r="L243" s="31">
        <f t="shared" si="32"/>
        <v>94152.49015356565</v>
      </c>
      <c r="M243" s="10">
        <f t="shared" si="33"/>
        <v>10523.31139316203</v>
      </c>
      <c r="N243" s="32">
        <f t="shared" si="34"/>
        <v>104675.80154672769</v>
      </c>
    </row>
    <row r="244" spans="1:14" s="4" customFormat="1" ht="12.75">
      <c r="A244" s="26" t="s">
        <v>497</v>
      </c>
      <c r="B244" s="27" t="s">
        <v>288</v>
      </c>
      <c r="C244" s="64">
        <v>5085</v>
      </c>
      <c r="D244" s="69">
        <v>5867312</v>
      </c>
      <c r="E244" s="28">
        <v>318050</v>
      </c>
      <c r="F244" s="29">
        <f t="shared" si="27"/>
        <v>93806.89048891683</v>
      </c>
      <c r="G244" s="30">
        <f t="shared" si="28"/>
        <v>0.004627170794629034</v>
      </c>
      <c r="H244" s="7">
        <f t="shared" si="29"/>
        <v>18.447766074516586</v>
      </c>
      <c r="I244" s="7">
        <f t="shared" si="35"/>
        <v>42956.89048891684</v>
      </c>
      <c r="J244" s="7">
        <f t="shared" si="30"/>
        <v>42956.89048891684</v>
      </c>
      <c r="K244" s="7">
        <f t="shared" si="31"/>
        <v>0.005976400171751424</v>
      </c>
      <c r="L244" s="31">
        <f t="shared" si="32"/>
        <v>209994.38133299374</v>
      </c>
      <c r="M244" s="10">
        <f t="shared" si="33"/>
        <v>91712.17798700967</v>
      </c>
      <c r="N244" s="32">
        <f t="shared" si="34"/>
        <v>301706.5593200034</v>
      </c>
    </row>
    <row r="245" spans="1:14" s="4" customFormat="1" ht="12.75">
      <c r="A245" s="26" t="s">
        <v>496</v>
      </c>
      <c r="B245" s="27" t="s">
        <v>234</v>
      </c>
      <c r="C245" s="64">
        <v>45</v>
      </c>
      <c r="D245" s="69">
        <v>105266</v>
      </c>
      <c r="E245" s="28">
        <v>32250</v>
      </c>
      <c r="F245" s="29">
        <f t="shared" si="27"/>
        <v>146.8827906976744</v>
      </c>
      <c r="G245" s="30">
        <f t="shared" si="28"/>
        <v>7.245222134616947E-06</v>
      </c>
      <c r="H245" s="7">
        <f t="shared" si="29"/>
        <v>3.264062015503876</v>
      </c>
      <c r="I245" s="7">
        <f t="shared" si="35"/>
        <v>-303.11720930232553</v>
      </c>
      <c r="J245" s="7">
        <f t="shared" si="30"/>
        <v>0</v>
      </c>
      <c r="K245" s="7">
        <f t="shared" si="31"/>
        <v>0</v>
      </c>
      <c r="L245" s="31">
        <f t="shared" si="32"/>
        <v>328.80911626279726</v>
      </c>
      <c r="M245" s="10">
        <f t="shared" si="33"/>
        <v>0</v>
      </c>
      <c r="N245" s="32">
        <f t="shared" si="34"/>
        <v>328.80911626279726</v>
      </c>
    </row>
    <row r="246" spans="1:14" s="4" customFormat="1" ht="12.75">
      <c r="A246" s="26" t="s">
        <v>501</v>
      </c>
      <c r="B246" s="27" t="s">
        <v>382</v>
      </c>
      <c r="C246" s="64">
        <v>2164</v>
      </c>
      <c r="D246" s="69">
        <v>5709609</v>
      </c>
      <c r="E246" s="28">
        <v>423000</v>
      </c>
      <c r="F246" s="29">
        <f t="shared" si="27"/>
        <v>29209.441787234042</v>
      </c>
      <c r="G246" s="30">
        <f t="shared" si="28"/>
        <v>0.0014408011528883895</v>
      </c>
      <c r="H246" s="7">
        <f t="shared" si="29"/>
        <v>13.497893617021276</v>
      </c>
      <c r="I246" s="7">
        <f t="shared" si="35"/>
        <v>7569.441787234042</v>
      </c>
      <c r="J246" s="7">
        <f t="shared" si="30"/>
        <v>7569.441787234042</v>
      </c>
      <c r="K246" s="7">
        <f t="shared" si="31"/>
        <v>0.0010531026031541932</v>
      </c>
      <c r="L246" s="31">
        <f t="shared" si="32"/>
        <v>65387.719657086505</v>
      </c>
      <c r="M246" s="10">
        <f t="shared" si="33"/>
        <v>16160.620206721615</v>
      </c>
      <c r="N246" s="32">
        <f t="shared" si="34"/>
        <v>81548.33986380813</v>
      </c>
    </row>
    <row r="247" spans="1:14" s="4" customFormat="1" ht="12.75">
      <c r="A247" s="9" t="s">
        <v>489</v>
      </c>
      <c r="B247" s="27" t="s">
        <v>44</v>
      </c>
      <c r="C247" s="8">
        <v>984</v>
      </c>
      <c r="D247" s="70">
        <v>852297</v>
      </c>
      <c r="E247" s="28">
        <v>63500</v>
      </c>
      <c r="F247" s="29">
        <f t="shared" si="27"/>
        <v>13207.248</v>
      </c>
      <c r="G247" s="30">
        <f t="shared" si="28"/>
        <v>0.0006514680521282502</v>
      </c>
      <c r="H247" s="7">
        <f t="shared" si="29"/>
        <v>13.422</v>
      </c>
      <c r="I247" s="7">
        <f t="shared" si="35"/>
        <v>3367.2480000000005</v>
      </c>
      <c r="J247" s="7">
        <f t="shared" si="30"/>
        <v>3367.2480000000005</v>
      </c>
      <c r="K247" s="7">
        <f t="shared" si="31"/>
        <v>0.0004684701638430224</v>
      </c>
      <c r="L247" s="31">
        <f t="shared" si="32"/>
        <v>29565.502687663422</v>
      </c>
      <c r="M247" s="10">
        <f t="shared" si="33"/>
        <v>7189.013087017539</v>
      </c>
      <c r="N247" s="32">
        <f t="shared" si="34"/>
        <v>36754.515774680964</v>
      </c>
    </row>
    <row r="248" spans="1:14" s="4" customFormat="1" ht="12.75">
      <c r="A248" s="9" t="s">
        <v>488</v>
      </c>
      <c r="B248" s="27" t="s">
        <v>5</v>
      </c>
      <c r="C248" s="8">
        <v>9009</v>
      </c>
      <c r="D248" s="70">
        <v>9792565</v>
      </c>
      <c r="E248" s="28">
        <v>526600</v>
      </c>
      <c r="F248" s="29">
        <f t="shared" si="27"/>
        <v>167529.84824344853</v>
      </c>
      <c r="G248" s="30">
        <f t="shared" si="28"/>
        <v>0.008263670365582653</v>
      </c>
      <c r="H248" s="7">
        <f t="shared" si="29"/>
        <v>18.59583175085454</v>
      </c>
      <c r="I248" s="7">
        <f t="shared" si="35"/>
        <v>77439.84824344855</v>
      </c>
      <c r="J248" s="7">
        <f t="shared" si="30"/>
        <v>77439.84824344855</v>
      </c>
      <c r="K248" s="7">
        <f t="shared" si="31"/>
        <v>0.010773859957623295</v>
      </c>
      <c r="L248" s="31">
        <f t="shared" si="32"/>
        <v>375029.2398920292</v>
      </c>
      <c r="M248" s="10">
        <f t="shared" si="33"/>
        <v>165332.66408616284</v>
      </c>
      <c r="N248" s="32">
        <f t="shared" si="34"/>
        <v>540361.903978192</v>
      </c>
    </row>
    <row r="249" spans="1:14" s="4" customFormat="1" ht="12.75">
      <c r="A249" s="26" t="s">
        <v>493</v>
      </c>
      <c r="B249" s="27" t="s">
        <v>168</v>
      </c>
      <c r="C249" s="64">
        <v>3624</v>
      </c>
      <c r="D249" s="69">
        <v>3750216</v>
      </c>
      <c r="E249" s="28">
        <v>318100</v>
      </c>
      <c r="F249" s="29">
        <f t="shared" si="27"/>
        <v>42724.87514618045</v>
      </c>
      <c r="G249" s="30">
        <f t="shared" si="28"/>
        <v>0.0021074709272442572</v>
      </c>
      <c r="H249" s="7">
        <f t="shared" si="29"/>
        <v>11.78942470921094</v>
      </c>
      <c r="I249" s="7">
        <f t="shared" si="35"/>
        <v>6484.875146180444</v>
      </c>
      <c r="J249" s="7">
        <f t="shared" si="30"/>
        <v>6484.875146180444</v>
      </c>
      <c r="K249" s="7">
        <f t="shared" si="31"/>
        <v>0.0009022116940102707</v>
      </c>
      <c r="L249" s="31">
        <f t="shared" si="32"/>
        <v>95643.12042633576</v>
      </c>
      <c r="M249" s="10">
        <f t="shared" si="33"/>
        <v>13845.090202315358</v>
      </c>
      <c r="N249" s="32">
        <f t="shared" si="34"/>
        <v>109488.21062865113</v>
      </c>
    </row>
    <row r="250" spans="1:14" s="4" customFormat="1" ht="12.75">
      <c r="A250" s="9" t="s">
        <v>489</v>
      </c>
      <c r="B250" s="27" t="s">
        <v>45</v>
      </c>
      <c r="C250" s="8">
        <v>1068</v>
      </c>
      <c r="D250" s="70">
        <v>669874</v>
      </c>
      <c r="E250" s="28">
        <v>53000</v>
      </c>
      <c r="F250" s="29">
        <f t="shared" si="27"/>
        <v>13498.593056603773</v>
      </c>
      <c r="G250" s="30">
        <f t="shared" si="28"/>
        <v>0.0006658391002468934</v>
      </c>
      <c r="H250" s="7">
        <f t="shared" si="29"/>
        <v>12.639132075471698</v>
      </c>
      <c r="I250" s="7">
        <f t="shared" si="35"/>
        <v>2818.5930566037737</v>
      </c>
      <c r="J250" s="7">
        <f t="shared" si="30"/>
        <v>2818.5930566037737</v>
      </c>
      <c r="K250" s="7">
        <f t="shared" si="31"/>
        <v>0.0003921382538601181</v>
      </c>
      <c r="L250" s="31">
        <f t="shared" si="32"/>
        <v>30217.702377868096</v>
      </c>
      <c r="M250" s="10">
        <f t="shared" si="33"/>
        <v>6017.644786158101</v>
      </c>
      <c r="N250" s="32">
        <f t="shared" si="34"/>
        <v>36235.3471640262</v>
      </c>
    </row>
    <row r="251" spans="1:14" s="4" customFormat="1" ht="12.75">
      <c r="A251" s="9" t="s">
        <v>488</v>
      </c>
      <c r="B251" s="27" t="s">
        <v>6</v>
      </c>
      <c r="C251" s="8">
        <v>2095</v>
      </c>
      <c r="D251" s="70">
        <v>2461559</v>
      </c>
      <c r="E251" s="28">
        <v>182800</v>
      </c>
      <c r="F251" s="29">
        <f t="shared" si="27"/>
        <v>28210.97431619256</v>
      </c>
      <c r="G251" s="30">
        <f t="shared" si="28"/>
        <v>0.0013915501917136758</v>
      </c>
      <c r="H251" s="7">
        <f t="shared" si="29"/>
        <v>13.46585886214442</v>
      </c>
      <c r="I251" s="7">
        <f t="shared" si="35"/>
        <v>7260.974316192561</v>
      </c>
      <c r="J251" s="7">
        <f t="shared" si="30"/>
        <v>7260.974316192561</v>
      </c>
      <c r="K251" s="7">
        <f t="shared" si="31"/>
        <v>0.0010101869026477128</v>
      </c>
      <c r="L251" s="31">
        <f t="shared" si="32"/>
        <v>63152.56872340059</v>
      </c>
      <c r="M251" s="10">
        <f t="shared" si="33"/>
        <v>15502.047780147626</v>
      </c>
      <c r="N251" s="32">
        <f t="shared" si="34"/>
        <v>78654.61650354821</v>
      </c>
    </row>
    <row r="252" spans="1:14" s="4" customFormat="1" ht="12.75">
      <c r="A252" s="9" t="s">
        <v>488</v>
      </c>
      <c r="B252" s="27" t="s">
        <v>7</v>
      </c>
      <c r="C252" s="8">
        <v>3187</v>
      </c>
      <c r="D252" s="70">
        <v>3152263</v>
      </c>
      <c r="E252" s="28">
        <v>151550</v>
      </c>
      <c r="F252" s="29">
        <f t="shared" si="27"/>
        <v>66290.08367535468</v>
      </c>
      <c r="G252" s="30">
        <f t="shared" si="28"/>
        <v>0.0032698614947945267</v>
      </c>
      <c r="H252" s="7">
        <f t="shared" si="29"/>
        <v>20.80015176509403</v>
      </c>
      <c r="I252" s="7">
        <f t="shared" si="35"/>
        <v>34420.08367535467</v>
      </c>
      <c r="J252" s="7">
        <f t="shared" si="30"/>
        <v>34420.08367535467</v>
      </c>
      <c r="K252" s="7">
        <f t="shared" si="31"/>
        <v>0.004788712396260667</v>
      </c>
      <c r="L252" s="31">
        <f t="shared" si="32"/>
        <v>148395.763225551</v>
      </c>
      <c r="M252" s="10">
        <f t="shared" si="33"/>
        <v>73486.251086455</v>
      </c>
      <c r="N252" s="32">
        <f t="shared" si="34"/>
        <v>221882.014312006</v>
      </c>
    </row>
    <row r="253" spans="1:14" s="4" customFormat="1" ht="12.75">
      <c r="A253" s="26" t="s">
        <v>490</v>
      </c>
      <c r="B253" s="27" t="s">
        <v>89</v>
      </c>
      <c r="C253" s="64">
        <v>230</v>
      </c>
      <c r="D253" s="69">
        <v>1041754</v>
      </c>
      <c r="E253" s="28">
        <v>140100</v>
      </c>
      <c r="F253" s="29">
        <f t="shared" si="27"/>
        <v>1710.2314061384725</v>
      </c>
      <c r="G253" s="30">
        <f t="shared" si="28"/>
        <v>8.43598244574183E-05</v>
      </c>
      <c r="H253" s="7">
        <f t="shared" si="29"/>
        <v>7.435788722341185</v>
      </c>
      <c r="I253" s="7">
        <f t="shared" si="35"/>
        <v>-589.7685938615275</v>
      </c>
      <c r="J253" s="7">
        <f t="shared" si="30"/>
        <v>0</v>
      </c>
      <c r="K253" s="7">
        <f t="shared" si="31"/>
        <v>0</v>
      </c>
      <c r="L253" s="31">
        <f t="shared" si="32"/>
        <v>3828.4926000263945</v>
      </c>
      <c r="M253" s="10">
        <f t="shared" si="33"/>
        <v>0</v>
      </c>
      <c r="N253" s="32">
        <f t="shared" si="34"/>
        <v>3828.4926000263945</v>
      </c>
    </row>
    <row r="254" spans="1:14" s="4" customFormat="1" ht="12.75">
      <c r="A254" s="26" t="s">
        <v>496</v>
      </c>
      <c r="B254" s="27" t="s">
        <v>235</v>
      </c>
      <c r="C254" s="64">
        <v>1140</v>
      </c>
      <c r="D254" s="69">
        <v>3972943</v>
      </c>
      <c r="E254" s="28">
        <v>514050</v>
      </c>
      <c r="F254" s="29">
        <f t="shared" si="27"/>
        <v>8810.728567259994</v>
      </c>
      <c r="G254" s="30">
        <f t="shared" si="28"/>
        <v>0.0004346028921046683</v>
      </c>
      <c r="H254" s="7">
        <f t="shared" si="29"/>
        <v>7.728709269526311</v>
      </c>
      <c r="I254" s="7">
        <f t="shared" si="35"/>
        <v>-2589.271432740006</v>
      </c>
      <c r="J254" s="7">
        <f t="shared" si="30"/>
        <v>0</v>
      </c>
      <c r="K254" s="7">
        <f t="shared" si="31"/>
        <v>0</v>
      </c>
      <c r="L254" s="31">
        <f t="shared" si="32"/>
        <v>19723.535072226874</v>
      </c>
      <c r="M254" s="10">
        <f t="shared" si="33"/>
        <v>0</v>
      </c>
      <c r="N254" s="32">
        <f t="shared" si="34"/>
        <v>19723.535072226874</v>
      </c>
    </row>
    <row r="255" spans="1:14" s="4" customFormat="1" ht="12.75">
      <c r="A255" s="26" t="s">
        <v>497</v>
      </c>
      <c r="B255" s="27" t="s">
        <v>289</v>
      </c>
      <c r="C255" s="64">
        <v>358</v>
      </c>
      <c r="D255" s="69">
        <v>645577</v>
      </c>
      <c r="E255" s="28">
        <v>44950</v>
      </c>
      <c r="F255" s="29">
        <f t="shared" si="27"/>
        <v>5141.636618464961</v>
      </c>
      <c r="G255" s="30">
        <f t="shared" si="28"/>
        <v>0.0002536192242761438</v>
      </c>
      <c r="H255" s="7">
        <f t="shared" si="29"/>
        <v>14.362113459399332</v>
      </c>
      <c r="I255" s="7">
        <f t="shared" si="35"/>
        <v>1561.6366184649607</v>
      </c>
      <c r="J255" s="7">
        <f t="shared" si="30"/>
        <v>1561.6366184649607</v>
      </c>
      <c r="K255" s="7">
        <f t="shared" si="31"/>
        <v>0.00021726352276860614</v>
      </c>
      <c r="L255" s="31">
        <f t="shared" si="32"/>
        <v>11509.973255761874</v>
      </c>
      <c r="M255" s="10">
        <f t="shared" si="33"/>
        <v>3334.065708053109</v>
      </c>
      <c r="N255" s="32">
        <f t="shared" si="34"/>
        <v>14844.038963814983</v>
      </c>
    </row>
    <row r="256" spans="1:14" s="4" customFormat="1" ht="12.75">
      <c r="A256" s="26" t="s">
        <v>502</v>
      </c>
      <c r="B256" s="27" t="s">
        <v>420</v>
      </c>
      <c r="C256" s="64">
        <v>1359</v>
      </c>
      <c r="D256" s="69">
        <v>2574105</v>
      </c>
      <c r="E256" s="28">
        <v>162350</v>
      </c>
      <c r="F256" s="29">
        <f t="shared" si="27"/>
        <v>21547.327964274715</v>
      </c>
      <c r="G256" s="30">
        <f t="shared" si="28"/>
        <v>0.0010628554697734625</v>
      </c>
      <c r="H256" s="7">
        <f t="shared" si="29"/>
        <v>15.855281798583308</v>
      </c>
      <c r="I256" s="7">
        <f t="shared" si="35"/>
        <v>7957.327964274715</v>
      </c>
      <c r="J256" s="7">
        <f t="shared" si="30"/>
        <v>7957.327964274715</v>
      </c>
      <c r="K256" s="7">
        <f t="shared" si="31"/>
        <v>0.0011070674732530656</v>
      </c>
      <c r="L256" s="31">
        <f t="shared" si="32"/>
        <v>48235.452445485185</v>
      </c>
      <c r="M256" s="10">
        <f t="shared" si="33"/>
        <v>16988.75012261097</v>
      </c>
      <c r="N256" s="32">
        <f t="shared" si="34"/>
        <v>65224.20256809615</v>
      </c>
    </row>
    <row r="257" spans="1:14" s="4" customFormat="1" ht="12.75">
      <c r="A257" s="9" t="s">
        <v>489</v>
      </c>
      <c r="B257" s="27" t="s">
        <v>46</v>
      </c>
      <c r="C257" s="8">
        <v>404</v>
      </c>
      <c r="D257" s="70">
        <v>348011</v>
      </c>
      <c r="E257" s="28">
        <v>23400</v>
      </c>
      <c r="F257" s="29">
        <f t="shared" si="27"/>
        <v>6008.395042735043</v>
      </c>
      <c r="G257" s="30">
        <f t="shared" si="28"/>
        <v>0.00029637343183891397</v>
      </c>
      <c r="H257" s="7">
        <f t="shared" si="29"/>
        <v>14.872264957264957</v>
      </c>
      <c r="I257" s="7">
        <f t="shared" si="35"/>
        <v>1968.3950427350424</v>
      </c>
      <c r="J257" s="7">
        <f t="shared" si="30"/>
        <v>1968.3950427350424</v>
      </c>
      <c r="K257" s="7">
        <f t="shared" si="31"/>
        <v>0.00027385400427229543</v>
      </c>
      <c r="L257" s="31">
        <f t="shared" si="32"/>
        <v>13450.282737518559</v>
      </c>
      <c r="M257" s="10">
        <f t="shared" si="33"/>
        <v>4202.48752769106</v>
      </c>
      <c r="N257" s="32">
        <f t="shared" si="34"/>
        <v>17652.77026520962</v>
      </c>
    </row>
    <row r="258" spans="1:14" s="4" customFormat="1" ht="12.75">
      <c r="A258" s="26" t="s">
        <v>503</v>
      </c>
      <c r="B258" s="27" t="s">
        <v>456</v>
      </c>
      <c r="C258" s="64">
        <v>4344</v>
      </c>
      <c r="D258" s="69">
        <v>5103195</v>
      </c>
      <c r="E258" s="28">
        <v>445000</v>
      </c>
      <c r="F258" s="29">
        <f t="shared" si="27"/>
        <v>49816.357483146065</v>
      </c>
      <c r="G258" s="30">
        <f t="shared" si="28"/>
        <v>0.002457269324667012</v>
      </c>
      <c r="H258" s="7">
        <f t="shared" si="29"/>
        <v>11.46785393258427</v>
      </c>
      <c r="I258" s="7">
        <f t="shared" si="35"/>
        <v>6376.3574831460655</v>
      </c>
      <c r="J258" s="7">
        <f t="shared" si="30"/>
        <v>6376.3574831460655</v>
      </c>
      <c r="K258" s="7">
        <f t="shared" si="31"/>
        <v>0.0008871141165875274</v>
      </c>
      <c r="L258" s="31">
        <f t="shared" si="32"/>
        <v>111517.98247882955</v>
      </c>
      <c r="M258" s="10">
        <f t="shared" si="33"/>
        <v>13613.406970273432</v>
      </c>
      <c r="N258" s="32">
        <f t="shared" si="34"/>
        <v>125131.38944910298</v>
      </c>
    </row>
    <row r="259" spans="1:14" s="4" customFormat="1" ht="12.75">
      <c r="A259" s="26" t="s">
        <v>502</v>
      </c>
      <c r="B259" s="27" t="s">
        <v>421</v>
      </c>
      <c r="C259" s="64">
        <v>2221</v>
      </c>
      <c r="D259" s="69">
        <v>2702862</v>
      </c>
      <c r="E259" s="28">
        <v>133000</v>
      </c>
      <c r="F259" s="29">
        <f t="shared" si="27"/>
        <v>45135.76317293233</v>
      </c>
      <c r="G259" s="30">
        <f t="shared" si="28"/>
        <v>0.0022263917294195</v>
      </c>
      <c r="H259" s="7">
        <f t="shared" si="29"/>
        <v>20.32227067669173</v>
      </c>
      <c r="I259" s="7">
        <f t="shared" si="35"/>
        <v>22925.763172932333</v>
      </c>
      <c r="J259" s="7">
        <f t="shared" si="30"/>
        <v>22925.763172932333</v>
      </c>
      <c r="K259" s="7">
        <f t="shared" si="31"/>
        <v>0.0031895589602696137</v>
      </c>
      <c r="L259" s="31">
        <f t="shared" si="32"/>
        <v>101040.09006259825</v>
      </c>
      <c r="M259" s="10">
        <f t="shared" si="33"/>
        <v>48946.08638273012</v>
      </c>
      <c r="N259" s="32">
        <f t="shared" si="34"/>
        <v>149986.17644532837</v>
      </c>
    </row>
    <row r="260" spans="1:14" s="4" customFormat="1" ht="12.75">
      <c r="A260" s="26" t="s">
        <v>502</v>
      </c>
      <c r="B260" s="27" t="s">
        <v>422</v>
      </c>
      <c r="C260" s="64">
        <v>1119</v>
      </c>
      <c r="D260" s="69">
        <v>1565472</v>
      </c>
      <c r="E260" s="28">
        <v>107050</v>
      </c>
      <c r="F260" s="29">
        <f t="shared" si="27"/>
        <v>16363.971676786548</v>
      </c>
      <c r="G260" s="30">
        <f t="shared" si="28"/>
        <v>0.0008071783579257381</v>
      </c>
      <c r="H260" s="7">
        <f t="shared" si="29"/>
        <v>14.623745913124708</v>
      </c>
      <c r="I260" s="7">
        <f t="shared" si="35"/>
        <v>5173.971676786548</v>
      </c>
      <c r="J260" s="7">
        <f t="shared" si="30"/>
        <v>5173.971676786548</v>
      </c>
      <c r="K260" s="7">
        <f t="shared" si="31"/>
        <v>0.0007198315535842181</v>
      </c>
      <c r="L260" s="31">
        <f t="shared" si="32"/>
        <v>36632.086305253055</v>
      </c>
      <c r="M260" s="10">
        <f t="shared" si="33"/>
        <v>11046.335196064136</v>
      </c>
      <c r="N260" s="32">
        <f t="shared" si="34"/>
        <v>47678.42150131719</v>
      </c>
    </row>
    <row r="261" spans="1:14" s="4" customFormat="1" ht="12.75">
      <c r="A261" s="9" t="s">
        <v>489</v>
      </c>
      <c r="B261" s="27" t="s">
        <v>47</v>
      </c>
      <c r="C261" s="8">
        <v>79</v>
      </c>
      <c r="D261" s="70">
        <v>91894</v>
      </c>
      <c r="E261" s="28">
        <v>7350</v>
      </c>
      <c r="F261" s="29">
        <f t="shared" si="27"/>
        <v>987.7042176870748</v>
      </c>
      <c r="G261" s="30">
        <f t="shared" si="28"/>
        <v>4.872004696023394E-05</v>
      </c>
      <c r="H261" s="7">
        <f t="shared" si="29"/>
        <v>12.502585034013606</v>
      </c>
      <c r="I261" s="7">
        <f t="shared" si="35"/>
        <v>197.70421768707487</v>
      </c>
      <c r="J261" s="7">
        <f t="shared" si="30"/>
        <v>197.70421768707487</v>
      </c>
      <c r="K261" s="7">
        <f t="shared" si="31"/>
        <v>2.7505704139499233E-05</v>
      </c>
      <c r="L261" s="31">
        <f t="shared" si="32"/>
        <v>2211.0565125031126</v>
      </c>
      <c r="M261" s="10">
        <f t="shared" si="33"/>
        <v>422.09490014128613</v>
      </c>
      <c r="N261" s="32">
        <f t="shared" si="34"/>
        <v>2633.1514126443985</v>
      </c>
    </row>
    <row r="262" spans="1:14" s="4" customFormat="1" ht="12.75">
      <c r="A262" s="9" t="s">
        <v>489</v>
      </c>
      <c r="B262" s="27" t="s">
        <v>48</v>
      </c>
      <c r="C262" s="8">
        <v>4035</v>
      </c>
      <c r="D262" s="70">
        <v>5902778</v>
      </c>
      <c r="E262" s="28">
        <v>300950</v>
      </c>
      <c r="F262" s="29">
        <f t="shared" si="27"/>
        <v>79141.7485628842</v>
      </c>
      <c r="G262" s="30">
        <f t="shared" si="28"/>
        <v>0.0039037898567730314</v>
      </c>
      <c r="H262" s="7">
        <f t="shared" si="29"/>
        <v>19.61381624854627</v>
      </c>
      <c r="I262" s="7">
        <f t="shared" si="35"/>
        <v>38791.748562884204</v>
      </c>
      <c r="J262" s="7">
        <f t="shared" si="30"/>
        <v>38791.748562884204</v>
      </c>
      <c r="K262" s="7">
        <f t="shared" si="31"/>
        <v>0.005396922592280607</v>
      </c>
      <c r="L262" s="31">
        <f t="shared" si="32"/>
        <v>177165.2640915303</v>
      </c>
      <c r="M262" s="10">
        <f t="shared" si="33"/>
        <v>82819.67591542657</v>
      </c>
      <c r="N262" s="32">
        <f t="shared" si="34"/>
        <v>259984.94000695687</v>
      </c>
    </row>
    <row r="263" spans="1:14" s="4" customFormat="1" ht="12.75">
      <c r="A263" s="26" t="s">
        <v>500</v>
      </c>
      <c r="B263" s="27" t="s">
        <v>357</v>
      </c>
      <c r="C263" s="64">
        <v>4855</v>
      </c>
      <c r="D263" s="69">
        <v>7963859.2</v>
      </c>
      <c r="E263" s="28">
        <v>498350</v>
      </c>
      <c r="F263" s="29">
        <f aca="true" t="shared" si="36" ref="F263:F326">(C263*D263)/E263</f>
        <v>77585.1036741246</v>
      </c>
      <c r="G263" s="30">
        <f aca="true" t="shared" si="37" ref="G263:G326">F263/$F$500</f>
        <v>0.0038270059261967596</v>
      </c>
      <c r="H263" s="7">
        <f aca="true" t="shared" si="38" ref="H263:H326">D263/E263</f>
        <v>15.980453897862947</v>
      </c>
      <c r="I263" s="7">
        <f t="shared" si="35"/>
        <v>29035.10367412461</v>
      </c>
      <c r="J263" s="7">
        <f aca="true" t="shared" si="39" ref="J263:J326">IF(I263&gt;0,I263,0)</f>
        <v>29035.10367412461</v>
      </c>
      <c r="K263" s="7">
        <f aca="true" t="shared" si="40" ref="K263:K326">J263/$J$500</f>
        <v>0.004039524197628537</v>
      </c>
      <c r="L263" s="31">
        <f aca="true" t="shared" si="41" ref="L263:L326">$B$509*G263</f>
        <v>173680.5874471333</v>
      </c>
      <c r="M263" s="10">
        <f aca="true" t="shared" si="42" ref="M263:M326">$G$509*K263</f>
        <v>61989.41696489027</v>
      </c>
      <c r="N263" s="32">
        <f aca="true" t="shared" si="43" ref="N263:N326">L263+M263</f>
        <v>235670.00441202355</v>
      </c>
    </row>
    <row r="264" spans="1:14" s="4" customFormat="1" ht="12.75">
      <c r="A264" s="26" t="s">
        <v>496</v>
      </c>
      <c r="B264" s="27" t="s">
        <v>236</v>
      </c>
      <c r="C264" s="64">
        <v>46</v>
      </c>
      <c r="D264" s="69">
        <v>143121</v>
      </c>
      <c r="E264" s="28">
        <v>20000</v>
      </c>
      <c r="F264" s="29">
        <f t="shared" si="36"/>
        <v>329.1783</v>
      </c>
      <c r="G264" s="30">
        <f t="shared" si="37"/>
        <v>1.6237231700645643E-05</v>
      </c>
      <c r="H264" s="7">
        <f t="shared" si="38"/>
        <v>7.15605</v>
      </c>
      <c r="I264" s="7">
        <f aca="true" t="shared" si="44" ref="I264:I327">(H264-10)*C264</f>
        <v>-130.82170000000002</v>
      </c>
      <c r="J264" s="7">
        <f t="shared" si="39"/>
        <v>0</v>
      </c>
      <c r="K264" s="7">
        <f t="shared" si="40"/>
        <v>0</v>
      </c>
      <c r="L264" s="31">
        <f t="shared" si="41"/>
        <v>736.8924936800215</v>
      </c>
      <c r="M264" s="10">
        <f t="shared" si="42"/>
        <v>0</v>
      </c>
      <c r="N264" s="32">
        <f t="shared" si="43"/>
        <v>736.8924936800215</v>
      </c>
    </row>
    <row r="265" spans="1:14" s="4" customFormat="1" ht="12.75">
      <c r="A265" s="26" t="s">
        <v>493</v>
      </c>
      <c r="B265" s="27" t="s">
        <v>169</v>
      </c>
      <c r="C265" s="64">
        <v>2580</v>
      </c>
      <c r="D265" s="69">
        <v>4063612</v>
      </c>
      <c r="E265" s="28">
        <v>301450</v>
      </c>
      <c r="F265" s="29">
        <f t="shared" si="36"/>
        <v>34778.964869795986</v>
      </c>
      <c r="G265" s="30">
        <f t="shared" si="37"/>
        <v>0.0017155265426046994</v>
      </c>
      <c r="H265" s="7">
        <f t="shared" si="38"/>
        <v>13.48021894178139</v>
      </c>
      <c r="I265" s="7">
        <f t="shared" si="44"/>
        <v>8978.964869795986</v>
      </c>
      <c r="J265" s="7">
        <f t="shared" si="39"/>
        <v>8978.964869795986</v>
      </c>
      <c r="K265" s="7">
        <f t="shared" si="40"/>
        <v>0.0012492032495658373</v>
      </c>
      <c r="L265" s="31">
        <f t="shared" si="41"/>
        <v>77855.55168889878</v>
      </c>
      <c r="M265" s="10">
        <f t="shared" si="42"/>
        <v>19169.92628901526</v>
      </c>
      <c r="N265" s="32">
        <f t="shared" si="43"/>
        <v>97025.47797791404</v>
      </c>
    </row>
    <row r="266" spans="1:14" s="4" customFormat="1" ht="12.75">
      <c r="A266" s="9" t="s">
        <v>489</v>
      </c>
      <c r="B266" s="27" t="s">
        <v>49</v>
      </c>
      <c r="C266" s="8">
        <v>1948</v>
      </c>
      <c r="D266" s="70">
        <v>1597419</v>
      </c>
      <c r="E266" s="28">
        <v>125700</v>
      </c>
      <c r="F266" s="29">
        <f t="shared" si="36"/>
        <v>24755.546634844868</v>
      </c>
      <c r="G266" s="30">
        <f t="shared" si="37"/>
        <v>0.0012211058462423393</v>
      </c>
      <c r="H266" s="7">
        <f t="shared" si="38"/>
        <v>12.7081861575179</v>
      </c>
      <c r="I266" s="7">
        <f t="shared" si="44"/>
        <v>5275.54663484487</v>
      </c>
      <c r="J266" s="7">
        <f t="shared" si="39"/>
        <v>5275.54663484487</v>
      </c>
      <c r="K266" s="7">
        <f t="shared" si="40"/>
        <v>0.0007339632234950562</v>
      </c>
      <c r="L266" s="31">
        <f t="shared" si="41"/>
        <v>55417.31180993066</v>
      </c>
      <c r="M266" s="10">
        <f t="shared" si="42"/>
        <v>11263.195879564291</v>
      </c>
      <c r="N266" s="32">
        <f t="shared" si="43"/>
        <v>66680.50768949495</v>
      </c>
    </row>
    <row r="267" spans="1:14" s="4" customFormat="1" ht="12.75">
      <c r="A267" s="26" t="s">
        <v>492</v>
      </c>
      <c r="B267" s="27" t="s">
        <v>139</v>
      </c>
      <c r="C267" s="64">
        <v>513</v>
      </c>
      <c r="D267" s="69">
        <v>818375</v>
      </c>
      <c r="E267" s="28">
        <v>69700</v>
      </c>
      <c r="F267" s="29">
        <f t="shared" si="36"/>
        <v>6023.333931133429</v>
      </c>
      <c r="G267" s="30">
        <f t="shared" si="37"/>
        <v>0.000297110315747345</v>
      </c>
      <c r="H267" s="7">
        <f t="shared" si="38"/>
        <v>11.74139167862267</v>
      </c>
      <c r="I267" s="7">
        <f t="shared" si="44"/>
        <v>893.3339311334294</v>
      </c>
      <c r="J267" s="7">
        <f t="shared" si="39"/>
        <v>893.3339311334294</v>
      </c>
      <c r="K267" s="7">
        <f t="shared" si="40"/>
        <v>0.00012428555695470273</v>
      </c>
      <c r="L267" s="31">
        <f t="shared" si="41"/>
        <v>13483.7246585829</v>
      </c>
      <c r="M267" s="10">
        <f t="shared" si="42"/>
        <v>1907.2516553562575</v>
      </c>
      <c r="N267" s="32">
        <f t="shared" si="43"/>
        <v>15390.976313939158</v>
      </c>
    </row>
    <row r="268" spans="1:14" s="4" customFormat="1" ht="12.75">
      <c r="A268" s="9" t="s">
        <v>489</v>
      </c>
      <c r="B268" s="27" t="s">
        <v>50</v>
      </c>
      <c r="C268" s="8">
        <v>1493</v>
      </c>
      <c r="D268" s="70">
        <v>1569056</v>
      </c>
      <c r="E268" s="28">
        <v>104850</v>
      </c>
      <c r="F268" s="29">
        <f t="shared" si="36"/>
        <v>22342.399694802098</v>
      </c>
      <c r="G268" s="30">
        <f t="shared" si="37"/>
        <v>0.001102073619655172</v>
      </c>
      <c r="H268" s="7">
        <f t="shared" si="38"/>
        <v>14.964768717215069</v>
      </c>
      <c r="I268" s="7">
        <f t="shared" si="44"/>
        <v>7412.399694802098</v>
      </c>
      <c r="J268" s="7">
        <f t="shared" si="39"/>
        <v>7412.399694802098</v>
      </c>
      <c r="K268" s="7">
        <f t="shared" si="40"/>
        <v>0.0010312540387562505</v>
      </c>
      <c r="L268" s="31">
        <f t="shared" si="41"/>
        <v>50015.285411883066</v>
      </c>
      <c r="M268" s="10">
        <f t="shared" si="42"/>
        <v>15825.338202632262</v>
      </c>
      <c r="N268" s="32">
        <f t="shared" si="43"/>
        <v>65840.62361451532</v>
      </c>
    </row>
    <row r="269" spans="1:14" s="4" customFormat="1" ht="12.75">
      <c r="A269" s="26" t="s">
        <v>502</v>
      </c>
      <c r="B269" s="27" t="s">
        <v>423</v>
      </c>
      <c r="C269" s="64">
        <v>518</v>
      </c>
      <c r="D269" s="69">
        <v>529909</v>
      </c>
      <c r="E269" s="28">
        <v>38150</v>
      </c>
      <c r="F269" s="29">
        <f t="shared" si="36"/>
        <v>7195.094678899082</v>
      </c>
      <c r="G269" s="30">
        <f t="shared" si="37"/>
        <v>0.0003549092373627513</v>
      </c>
      <c r="H269" s="7">
        <f t="shared" si="38"/>
        <v>13.890144167758846</v>
      </c>
      <c r="I269" s="7">
        <f t="shared" si="44"/>
        <v>2015.0946788990823</v>
      </c>
      <c r="J269" s="7">
        <f t="shared" si="39"/>
        <v>2015.0946788990823</v>
      </c>
      <c r="K269" s="7">
        <f t="shared" si="40"/>
        <v>0.0002803511159210891</v>
      </c>
      <c r="L269" s="31">
        <f t="shared" si="41"/>
        <v>16106.806737253937</v>
      </c>
      <c r="M269" s="10">
        <f t="shared" si="42"/>
        <v>4302.190399455254</v>
      </c>
      <c r="N269" s="32">
        <f t="shared" si="43"/>
        <v>20408.997136709193</v>
      </c>
    </row>
    <row r="270" spans="1:14" s="4" customFormat="1" ht="12.75">
      <c r="A270" s="9" t="s">
        <v>489</v>
      </c>
      <c r="B270" s="27" t="s">
        <v>51</v>
      </c>
      <c r="C270" s="8">
        <v>249</v>
      </c>
      <c r="D270" s="70">
        <v>422407</v>
      </c>
      <c r="E270" s="28">
        <v>25350</v>
      </c>
      <c r="F270" s="29">
        <f t="shared" si="36"/>
        <v>4149.08650887574</v>
      </c>
      <c r="G270" s="30">
        <f t="shared" si="37"/>
        <v>0.00020466014615981164</v>
      </c>
      <c r="H270" s="7">
        <f t="shared" si="38"/>
        <v>16.662998027613412</v>
      </c>
      <c r="I270" s="7">
        <f t="shared" si="44"/>
        <v>1659.0865088757396</v>
      </c>
      <c r="J270" s="7">
        <f t="shared" si="39"/>
        <v>1659.0865088757396</v>
      </c>
      <c r="K270" s="7">
        <f t="shared" si="40"/>
        <v>0.00023082129045522208</v>
      </c>
      <c r="L270" s="31">
        <f t="shared" si="41"/>
        <v>9288.068818690595</v>
      </c>
      <c r="M270" s="10">
        <f t="shared" si="42"/>
        <v>3542.1194473356077</v>
      </c>
      <c r="N270" s="32">
        <f t="shared" si="43"/>
        <v>12830.188266026204</v>
      </c>
    </row>
    <row r="271" spans="1:14" s="4" customFormat="1" ht="12.75">
      <c r="A271" s="26" t="s">
        <v>494</v>
      </c>
      <c r="B271" s="27" t="s">
        <v>192</v>
      </c>
      <c r="C271" s="64">
        <v>74</v>
      </c>
      <c r="D271" s="69">
        <v>260381</v>
      </c>
      <c r="E271" s="28">
        <v>36050</v>
      </c>
      <c r="F271" s="29">
        <f t="shared" si="36"/>
        <v>534.4852704576977</v>
      </c>
      <c r="G271" s="30">
        <f t="shared" si="37"/>
        <v>2.6364317383630357E-05</v>
      </c>
      <c r="H271" s="7">
        <f t="shared" si="38"/>
        <v>7.222773925104022</v>
      </c>
      <c r="I271" s="7">
        <f t="shared" si="44"/>
        <v>-205.51472954230238</v>
      </c>
      <c r="J271" s="7">
        <f t="shared" si="39"/>
        <v>0</v>
      </c>
      <c r="K271" s="7">
        <f t="shared" si="40"/>
        <v>0</v>
      </c>
      <c r="L271" s="31">
        <f t="shared" si="41"/>
        <v>1196.4889052006574</v>
      </c>
      <c r="M271" s="10">
        <f t="shared" si="42"/>
        <v>0</v>
      </c>
      <c r="N271" s="32">
        <f t="shared" si="43"/>
        <v>1196.4889052006574</v>
      </c>
    </row>
    <row r="272" spans="1:14" s="4" customFormat="1" ht="12.75">
      <c r="A272" s="26" t="s">
        <v>497</v>
      </c>
      <c r="B272" s="27" t="s">
        <v>290</v>
      </c>
      <c r="C272" s="64">
        <v>687</v>
      </c>
      <c r="D272" s="69">
        <v>758901</v>
      </c>
      <c r="E272" s="28">
        <v>39400</v>
      </c>
      <c r="F272" s="29">
        <f t="shared" si="36"/>
        <v>13232.61388324873</v>
      </c>
      <c r="G272" s="30">
        <f t="shared" si="37"/>
        <v>0.0006527192637773812</v>
      </c>
      <c r="H272" s="7">
        <f t="shared" si="38"/>
        <v>19.261446700507616</v>
      </c>
      <c r="I272" s="7">
        <f t="shared" si="44"/>
        <v>6362.613883248732</v>
      </c>
      <c r="J272" s="7">
        <f t="shared" si="39"/>
        <v>6362.613883248732</v>
      </c>
      <c r="K272" s="7">
        <f t="shared" si="40"/>
        <v>0.0008852020309627987</v>
      </c>
      <c r="L272" s="31">
        <f t="shared" si="41"/>
        <v>29622.28628780217</v>
      </c>
      <c r="M272" s="10">
        <f t="shared" si="42"/>
        <v>13584.064635071314</v>
      </c>
      <c r="N272" s="32">
        <f t="shared" si="43"/>
        <v>43206.350922873484</v>
      </c>
    </row>
    <row r="273" spans="1:14" s="4" customFormat="1" ht="12.75">
      <c r="A273" s="26" t="s">
        <v>497</v>
      </c>
      <c r="B273" s="27" t="s">
        <v>291</v>
      </c>
      <c r="C273" s="64">
        <v>97</v>
      </c>
      <c r="D273" s="69">
        <v>129936</v>
      </c>
      <c r="E273" s="28">
        <v>7700</v>
      </c>
      <c r="F273" s="29">
        <f t="shared" si="36"/>
        <v>1636.8561038961038</v>
      </c>
      <c r="G273" s="30">
        <f t="shared" si="37"/>
        <v>8.074047353539749E-05</v>
      </c>
      <c r="H273" s="7">
        <f t="shared" si="38"/>
        <v>16.874805194805194</v>
      </c>
      <c r="I273" s="7">
        <f t="shared" si="44"/>
        <v>666.8561038961038</v>
      </c>
      <c r="J273" s="7">
        <f t="shared" si="39"/>
        <v>666.8561038961038</v>
      </c>
      <c r="K273" s="7">
        <f t="shared" si="40"/>
        <v>9.277670912624411E-05</v>
      </c>
      <c r="L273" s="31">
        <f t="shared" si="41"/>
        <v>3664.235996708666</v>
      </c>
      <c r="M273" s="10">
        <f t="shared" si="42"/>
        <v>1423.7256234368888</v>
      </c>
      <c r="N273" s="32">
        <f t="shared" si="43"/>
        <v>5087.961620145555</v>
      </c>
    </row>
    <row r="274" spans="1:14" s="4" customFormat="1" ht="12.75">
      <c r="A274" s="9" t="s">
        <v>488</v>
      </c>
      <c r="B274" s="27" t="s">
        <v>8</v>
      </c>
      <c r="C274" s="8">
        <v>3031</v>
      </c>
      <c r="D274" s="70">
        <v>2720742</v>
      </c>
      <c r="E274" s="28">
        <v>146900</v>
      </c>
      <c r="F274" s="29">
        <f t="shared" si="36"/>
        <v>56137.29749489448</v>
      </c>
      <c r="G274" s="30">
        <f t="shared" si="37"/>
        <v>0.002769059523281686</v>
      </c>
      <c r="H274" s="7">
        <f t="shared" si="38"/>
        <v>18.521048332198774</v>
      </c>
      <c r="I274" s="7">
        <f t="shared" si="44"/>
        <v>25827.297494894483</v>
      </c>
      <c r="J274" s="7">
        <f t="shared" si="39"/>
        <v>25827.297494894483</v>
      </c>
      <c r="K274" s="7">
        <f t="shared" si="40"/>
        <v>0.0035932364616611838</v>
      </c>
      <c r="L274" s="31">
        <f t="shared" si="41"/>
        <v>125667.9226409214</v>
      </c>
      <c r="M274" s="10">
        <f t="shared" si="42"/>
        <v>55140.80925821077</v>
      </c>
      <c r="N274" s="32">
        <f t="shared" si="43"/>
        <v>180808.73189913217</v>
      </c>
    </row>
    <row r="275" spans="1:14" s="4" customFormat="1" ht="12.75">
      <c r="A275" s="26" t="s">
        <v>502</v>
      </c>
      <c r="B275" s="27" t="s">
        <v>424</v>
      </c>
      <c r="C275" s="64">
        <v>157</v>
      </c>
      <c r="D275" s="69">
        <v>210865</v>
      </c>
      <c r="E275" s="28">
        <v>27400</v>
      </c>
      <c r="F275" s="29">
        <f t="shared" si="36"/>
        <v>1208.2410583941605</v>
      </c>
      <c r="G275" s="30">
        <f t="shared" si="37"/>
        <v>5.9598369684087034E-05</v>
      </c>
      <c r="H275" s="7">
        <f t="shared" si="38"/>
        <v>7.695802919708029</v>
      </c>
      <c r="I275" s="7">
        <f t="shared" si="44"/>
        <v>-361.75894160583937</v>
      </c>
      <c r="J275" s="7">
        <f t="shared" si="39"/>
        <v>0</v>
      </c>
      <c r="K275" s="7">
        <f t="shared" si="40"/>
        <v>0</v>
      </c>
      <c r="L275" s="31">
        <f t="shared" si="41"/>
        <v>2704.746231712909</v>
      </c>
      <c r="M275" s="10">
        <f t="shared" si="42"/>
        <v>0</v>
      </c>
      <c r="N275" s="32">
        <f t="shared" si="43"/>
        <v>2704.746231712909</v>
      </c>
    </row>
    <row r="276" spans="1:14" s="4" customFormat="1" ht="12.75">
      <c r="A276" s="26" t="s">
        <v>498</v>
      </c>
      <c r="B276" s="27" t="s">
        <v>322</v>
      </c>
      <c r="C276" s="64">
        <v>254</v>
      </c>
      <c r="D276" s="69">
        <v>329580</v>
      </c>
      <c r="E276" s="28">
        <v>17950</v>
      </c>
      <c r="F276" s="29">
        <f t="shared" si="36"/>
        <v>4663.694707520891</v>
      </c>
      <c r="G276" s="30">
        <f t="shared" si="37"/>
        <v>0.00023004399605651866</v>
      </c>
      <c r="H276" s="7">
        <f t="shared" si="38"/>
        <v>18.36100278551532</v>
      </c>
      <c r="I276" s="7">
        <f t="shared" si="44"/>
        <v>2123.694707520892</v>
      </c>
      <c r="J276" s="7">
        <f t="shared" si="39"/>
        <v>2123.694707520892</v>
      </c>
      <c r="K276" s="7">
        <f t="shared" si="40"/>
        <v>0.0002954601524998668</v>
      </c>
      <c r="L276" s="31">
        <f t="shared" si="41"/>
        <v>10440.061276175822</v>
      </c>
      <c r="M276" s="10">
        <f t="shared" si="42"/>
        <v>4534.049480524622</v>
      </c>
      <c r="N276" s="32">
        <f t="shared" si="43"/>
        <v>14974.110756700444</v>
      </c>
    </row>
    <row r="277" spans="1:14" s="4" customFormat="1" ht="12.75">
      <c r="A277" s="26" t="s">
        <v>497</v>
      </c>
      <c r="B277" s="27" t="s">
        <v>292</v>
      </c>
      <c r="C277" s="64">
        <v>1349</v>
      </c>
      <c r="D277" s="69">
        <v>1419529</v>
      </c>
      <c r="E277" s="28">
        <v>58750</v>
      </c>
      <c r="F277" s="29">
        <f t="shared" si="36"/>
        <v>32594.802059574467</v>
      </c>
      <c r="G277" s="30">
        <f t="shared" si="37"/>
        <v>0.001607789314417118</v>
      </c>
      <c r="H277" s="7">
        <f t="shared" si="38"/>
        <v>24.16219574468085</v>
      </c>
      <c r="I277" s="7">
        <f t="shared" si="44"/>
        <v>19104.802059574467</v>
      </c>
      <c r="J277" s="7">
        <f t="shared" si="39"/>
        <v>19104.802059574467</v>
      </c>
      <c r="K277" s="7">
        <f t="shared" si="40"/>
        <v>0.002657965718900824</v>
      </c>
      <c r="L277" s="31">
        <f t="shared" si="41"/>
        <v>72966.12495625176</v>
      </c>
      <c r="M277" s="10">
        <f t="shared" si="42"/>
        <v>40788.40407096848</v>
      </c>
      <c r="N277" s="32">
        <f t="shared" si="43"/>
        <v>113754.52902722024</v>
      </c>
    </row>
    <row r="278" spans="1:14" s="4" customFormat="1" ht="12.75">
      <c r="A278" s="26" t="s">
        <v>500</v>
      </c>
      <c r="B278" s="27" t="s">
        <v>358</v>
      </c>
      <c r="C278" s="64">
        <v>664</v>
      </c>
      <c r="D278" s="69">
        <v>807050</v>
      </c>
      <c r="E278" s="28">
        <v>58450</v>
      </c>
      <c r="F278" s="29">
        <f t="shared" si="36"/>
        <v>9168.198460222413</v>
      </c>
      <c r="G278" s="30">
        <f t="shared" si="37"/>
        <v>0.00045223565063715905</v>
      </c>
      <c r="H278" s="7">
        <f t="shared" si="38"/>
        <v>13.807527801539777</v>
      </c>
      <c r="I278" s="7">
        <f t="shared" si="44"/>
        <v>2528.198460222412</v>
      </c>
      <c r="J278" s="7">
        <f t="shared" si="39"/>
        <v>2528.198460222412</v>
      </c>
      <c r="K278" s="7">
        <f t="shared" si="40"/>
        <v>0.0003517369516257995</v>
      </c>
      <c r="L278" s="31">
        <f t="shared" si="41"/>
        <v>20523.76060605036</v>
      </c>
      <c r="M278" s="10">
        <f t="shared" si="42"/>
        <v>5397.6576174717475</v>
      </c>
      <c r="N278" s="32">
        <f t="shared" si="43"/>
        <v>25921.41822352211</v>
      </c>
    </row>
    <row r="279" spans="1:14" s="4" customFormat="1" ht="12.75">
      <c r="A279" s="9" t="s">
        <v>489</v>
      </c>
      <c r="B279" s="27" t="s">
        <v>52</v>
      </c>
      <c r="C279" s="8">
        <v>273</v>
      </c>
      <c r="D279" s="70">
        <v>237740</v>
      </c>
      <c r="E279" s="28">
        <v>14800</v>
      </c>
      <c r="F279" s="29">
        <f t="shared" si="36"/>
        <v>4385.339189189189</v>
      </c>
      <c r="G279" s="30">
        <f t="shared" si="37"/>
        <v>0.0002163136771190153</v>
      </c>
      <c r="H279" s="7">
        <f t="shared" si="38"/>
        <v>16.063513513513513</v>
      </c>
      <c r="I279" s="7">
        <f t="shared" si="44"/>
        <v>1655.339189189189</v>
      </c>
      <c r="J279" s="7">
        <f t="shared" si="39"/>
        <v>1655.339189189189</v>
      </c>
      <c r="K279" s="7">
        <f t="shared" si="40"/>
        <v>0.00023029994261641407</v>
      </c>
      <c r="L279" s="31">
        <f t="shared" si="41"/>
        <v>9816.939727662319</v>
      </c>
      <c r="M279" s="10">
        <f t="shared" si="42"/>
        <v>3534.11898812742</v>
      </c>
      <c r="N279" s="32">
        <f t="shared" si="43"/>
        <v>13351.058715789739</v>
      </c>
    </row>
    <row r="280" spans="1:14" s="4" customFormat="1" ht="12.75">
      <c r="A280" s="26" t="s">
        <v>496</v>
      </c>
      <c r="B280" s="27" t="s">
        <v>237</v>
      </c>
      <c r="C280" s="64">
        <v>2681</v>
      </c>
      <c r="D280" s="69">
        <v>3107605</v>
      </c>
      <c r="E280" s="28">
        <v>106100</v>
      </c>
      <c r="F280" s="29">
        <f t="shared" si="36"/>
        <v>78524.87280867106</v>
      </c>
      <c r="G280" s="30">
        <f t="shared" si="37"/>
        <v>0.003873361500615687</v>
      </c>
      <c r="H280" s="7">
        <f t="shared" si="38"/>
        <v>29.289396795475966</v>
      </c>
      <c r="I280" s="7">
        <f t="shared" si="44"/>
        <v>51714.87280867106</v>
      </c>
      <c r="J280" s="7">
        <f t="shared" si="39"/>
        <v>51714.87280867106</v>
      </c>
      <c r="K280" s="7">
        <f t="shared" si="40"/>
        <v>0.007194859106843093</v>
      </c>
      <c r="L280" s="31">
        <f t="shared" si="41"/>
        <v>175784.33736333207</v>
      </c>
      <c r="M280" s="10">
        <f t="shared" si="42"/>
        <v>110410.31056072605</v>
      </c>
      <c r="N280" s="32">
        <f t="shared" si="43"/>
        <v>286194.64792405814</v>
      </c>
    </row>
    <row r="281" spans="1:14" s="4" customFormat="1" ht="12.75">
      <c r="A281" s="26" t="s">
        <v>502</v>
      </c>
      <c r="B281" s="27" t="s">
        <v>425</v>
      </c>
      <c r="C281" s="64">
        <v>1353</v>
      </c>
      <c r="D281" s="69">
        <v>2400092</v>
      </c>
      <c r="E281" s="28">
        <v>172200</v>
      </c>
      <c r="F281" s="29">
        <f t="shared" si="36"/>
        <v>18857.865714285716</v>
      </c>
      <c r="G281" s="30">
        <f t="shared" si="37"/>
        <v>0.0009301935607010504</v>
      </c>
      <c r="H281" s="7">
        <f t="shared" si="38"/>
        <v>13.937816492450638</v>
      </c>
      <c r="I281" s="7">
        <f t="shared" si="44"/>
        <v>5327.865714285714</v>
      </c>
      <c r="J281" s="7">
        <f t="shared" si="39"/>
        <v>5327.865714285714</v>
      </c>
      <c r="K281" s="7">
        <f t="shared" si="40"/>
        <v>0.0007412421431700455</v>
      </c>
      <c r="L281" s="31">
        <f t="shared" si="41"/>
        <v>42214.871671926674</v>
      </c>
      <c r="M281" s="10">
        <f t="shared" si="42"/>
        <v>11374.896160268574</v>
      </c>
      <c r="N281" s="32">
        <f t="shared" si="43"/>
        <v>53589.76783219525</v>
      </c>
    </row>
    <row r="282" spans="1:14" s="4" customFormat="1" ht="12.75">
      <c r="A282" s="26" t="s">
        <v>497</v>
      </c>
      <c r="B282" s="27" t="s">
        <v>293</v>
      </c>
      <c r="C282" s="64">
        <v>3070</v>
      </c>
      <c r="D282" s="69">
        <v>3053161</v>
      </c>
      <c r="E282" s="28">
        <v>177950</v>
      </c>
      <c r="F282" s="29">
        <f t="shared" si="36"/>
        <v>52673.24681090194</v>
      </c>
      <c r="G282" s="30">
        <f t="shared" si="37"/>
        <v>0.002598189834791385</v>
      </c>
      <c r="H282" s="7">
        <f t="shared" si="38"/>
        <v>17.15740938465861</v>
      </c>
      <c r="I282" s="7">
        <f t="shared" si="44"/>
        <v>21973.246810901932</v>
      </c>
      <c r="J282" s="7">
        <f t="shared" si="39"/>
        <v>21973.246810901932</v>
      </c>
      <c r="K282" s="7">
        <f t="shared" si="40"/>
        <v>0.0030570396162285626</v>
      </c>
      <c r="L282" s="31">
        <f t="shared" si="41"/>
        <v>117913.36243217968</v>
      </c>
      <c r="M282" s="10">
        <f t="shared" si="42"/>
        <v>46912.48131644606</v>
      </c>
      <c r="N282" s="32">
        <f t="shared" si="43"/>
        <v>164825.84374862575</v>
      </c>
    </row>
    <row r="283" spans="1:14" s="4" customFormat="1" ht="12.75">
      <c r="A283" s="26" t="s">
        <v>497</v>
      </c>
      <c r="B283" s="27" t="s">
        <v>294</v>
      </c>
      <c r="C283" s="64">
        <v>4506</v>
      </c>
      <c r="D283" s="69">
        <v>4521375</v>
      </c>
      <c r="E283" s="28">
        <v>186750</v>
      </c>
      <c r="F283" s="29">
        <f t="shared" si="36"/>
        <v>109094.06024096385</v>
      </c>
      <c r="G283" s="30">
        <f t="shared" si="37"/>
        <v>0.0053812342225982805</v>
      </c>
      <c r="H283" s="7">
        <f t="shared" si="38"/>
        <v>24.210843373493976</v>
      </c>
      <c r="I283" s="7">
        <f t="shared" si="44"/>
        <v>64034.06024096385</v>
      </c>
      <c r="J283" s="7">
        <f t="shared" si="39"/>
        <v>64034.06024096385</v>
      </c>
      <c r="K283" s="7">
        <f t="shared" si="40"/>
        <v>0.008908772591926194</v>
      </c>
      <c r="L283" s="31">
        <f t="shared" si="41"/>
        <v>244215.95863591958</v>
      </c>
      <c r="M283" s="10">
        <f t="shared" si="42"/>
        <v>136711.55112042787</v>
      </c>
      <c r="N283" s="32">
        <f t="shared" si="43"/>
        <v>380927.50975634746</v>
      </c>
    </row>
    <row r="284" spans="1:14" s="4" customFormat="1" ht="12.75">
      <c r="A284" s="26" t="s">
        <v>498</v>
      </c>
      <c r="B284" s="27" t="s">
        <v>323</v>
      </c>
      <c r="C284" s="64">
        <v>2340</v>
      </c>
      <c r="D284" s="69">
        <v>1880389</v>
      </c>
      <c r="E284" s="28">
        <v>86750</v>
      </c>
      <c r="F284" s="29">
        <f t="shared" si="36"/>
        <v>50721.7321037464</v>
      </c>
      <c r="G284" s="30">
        <f t="shared" si="37"/>
        <v>0.0025019283361831773</v>
      </c>
      <c r="H284" s="7">
        <f t="shared" si="38"/>
        <v>21.675953890489914</v>
      </c>
      <c r="I284" s="7">
        <f t="shared" si="44"/>
        <v>27321.7321037464</v>
      </c>
      <c r="J284" s="7">
        <f t="shared" si="39"/>
        <v>27321.7321037464</v>
      </c>
      <c r="K284" s="7">
        <f t="shared" si="40"/>
        <v>0.0038011504692013294</v>
      </c>
      <c r="L284" s="31">
        <f t="shared" si="41"/>
        <v>113544.73746811283</v>
      </c>
      <c r="M284" s="10">
        <f t="shared" si="42"/>
        <v>58331.399900993354</v>
      </c>
      <c r="N284" s="32">
        <f t="shared" si="43"/>
        <v>171876.13736910617</v>
      </c>
    </row>
    <row r="285" spans="1:14" s="4" customFormat="1" ht="12.75">
      <c r="A285" s="9" t="s">
        <v>488</v>
      </c>
      <c r="B285" s="27" t="s">
        <v>9</v>
      </c>
      <c r="C285" s="8">
        <v>2607</v>
      </c>
      <c r="D285" s="70">
        <v>2562072</v>
      </c>
      <c r="E285" s="28">
        <v>176500</v>
      </c>
      <c r="F285" s="29">
        <f t="shared" si="36"/>
        <v>37843.18245892351</v>
      </c>
      <c r="G285" s="30">
        <f t="shared" si="37"/>
        <v>0.0018666738417306061</v>
      </c>
      <c r="H285" s="7">
        <f t="shared" si="38"/>
        <v>14.515988668555242</v>
      </c>
      <c r="I285" s="7">
        <f t="shared" si="44"/>
        <v>11773.182458923515</v>
      </c>
      <c r="J285" s="7">
        <f t="shared" si="39"/>
        <v>11773.182458923515</v>
      </c>
      <c r="K285" s="7">
        <f t="shared" si="40"/>
        <v>0.0016379502535856269</v>
      </c>
      <c r="L285" s="31">
        <f t="shared" si="41"/>
        <v>84715.05287846798</v>
      </c>
      <c r="M285" s="10">
        <f t="shared" si="42"/>
        <v>25135.529896534634</v>
      </c>
      <c r="N285" s="32">
        <f t="shared" si="43"/>
        <v>109850.58277500261</v>
      </c>
    </row>
    <row r="286" spans="1:14" s="4" customFormat="1" ht="12.75">
      <c r="A286" s="26" t="s">
        <v>495</v>
      </c>
      <c r="B286" s="27" t="s">
        <v>211</v>
      </c>
      <c r="C286" s="64">
        <v>69</v>
      </c>
      <c r="D286" s="69">
        <v>392127</v>
      </c>
      <c r="E286" s="28">
        <v>90700</v>
      </c>
      <c r="F286" s="29">
        <f t="shared" si="36"/>
        <v>298.3105071664829</v>
      </c>
      <c r="G286" s="30">
        <f t="shared" si="37"/>
        <v>1.4714629802752173E-05</v>
      </c>
      <c r="H286" s="7">
        <f t="shared" si="38"/>
        <v>4.323340683572216</v>
      </c>
      <c r="I286" s="7">
        <f t="shared" si="44"/>
        <v>-391.68949283351714</v>
      </c>
      <c r="J286" s="7">
        <f t="shared" si="39"/>
        <v>0</v>
      </c>
      <c r="K286" s="7">
        <f t="shared" si="40"/>
        <v>0</v>
      </c>
      <c r="L286" s="31">
        <f t="shared" si="41"/>
        <v>667.7924198431716</v>
      </c>
      <c r="M286" s="10">
        <f t="shared" si="42"/>
        <v>0</v>
      </c>
      <c r="N286" s="32">
        <f t="shared" si="43"/>
        <v>667.7924198431716</v>
      </c>
    </row>
    <row r="287" spans="1:14" s="4" customFormat="1" ht="12.75">
      <c r="A287" s="26" t="s">
        <v>493</v>
      </c>
      <c r="B287" s="27" t="s">
        <v>170</v>
      </c>
      <c r="C287" s="64">
        <v>4104</v>
      </c>
      <c r="D287" s="69">
        <v>5443470</v>
      </c>
      <c r="E287" s="28">
        <v>397200</v>
      </c>
      <c r="F287" s="29">
        <f t="shared" si="36"/>
        <v>56243.708157099696</v>
      </c>
      <c r="G287" s="30">
        <f t="shared" si="37"/>
        <v>0.0027743083947220125</v>
      </c>
      <c r="H287" s="7">
        <f t="shared" si="38"/>
        <v>13.704607250755288</v>
      </c>
      <c r="I287" s="7">
        <f t="shared" si="44"/>
        <v>15203.708157099702</v>
      </c>
      <c r="J287" s="7">
        <f t="shared" si="39"/>
        <v>15203.708157099702</v>
      </c>
      <c r="K287" s="7">
        <f t="shared" si="40"/>
        <v>0.0021152239607471713</v>
      </c>
      <c r="L287" s="31">
        <f t="shared" si="41"/>
        <v>125906.13159402231</v>
      </c>
      <c r="M287" s="10">
        <f t="shared" si="42"/>
        <v>32459.63971545459</v>
      </c>
      <c r="N287" s="32">
        <f t="shared" si="43"/>
        <v>158365.7713094769</v>
      </c>
    </row>
    <row r="288" spans="1:14" s="4" customFormat="1" ht="12.75">
      <c r="A288" s="26" t="s">
        <v>501</v>
      </c>
      <c r="B288" s="27" t="s">
        <v>383</v>
      </c>
      <c r="C288" s="64">
        <v>890</v>
      </c>
      <c r="D288" s="69">
        <v>1136155</v>
      </c>
      <c r="E288" s="28">
        <v>69350</v>
      </c>
      <c r="F288" s="29">
        <f t="shared" si="36"/>
        <v>14580.792357606344</v>
      </c>
      <c r="G288" s="30">
        <f t="shared" si="37"/>
        <v>0.0007192202641834454</v>
      </c>
      <c r="H288" s="7">
        <f t="shared" si="38"/>
        <v>16.382912761355442</v>
      </c>
      <c r="I288" s="7">
        <f t="shared" si="44"/>
        <v>5680.792357606343</v>
      </c>
      <c r="J288" s="7">
        <f t="shared" si="39"/>
        <v>5680.792357606343</v>
      </c>
      <c r="K288" s="7">
        <f t="shared" si="40"/>
        <v>0.0007903432495990888</v>
      </c>
      <c r="L288" s="31">
        <f t="shared" si="41"/>
        <v>32640.293847520137</v>
      </c>
      <c r="M288" s="10">
        <f t="shared" si="42"/>
        <v>12128.388109061529</v>
      </c>
      <c r="N288" s="32">
        <f t="shared" si="43"/>
        <v>44768.68195658167</v>
      </c>
    </row>
    <row r="289" spans="1:14" s="4" customFormat="1" ht="12.75">
      <c r="A289" s="26" t="s">
        <v>498</v>
      </c>
      <c r="B289" s="27" t="s">
        <v>324</v>
      </c>
      <c r="C289" s="64">
        <v>686</v>
      </c>
      <c r="D289" s="69">
        <v>838851</v>
      </c>
      <c r="E289" s="28">
        <v>62550</v>
      </c>
      <c r="F289" s="29">
        <f t="shared" si="36"/>
        <v>9199.868681055155</v>
      </c>
      <c r="G289" s="30">
        <f t="shared" si="37"/>
        <v>0.0004537978335443308</v>
      </c>
      <c r="H289" s="7">
        <f t="shared" si="38"/>
        <v>13.410887290167866</v>
      </c>
      <c r="I289" s="7">
        <f t="shared" si="44"/>
        <v>2339.868681055156</v>
      </c>
      <c r="J289" s="7">
        <f t="shared" si="39"/>
        <v>2339.868681055156</v>
      </c>
      <c r="K289" s="7">
        <f t="shared" si="40"/>
        <v>0.00032553547121716767</v>
      </c>
      <c r="L289" s="31">
        <f t="shared" si="41"/>
        <v>20594.656980461543</v>
      </c>
      <c r="M289" s="10">
        <f t="shared" si="42"/>
        <v>4995.576972651846</v>
      </c>
      <c r="N289" s="32">
        <f t="shared" si="43"/>
        <v>25590.233953113388</v>
      </c>
    </row>
    <row r="290" spans="1:14" s="4" customFormat="1" ht="12.75">
      <c r="A290" s="9" t="s">
        <v>489</v>
      </c>
      <c r="B290" s="27" t="s">
        <v>53</v>
      </c>
      <c r="C290" s="8">
        <v>790</v>
      </c>
      <c r="D290" s="70">
        <v>669786</v>
      </c>
      <c r="E290" s="28">
        <v>43500</v>
      </c>
      <c r="F290" s="29">
        <f t="shared" si="36"/>
        <v>12163.929655172415</v>
      </c>
      <c r="G290" s="30">
        <f t="shared" si="37"/>
        <v>0.0006000047518362819</v>
      </c>
      <c r="H290" s="7">
        <f t="shared" si="38"/>
        <v>15.397379310344828</v>
      </c>
      <c r="I290" s="7">
        <f t="shared" si="44"/>
        <v>4263.929655172414</v>
      </c>
      <c r="J290" s="7">
        <f t="shared" si="39"/>
        <v>4263.929655172414</v>
      </c>
      <c r="K290" s="7">
        <f t="shared" si="40"/>
        <v>0.0005932214746801371</v>
      </c>
      <c r="L290" s="31">
        <f t="shared" si="41"/>
        <v>27229.94941206138</v>
      </c>
      <c r="M290" s="10">
        <f t="shared" si="42"/>
        <v>9103.412072160014</v>
      </c>
      <c r="N290" s="32">
        <f t="shared" si="43"/>
        <v>36333.361484221394</v>
      </c>
    </row>
    <row r="291" spans="1:14" s="4" customFormat="1" ht="12.75">
      <c r="A291" s="26" t="s">
        <v>501</v>
      </c>
      <c r="B291" s="27" t="s">
        <v>384</v>
      </c>
      <c r="C291" s="64">
        <v>1032</v>
      </c>
      <c r="D291" s="69">
        <v>1128717</v>
      </c>
      <c r="E291" s="28">
        <v>78800</v>
      </c>
      <c r="F291" s="29">
        <f t="shared" si="36"/>
        <v>14782.182030456854</v>
      </c>
      <c r="G291" s="30">
        <f t="shared" si="37"/>
        <v>0.0007291541230684052</v>
      </c>
      <c r="H291" s="7">
        <f t="shared" si="38"/>
        <v>14.323819796954314</v>
      </c>
      <c r="I291" s="7">
        <f t="shared" si="44"/>
        <v>4462.182030456853</v>
      </c>
      <c r="J291" s="7">
        <f t="shared" si="39"/>
        <v>4462.182030456853</v>
      </c>
      <c r="K291" s="7">
        <f t="shared" si="40"/>
        <v>0.0006208034415360888</v>
      </c>
      <c r="L291" s="31">
        <f t="shared" si="41"/>
        <v>33091.121068598244</v>
      </c>
      <c r="M291" s="10">
        <f t="shared" si="42"/>
        <v>9526.677278777448</v>
      </c>
      <c r="N291" s="32">
        <f t="shared" si="43"/>
        <v>42617.79834737569</v>
      </c>
    </row>
    <row r="292" spans="1:14" s="4" customFormat="1" ht="12.75">
      <c r="A292" s="26" t="s">
        <v>500</v>
      </c>
      <c r="B292" s="27" t="s">
        <v>359</v>
      </c>
      <c r="C292" s="64">
        <v>218</v>
      </c>
      <c r="D292" s="69">
        <v>369095</v>
      </c>
      <c r="E292" s="28">
        <v>28500</v>
      </c>
      <c r="F292" s="29">
        <f t="shared" si="36"/>
        <v>2823.25298245614</v>
      </c>
      <c r="G292" s="30">
        <f t="shared" si="37"/>
        <v>0.00013926134506946295</v>
      </c>
      <c r="H292" s="7">
        <f t="shared" si="38"/>
        <v>12.950701754385966</v>
      </c>
      <c r="I292" s="7">
        <f t="shared" si="44"/>
        <v>643.2529824561406</v>
      </c>
      <c r="J292" s="7">
        <f t="shared" si="39"/>
        <v>643.2529824561406</v>
      </c>
      <c r="K292" s="7">
        <f t="shared" si="40"/>
        <v>8.949291233783224E-05</v>
      </c>
      <c r="L292" s="31">
        <f t="shared" si="41"/>
        <v>6320.082248834941</v>
      </c>
      <c r="M292" s="10">
        <f t="shared" si="42"/>
        <v>1373.3333895039086</v>
      </c>
      <c r="N292" s="32">
        <f t="shared" si="43"/>
        <v>7693.41563833885</v>
      </c>
    </row>
    <row r="293" spans="1:14" s="4" customFormat="1" ht="12.75">
      <c r="A293" s="9" t="s">
        <v>489</v>
      </c>
      <c r="B293" s="27" t="s">
        <v>54</v>
      </c>
      <c r="C293" s="8">
        <v>38</v>
      </c>
      <c r="D293" s="70">
        <v>88372</v>
      </c>
      <c r="E293" s="28">
        <v>10850</v>
      </c>
      <c r="F293" s="29">
        <f t="shared" si="36"/>
        <v>309.50562211981565</v>
      </c>
      <c r="G293" s="30">
        <f t="shared" si="37"/>
        <v>1.526684626238097E-05</v>
      </c>
      <c r="H293" s="7">
        <f t="shared" si="38"/>
        <v>8.144884792626728</v>
      </c>
      <c r="I293" s="7">
        <f t="shared" si="44"/>
        <v>-70.49437788018433</v>
      </c>
      <c r="J293" s="7">
        <f t="shared" si="39"/>
        <v>0</v>
      </c>
      <c r="K293" s="7">
        <f t="shared" si="40"/>
        <v>0</v>
      </c>
      <c r="L293" s="31">
        <f t="shared" si="41"/>
        <v>692.8535984658083</v>
      </c>
      <c r="M293" s="10">
        <f t="shared" si="42"/>
        <v>0</v>
      </c>
      <c r="N293" s="32">
        <f t="shared" si="43"/>
        <v>692.8535984658083</v>
      </c>
    </row>
    <row r="294" spans="1:14" s="4" customFormat="1" ht="12.75">
      <c r="A294" s="26" t="s">
        <v>501</v>
      </c>
      <c r="B294" s="27" t="s">
        <v>385</v>
      </c>
      <c r="C294" s="64">
        <v>884</v>
      </c>
      <c r="D294" s="69">
        <v>923482</v>
      </c>
      <c r="E294" s="28">
        <v>64900</v>
      </c>
      <c r="F294" s="29">
        <f t="shared" si="36"/>
        <v>12578.707057010786</v>
      </c>
      <c r="G294" s="30">
        <f t="shared" si="37"/>
        <v>0.0006204642923887467</v>
      </c>
      <c r="H294" s="7">
        <f t="shared" si="38"/>
        <v>14.229306625577813</v>
      </c>
      <c r="I294" s="7">
        <f t="shared" si="44"/>
        <v>3738.7070570107867</v>
      </c>
      <c r="J294" s="7">
        <f t="shared" si="39"/>
        <v>3738.7070570107867</v>
      </c>
      <c r="K294" s="7">
        <f t="shared" si="40"/>
        <v>0.0005201496021555012</v>
      </c>
      <c r="L294" s="31">
        <f t="shared" si="41"/>
        <v>28158.462482220613</v>
      </c>
      <c r="M294" s="10">
        <f t="shared" si="42"/>
        <v>7982.071401148763</v>
      </c>
      <c r="N294" s="32">
        <f t="shared" si="43"/>
        <v>36140.533883369375</v>
      </c>
    </row>
    <row r="295" spans="1:14" s="4" customFormat="1" ht="12.75">
      <c r="A295" s="26" t="s">
        <v>500</v>
      </c>
      <c r="B295" s="27" t="s">
        <v>360</v>
      </c>
      <c r="C295" s="64">
        <v>512</v>
      </c>
      <c r="D295" s="69">
        <v>1330507</v>
      </c>
      <c r="E295" s="28">
        <v>87400</v>
      </c>
      <c r="F295" s="29">
        <f t="shared" si="36"/>
        <v>7794.274416475972</v>
      </c>
      <c r="G295" s="30">
        <f t="shared" si="37"/>
        <v>0.00038446470997248293</v>
      </c>
      <c r="H295" s="7">
        <f t="shared" si="38"/>
        <v>15.223192219679634</v>
      </c>
      <c r="I295" s="7">
        <f t="shared" si="44"/>
        <v>2674.2744164759724</v>
      </c>
      <c r="J295" s="7">
        <f t="shared" si="39"/>
        <v>2674.2744164759724</v>
      </c>
      <c r="K295" s="7">
        <f t="shared" si="40"/>
        <v>0.0003720598465119592</v>
      </c>
      <c r="L295" s="31">
        <f t="shared" si="41"/>
        <v>17448.119487777214</v>
      </c>
      <c r="M295" s="10">
        <f t="shared" si="42"/>
        <v>5709.527120759134</v>
      </c>
      <c r="N295" s="32">
        <f t="shared" si="43"/>
        <v>23157.64660853635</v>
      </c>
    </row>
    <row r="296" spans="1:14" s="4" customFormat="1" ht="12.75">
      <c r="A296" s="26" t="s">
        <v>497</v>
      </c>
      <c r="B296" s="27" t="s">
        <v>507</v>
      </c>
      <c r="C296" s="64">
        <v>201</v>
      </c>
      <c r="D296" s="69">
        <v>495460</v>
      </c>
      <c r="E296" s="28">
        <v>34800</v>
      </c>
      <c r="F296" s="29">
        <f t="shared" si="36"/>
        <v>2861.708620689655</v>
      </c>
      <c r="G296" s="30">
        <f t="shared" si="37"/>
        <v>0.00014115822924498056</v>
      </c>
      <c r="H296" s="7">
        <f t="shared" si="38"/>
        <v>14.23735632183908</v>
      </c>
      <c r="I296" s="7">
        <f t="shared" si="44"/>
        <v>851.708620689655</v>
      </c>
      <c r="J296" s="7">
        <f t="shared" si="39"/>
        <v>851.708620689655</v>
      </c>
      <c r="K296" s="7">
        <f t="shared" si="40"/>
        <v>0.00011849441356294436</v>
      </c>
      <c r="L296" s="31">
        <f t="shared" si="41"/>
        <v>6406.168333956444</v>
      </c>
      <c r="M296" s="10">
        <f t="shared" si="42"/>
        <v>1818.382376487739</v>
      </c>
      <c r="N296" s="32">
        <f t="shared" si="43"/>
        <v>8224.550710444184</v>
      </c>
    </row>
    <row r="297" spans="1:14" s="4" customFormat="1" ht="12.75">
      <c r="A297" s="26" t="s">
        <v>492</v>
      </c>
      <c r="B297" s="27" t="s">
        <v>140</v>
      </c>
      <c r="C297" s="64">
        <v>2053</v>
      </c>
      <c r="D297" s="69">
        <v>12465183</v>
      </c>
      <c r="E297" s="28">
        <v>1989950</v>
      </c>
      <c r="F297" s="29">
        <f t="shared" si="36"/>
        <v>12860.132515389834</v>
      </c>
      <c r="G297" s="30">
        <f t="shared" si="37"/>
        <v>0.0006343460408945292</v>
      </c>
      <c r="H297" s="7">
        <f t="shared" si="38"/>
        <v>6.264068443930752</v>
      </c>
      <c r="I297" s="7">
        <f t="shared" si="44"/>
        <v>-7669.867484610167</v>
      </c>
      <c r="J297" s="7">
        <f t="shared" si="39"/>
        <v>0</v>
      </c>
      <c r="K297" s="7">
        <f t="shared" si="40"/>
        <v>0</v>
      </c>
      <c r="L297" s="31">
        <f t="shared" si="41"/>
        <v>28788.456342113506</v>
      </c>
      <c r="M297" s="10">
        <f t="shared" si="42"/>
        <v>0</v>
      </c>
      <c r="N297" s="32">
        <f t="shared" si="43"/>
        <v>28788.456342113506</v>
      </c>
    </row>
    <row r="298" spans="1:14" s="4" customFormat="1" ht="12.75">
      <c r="A298" s="26" t="s">
        <v>493</v>
      </c>
      <c r="B298" s="27" t="s">
        <v>171</v>
      </c>
      <c r="C298" s="64">
        <v>1640</v>
      </c>
      <c r="D298" s="69">
        <v>3150588</v>
      </c>
      <c r="E298" s="28">
        <v>240650</v>
      </c>
      <c r="F298" s="29">
        <f t="shared" si="36"/>
        <v>21470.867733222523</v>
      </c>
      <c r="G298" s="30">
        <f t="shared" si="37"/>
        <v>0.0010590839499391375</v>
      </c>
      <c r="H298" s="7">
        <f t="shared" si="38"/>
        <v>13.091992520257635</v>
      </c>
      <c r="I298" s="7">
        <f t="shared" si="44"/>
        <v>5070.8677332225225</v>
      </c>
      <c r="J298" s="7">
        <f t="shared" si="39"/>
        <v>5070.8677332225225</v>
      </c>
      <c r="K298" s="7">
        <f t="shared" si="40"/>
        <v>0.0007054871627539908</v>
      </c>
      <c r="L298" s="31">
        <f t="shared" si="41"/>
        <v>48064.28997721981</v>
      </c>
      <c r="M298" s="10">
        <f t="shared" si="42"/>
        <v>10826.210156386363</v>
      </c>
      <c r="N298" s="32">
        <f t="shared" si="43"/>
        <v>58890.50013360617</v>
      </c>
    </row>
    <row r="299" spans="1:14" s="4" customFormat="1" ht="12.75">
      <c r="A299" s="26" t="s">
        <v>490</v>
      </c>
      <c r="B299" s="27" t="s">
        <v>90</v>
      </c>
      <c r="C299" s="64">
        <v>3872</v>
      </c>
      <c r="D299" s="69">
        <v>8762168</v>
      </c>
      <c r="E299" s="28">
        <v>685950</v>
      </c>
      <c r="F299" s="29">
        <f t="shared" si="36"/>
        <v>49460.04008455427</v>
      </c>
      <c r="G299" s="30">
        <f t="shared" si="37"/>
        <v>0.002439693414712114</v>
      </c>
      <c r="H299" s="7">
        <f t="shared" si="38"/>
        <v>12.773770682994387</v>
      </c>
      <c r="I299" s="7">
        <f t="shared" si="44"/>
        <v>10740.040084554266</v>
      </c>
      <c r="J299" s="7">
        <f t="shared" si="39"/>
        <v>10740.040084554266</v>
      </c>
      <c r="K299" s="7">
        <f t="shared" si="40"/>
        <v>0.0014942137728173762</v>
      </c>
      <c r="L299" s="31">
        <f t="shared" si="41"/>
        <v>110720.3368977269</v>
      </c>
      <c r="M299" s="10">
        <f t="shared" si="42"/>
        <v>22929.789763912122</v>
      </c>
      <c r="N299" s="32">
        <f t="shared" si="43"/>
        <v>133650.12666163902</v>
      </c>
    </row>
    <row r="300" spans="1:14" s="4" customFormat="1" ht="12.75">
      <c r="A300" s="9" t="s">
        <v>489</v>
      </c>
      <c r="B300" s="27" t="s">
        <v>55</v>
      </c>
      <c r="C300" s="8">
        <v>46</v>
      </c>
      <c r="D300" s="70">
        <v>75940</v>
      </c>
      <c r="E300" s="28">
        <v>18050</v>
      </c>
      <c r="F300" s="29">
        <f t="shared" si="36"/>
        <v>193.53130193905818</v>
      </c>
      <c r="G300" s="30">
        <f t="shared" si="37"/>
        <v>9.546232515667342E-06</v>
      </c>
      <c r="H300" s="7">
        <f t="shared" si="38"/>
        <v>4.207202216066482</v>
      </c>
      <c r="I300" s="7">
        <f t="shared" si="44"/>
        <v>-266.46869806094185</v>
      </c>
      <c r="J300" s="7">
        <f t="shared" si="39"/>
        <v>0</v>
      </c>
      <c r="K300" s="7">
        <f t="shared" si="40"/>
        <v>0</v>
      </c>
      <c r="L300" s="31">
        <f t="shared" si="41"/>
        <v>433.2356163544613</v>
      </c>
      <c r="M300" s="10">
        <f t="shared" si="42"/>
        <v>0</v>
      </c>
      <c r="N300" s="32">
        <f t="shared" si="43"/>
        <v>433.2356163544613</v>
      </c>
    </row>
    <row r="301" spans="1:14" s="4" customFormat="1" ht="12.75">
      <c r="A301" s="9" t="s">
        <v>489</v>
      </c>
      <c r="B301" s="27" t="s">
        <v>523</v>
      </c>
      <c r="C301" s="8">
        <v>321</v>
      </c>
      <c r="D301" s="70">
        <v>315184</v>
      </c>
      <c r="E301" s="28">
        <v>24300</v>
      </c>
      <c r="F301" s="29">
        <f t="shared" si="36"/>
        <v>4163.541728395062</v>
      </c>
      <c r="G301" s="30">
        <f t="shared" si="37"/>
        <v>0.00020537317234841195</v>
      </c>
      <c r="H301" s="7">
        <f t="shared" si="38"/>
        <v>12.970534979423869</v>
      </c>
      <c r="I301" s="7">
        <f t="shared" si="44"/>
        <v>953.5417283950619</v>
      </c>
      <c r="J301" s="7">
        <f t="shared" si="39"/>
        <v>953.5417283950619</v>
      </c>
      <c r="K301" s="7">
        <f t="shared" si="40"/>
        <v>0.0001326619986803447</v>
      </c>
      <c r="L301" s="31">
        <f t="shared" si="41"/>
        <v>9320.428007489752</v>
      </c>
      <c r="M301" s="10">
        <f t="shared" si="42"/>
        <v>2035.7942047777362</v>
      </c>
      <c r="N301" s="32">
        <f t="shared" si="43"/>
        <v>11356.222212267488</v>
      </c>
    </row>
    <row r="302" spans="1:14" s="4" customFormat="1" ht="12.75">
      <c r="A302" s="26" t="s">
        <v>490</v>
      </c>
      <c r="B302" s="27" t="s">
        <v>91</v>
      </c>
      <c r="C302" s="64">
        <v>5542</v>
      </c>
      <c r="D302" s="69">
        <v>5771656.6698</v>
      </c>
      <c r="E302" s="28">
        <v>455750</v>
      </c>
      <c r="F302" s="29">
        <f t="shared" si="36"/>
        <v>70184.3582315559</v>
      </c>
      <c r="G302" s="30">
        <f t="shared" si="37"/>
        <v>0.0034619526450160583</v>
      </c>
      <c r="H302" s="7">
        <f t="shared" si="38"/>
        <v>12.664084848710917</v>
      </c>
      <c r="I302" s="7">
        <f t="shared" si="44"/>
        <v>14764.358231555905</v>
      </c>
      <c r="J302" s="7">
        <f t="shared" si="39"/>
        <v>14764.358231555905</v>
      </c>
      <c r="K302" s="7">
        <f t="shared" si="40"/>
        <v>0.002054099169343651</v>
      </c>
      <c r="L302" s="31">
        <f t="shared" si="41"/>
        <v>157113.41468919176</v>
      </c>
      <c r="M302" s="10">
        <f t="shared" si="42"/>
        <v>31521.635634818256</v>
      </c>
      <c r="N302" s="32">
        <f t="shared" si="43"/>
        <v>188635.05032401002</v>
      </c>
    </row>
    <row r="303" spans="1:14" s="4" customFormat="1" ht="12.75">
      <c r="A303" s="9" t="s">
        <v>489</v>
      </c>
      <c r="B303" s="27" t="s">
        <v>56</v>
      </c>
      <c r="C303" s="8">
        <v>510</v>
      </c>
      <c r="D303" s="70">
        <v>645092</v>
      </c>
      <c r="E303" s="28">
        <v>153500</v>
      </c>
      <c r="F303" s="29">
        <f t="shared" si="36"/>
        <v>2143.302410423453</v>
      </c>
      <c r="G303" s="30">
        <f t="shared" si="37"/>
        <v>0.00010572172540716659</v>
      </c>
      <c r="H303" s="7">
        <f t="shared" si="38"/>
        <v>4.202553745928339</v>
      </c>
      <c r="I303" s="7">
        <f t="shared" si="44"/>
        <v>-2956.697589576547</v>
      </c>
      <c r="J303" s="7">
        <f t="shared" si="39"/>
        <v>0</v>
      </c>
      <c r="K303" s="7">
        <f t="shared" si="40"/>
        <v>0</v>
      </c>
      <c r="L303" s="31">
        <f t="shared" si="41"/>
        <v>4797.957392474957</v>
      </c>
      <c r="M303" s="10">
        <f t="shared" si="42"/>
        <v>0</v>
      </c>
      <c r="N303" s="32">
        <f t="shared" si="43"/>
        <v>4797.957392474957</v>
      </c>
    </row>
    <row r="304" spans="1:14" s="4" customFormat="1" ht="12.75">
      <c r="A304" s="26" t="s">
        <v>500</v>
      </c>
      <c r="B304" s="27" t="s">
        <v>361</v>
      </c>
      <c r="C304" s="64">
        <v>718</v>
      </c>
      <c r="D304" s="69">
        <v>1016916</v>
      </c>
      <c r="E304" s="28">
        <v>65900</v>
      </c>
      <c r="F304" s="29">
        <f t="shared" si="36"/>
        <v>11079.600728376328</v>
      </c>
      <c r="G304" s="30">
        <f t="shared" si="37"/>
        <v>0.0005465185407947263</v>
      </c>
      <c r="H304" s="7">
        <f t="shared" si="38"/>
        <v>15.431198786039454</v>
      </c>
      <c r="I304" s="7">
        <f t="shared" si="44"/>
        <v>3899.600728376328</v>
      </c>
      <c r="J304" s="7">
        <f t="shared" si="39"/>
        <v>3899.600728376328</v>
      </c>
      <c r="K304" s="7">
        <f t="shared" si="40"/>
        <v>0.0005425340195152918</v>
      </c>
      <c r="L304" s="31">
        <f t="shared" si="41"/>
        <v>24802.59060124016</v>
      </c>
      <c r="M304" s="10">
        <f t="shared" si="42"/>
        <v>8325.576456037852</v>
      </c>
      <c r="N304" s="32">
        <f t="shared" si="43"/>
        <v>33128.16705727801</v>
      </c>
    </row>
    <row r="305" spans="1:14" s="4" customFormat="1" ht="12.75">
      <c r="A305" s="26" t="s">
        <v>491</v>
      </c>
      <c r="B305" s="27" t="s">
        <v>112</v>
      </c>
      <c r="C305" s="65">
        <v>1407</v>
      </c>
      <c r="D305" s="69">
        <v>1300209</v>
      </c>
      <c r="E305" s="28">
        <v>97100</v>
      </c>
      <c r="F305" s="29">
        <f t="shared" si="36"/>
        <v>18840.309608650874</v>
      </c>
      <c r="G305" s="30">
        <f t="shared" si="37"/>
        <v>0.0009293275784812203</v>
      </c>
      <c r="H305" s="7">
        <f t="shared" si="38"/>
        <v>13.390411946446962</v>
      </c>
      <c r="I305" s="7">
        <f t="shared" si="44"/>
        <v>4770.309608650876</v>
      </c>
      <c r="J305" s="7">
        <f t="shared" si="39"/>
        <v>4770.309608650876</v>
      </c>
      <c r="K305" s="7">
        <f t="shared" si="40"/>
        <v>0.0006636718542699021</v>
      </c>
      <c r="L305" s="31">
        <f t="shared" si="41"/>
        <v>42175.57089644855</v>
      </c>
      <c r="M305" s="10">
        <f t="shared" si="42"/>
        <v>10184.524040319173</v>
      </c>
      <c r="N305" s="32">
        <f t="shared" si="43"/>
        <v>52360.094936767724</v>
      </c>
    </row>
    <row r="306" spans="1:14" s="4" customFormat="1" ht="12.75">
      <c r="A306" s="9" t="s">
        <v>489</v>
      </c>
      <c r="B306" s="27" t="s">
        <v>57</v>
      </c>
      <c r="C306" s="8">
        <v>602</v>
      </c>
      <c r="D306" s="70">
        <v>736993</v>
      </c>
      <c r="E306" s="28">
        <v>36500</v>
      </c>
      <c r="F306" s="29">
        <f t="shared" si="36"/>
        <v>12155.336602739726</v>
      </c>
      <c r="G306" s="30">
        <f t="shared" si="37"/>
        <v>0.000599580886158121</v>
      </c>
      <c r="H306" s="7">
        <f t="shared" si="38"/>
        <v>20.19158904109589</v>
      </c>
      <c r="I306" s="7">
        <f t="shared" si="44"/>
        <v>6135.336602739727</v>
      </c>
      <c r="J306" s="7">
        <f t="shared" si="39"/>
        <v>6135.336602739727</v>
      </c>
      <c r="K306" s="7">
        <f t="shared" si="40"/>
        <v>0.0008535819587739221</v>
      </c>
      <c r="L306" s="31">
        <f t="shared" si="41"/>
        <v>27210.713162784174</v>
      </c>
      <c r="M306" s="10">
        <f t="shared" si="42"/>
        <v>13098.831784992853</v>
      </c>
      <c r="N306" s="32">
        <f t="shared" si="43"/>
        <v>40309.54494777703</v>
      </c>
    </row>
    <row r="307" spans="1:14" s="4" customFormat="1" ht="12.75">
      <c r="A307" s="26" t="s">
        <v>491</v>
      </c>
      <c r="B307" s="27" t="s">
        <v>113</v>
      </c>
      <c r="C307" s="65">
        <v>757</v>
      </c>
      <c r="D307" s="69">
        <v>784030</v>
      </c>
      <c r="E307" s="28">
        <v>67900</v>
      </c>
      <c r="F307" s="29">
        <f t="shared" si="36"/>
        <v>8740.953019145803</v>
      </c>
      <c r="G307" s="30">
        <f t="shared" si="37"/>
        <v>0.0004311611046546157</v>
      </c>
      <c r="H307" s="7">
        <f t="shared" si="38"/>
        <v>11.546833578792342</v>
      </c>
      <c r="I307" s="7">
        <f t="shared" si="44"/>
        <v>1170.9530191458025</v>
      </c>
      <c r="J307" s="7">
        <f t="shared" si="39"/>
        <v>1170.9530191458025</v>
      </c>
      <c r="K307" s="7">
        <f t="shared" si="40"/>
        <v>0.0001629094598116075</v>
      </c>
      <c r="L307" s="31">
        <f t="shared" si="41"/>
        <v>19567.33681235447</v>
      </c>
      <c r="M307" s="10">
        <f t="shared" si="42"/>
        <v>2499.963346602885</v>
      </c>
      <c r="N307" s="32">
        <f t="shared" si="43"/>
        <v>22067.300158957358</v>
      </c>
    </row>
    <row r="308" spans="1:14" s="4" customFormat="1" ht="12.75">
      <c r="A308" s="26" t="s">
        <v>497</v>
      </c>
      <c r="B308" s="27" t="s">
        <v>295</v>
      </c>
      <c r="C308" s="64">
        <v>1551</v>
      </c>
      <c r="D308" s="69">
        <v>1298029</v>
      </c>
      <c r="E308" s="28">
        <v>99100</v>
      </c>
      <c r="F308" s="29">
        <f t="shared" si="36"/>
        <v>20315.267194752774</v>
      </c>
      <c r="G308" s="30">
        <f t="shared" si="37"/>
        <v>0.0010020821557852576</v>
      </c>
      <c r="H308" s="7">
        <f t="shared" si="38"/>
        <v>13.098173562058527</v>
      </c>
      <c r="I308" s="7">
        <f t="shared" si="44"/>
        <v>4805.267194752775</v>
      </c>
      <c r="J308" s="7">
        <f t="shared" si="39"/>
        <v>4805.267194752775</v>
      </c>
      <c r="K308" s="7">
        <f t="shared" si="40"/>
        <v>0.0006685353469763239</v>
      </c>
      <c r="L308" s="31">
        <f t="shared" si="41"/>
        <v>45477.38384613235</v>
      </c>
      <c r="M308" s="10">
        <f t="shared" si="42"/>
        <v>10259.157849286346</v>
      </c>
      <c r="N308" s="32">
        <f t="shared" si="43"/>
        <v>55736.541695418695</v>
      </c>
    </row>
    <row r="309" spans="1:14" s="4" customFormat="1" ht="12.75">
      <c r="A309" s="26" t="s">
        <v>495</v>
      </c>
      <c r="B309" s="27" t="s">
        <v>212</v>
      </c>
      <c r="C309" s="64">
        <v>1752</v>
      </c>
      <c r="D309" s="69">
        <v>3682837</v>
      </c>
      <c r="E309" s="28">
        <v>283750</v>
      </c>
      <c r="F309" s="29">
        <f t="shared" si="36"/>
        <v>22739.49048105727</v>
      </c>
      <c r="G309" s="30">
        <f t="shared" si="37"/>
        <v>0.0011216607403815894</v>
      </c>
      <c r="H309" s="7">
        <f t="shared" si="38"/>
        <v>12.979161233480177</v>
      </c>
      <c r="I309" s="7">
        <f t="shared" si="44"/>
        <v>5219.49048105727</v>
      </c>
      <c r="J309" s="7">
        <f t="shared" si="39"/>
        <v>5219.49048105727</v>
      </c>
      <c r="K309" s="7">
        <f t="shared" si="40"/>
        <v>0.0007261643813695916</v>
      </c>
      <c r="L309" s="31">
        <f t="shared" si="41"/>
        <v>50904.20554939193</v>
      </c>
      <c r="M309" s="10">
        <f t="shared" si="42"/>
        <v>11143.517013265484</v>
      </c>
      <c r="N309" s="32">
        <f t="shared" si="43"/>
        <v>62047.722562657415</v>
      </c>
    </row>
    <row r="310" spans="1:14" s="4" customFormat="1" ht="12.75">
      <c r="A310" s="26" t="s">
        <v>503</v>
      </c>
      <c r="B310" s="27" t="s">
        <v>457</v>
      </c>
      <c r="C310" s="64">
        <v>1522</v>
      </c>
      <c r="D310" s="69">
        <v>2139683</v>
      </c>
      <c r="E310" s="28">
        <v>226600</v>
      </c>
      <c r="F310" s="29">
        <f t="shared" si="36"/>
        <v>14371.568958517211</v>
      </c>
      <c r="G310" s="30">
        <f t="shared" si="37"/>
        <v>0.0007088999945660165</v>
      </c>
      <c r="H310" s="7">
        <f t="shared" si="38"/>
        <v>9.442555163283318</v>
      </c>
      <c r="I310" s="7">
        <f t="shared" si="44"/>
        <v>-848.43104148279</v>
      </c>
      <c r="J310" s="7">
        <f t="shared" si="39"/>
        <v>0</v>
      </c>
      <c r="K310" s="7">
        <f t="shared" si="40"/>
        <v>0</v>
      </c>
      <c r="L310" s="31">
        <f t="shared" si="41"/>
        <v>32171.930190830128</v>
      </c>
      <c r="M310" s="10">
        <f t="shared" si="42"/>
        <v>0</v>
      </c>
      <c r="N310" s="32">
        <f t="shared" si="43"/>
        <v>32171.930190830128</v>
      </c>
    </row>
    <row r="311" spans="1:14" s="4" customFormat="1" ht="12.75">
      <c r="A311" s="26" t="s">
        <v>497</v>
      </c>
      <c r="B311" s="27" t="s">
        <v>296</v>
      </c>
      <c r="C311" s="64">
        <v>3275</v>
      </c>
      <c r="D311" s="69">
        <v>3763260</v>
      </c>
      <c r="E311" s="28">
        <v>257350</v>
      </c>
      <c r="F311" s="29">
        <f t="shared" si="36"/>
        <v>47890.71886535846</v>
      </c>
      <c r="G311" s="30">
        <f t="shared" si="37"/>
        <v>0.0023622842044184163</v>
      </c>
      <c r="H311" s="7">
        <f t="shared" si="38"/>
        <v>14.623120264231591</v>
      </c>
      <c r="I311" s="7">
        <f t="shared" si="44"/>
        <v>15140.718865358462</v>
      </c>
      <c r="J311" s="7">
        <f t="shared" si="39"/>
        <v>15140.718865358462</v>
      </c>
      <c r="K311" s="7">
        <f t="shared" si="40"/>
        <v>0.0021064605421268695</v>
      </c>
      <c r="L311" s="31">
        <f t="shared" si="41"/>
        <v>107207.28325294482</v>
      </c>
      <c r="M311" s="10">
        <f t="shared" si="42"/>
        <v>32325.158726032445</v>
      </c>
      <c r="N311" s="32">
        <f t="shared" si="43"/>
        <v>139532.44197897727</v>
      </c>
    </row>
    <row r="312" spans="1:14" s="4" customFormat="1" ht="12.75">
      <c r="A312" s="26" t="s">
        <v>496</v>
      </c>
      <c r="B312" s="27" t="s">
        <v>238</v>
      </c>
      <c r="C312" s="64">
        <v>329</v>
      </c>
      <c r="D312" s="69">
        <v>3750989</v>
      </c>
      <c r="E312" s="28">
        <v>448200</v>
      </c>
      <c r="F312" s="29">
        <f t="shared" si="36"/>
        <v>2753.403348951361</v>
      </c>
      <c r="G312" s="30">
        <f t="shared" si="37"/>
        <v>0.00013581590324227604</v>
      </c>
      <c r="H312" s="7">
        <f t="shared" si="38"/>
        <v>8.36900713966979</v>
      </c>
      <c r="I312" s="7">
        <f t="shared" si="44"/>
        <v>-536.596651048639</v>
      </c>
      <c r="J312" s="7">
        <f t="shared" si="39"/>
        <v>0</v>
      </c>
      <c r="K312" s="7">
        <f t="shared" si="40"/>
        <v>0</v>
      </c>
      <c r="L312" s="31">
        <f t="shared" si="41"/>
        <v>6163.718142768496</v>
      </c>
      <c r="M312" s="10">
        <f t="shared" si="42"/>
        <v>0</v>
      </c>
      <c r="N312" s="32">
        <f t="shared" si="43"/>
        <v>6163.718142768496</v>
      </c>
    </row>
    <row r="313" spans="1:14" s="4" customFormat="1" ht="12.75">
      <c r="A313" s="26" t="s">
        <v>495</v>
      </c>
      <c r="B313" s="27" t="s">
        <v>213</v>
      </c>
      <c r="C313" s="64">
        <v>1643</v>
      </c>
      <c r="D313" s="69">
        <v>3007370</v>
      </c>
      <c r="E313" s="28">
        <v>299200</v>
      </c>
      <c r="F313" s="29">
        <f t="shared" si="36"/>
        <v>16514.401437165776</v>
      </c>
      <c r="G313" s="30">
        <f t="shared" si="37"/>
        <v>0.0008145985398573845</v>
      </c>
      <c r="H313" s="7">
        <f t="shared" si="38"/>
        <v>10.051370320855614</v>
      </c>
      <c r="I313" s="7">
        <f t="shared" si="44"/>
        <v>84.40143716577452</v>
      </c>
      <c r="J313" s="7">
        <f t="shared" si="39"/>
        <v>84.40143716577452</v>
      </c>
      <c r="K313" s="7">
        <f t="shared" si="40"/>
        <v>1.1742394708568227E-05</v>
      </c>
      <c r="L313" s="31">
        <f t="shared" si="41"/>
        <v>36968.835602668885</v>
      </c>
      <c r="M313" s="10">
        <f t="shared" si="42"/>
        <v>180.19552950891693</v>
      </c>
      <c r="N313" s="32">
        <f t="shared" si="43"/>
        <v>37149.0311321778</v>
      </c>
    </row>
    <row r="314" spans="1:14" s="4" customFormat="1" ht="12.75">
      <c r="A314" s="26" t="s">
        <v>500</v>
      </c>
      <c r="B314" s="27" t="s">
        <v>362</v>
      </c>
      <c r="C314" s="64">
        <v>3367</v>
      </c>
      <c r="D314" s="69">
        <v>2371863</v>
      </c>
      <c r="E314" s="28">
        <v>173200</v>
      </c>
      <c r="F314" s="29">
        <f t="shared" si="36"/>
        <v>46108.90716512702</v>
      </c>
      <c r="G314" s="30">
        <f t="shared" si="37"/>
        <v>0.0022743935706081705</v>
      </c>
      <c r="H314" s="7">
        <f t="shared" si="38"/>
        <v>13.694359122401847</v>
      </c>
      <c r="I314" s="7">
        <f t="shared" si="44"/>
        <v>12438.90716512702</v>
      </c>
      <c r="J314" s="7">
        <f t="shared" si="39"/>
        <v>12438.90716512702</v>
      </c>
      <c r="K314" s="7">
        <f t="shared" si="40"/>
        <v>0.0017305695564078438</v>
      </c>
      <c r="L314" s="31">
        <f t="shared" si="41"/>
        <v>103218.5523218604</v>
      </c>
      <c r="M314" s="10">
        <f t="shared" si="42"/>
        <v>26556.840006525912</v>
      </c>
      <c r="N314" s="32">
        <f t="shared" si="43"/>
        <v>129775.39232838631</v>
      </c>
    </row>
    <row r="315" spans="1:14" s="4" customFormat="1" ht="12.75">
      <c r="A315" s="26" t="s">
        <v>503</v>
      </c>
      <c r="B315" s="27" t="s">
        <v>458</v>
      </c>
      <c r="C315" s="64">
        <v>4576</v>
      </c>
      <c r="D315" s="69">
        <v>7059735</v>
      </c>
      <c r="E315" s="28">
        <v>577050</v>
      </c>
      <c r="F315" s="29">
        <f t="shared" si="36"/>
        <v>55983.61902781388</v>
      </c>
      <c r="G315" s="30">
        <f t="shared" si="37"/>
        <v>0.0027614790938384703</v>
      </c>
      <c r="H315" s="7">
        <f t="shared" si="38"/>
        <v>12.234182479854432</v>
      </c>
      <c r="I315" s="7">
        <f t="shared" si="44"/>
        <v>10223.619027813882</v>
      </c>
      <c r="J315" s="7">
        <f t="shared" si="39"/>
        <v>10223.619027813882</v>
      </c>
      <c r="K315" s="7">
        <f t="shared" si="40"/>
        <v>0.0014223664194109283</v>
      </c>
      <c r="L315" s="31">
        <f t="shared" si="41"/>
        <v>125323.90084837934</v>
      </c>
      <c r="M315" s="10">
        <f t="shared" si="42"/>
        <v>21827.240223362078</v>
      </c>
      <c r="N315" s="32">
        <f t="shared" si="43"/>
        <v>147151.1410717414</v>
      </c>
    </row>
    <row r="316" spans="1:14" s="4" customFormat="1" ht="12.75">
      <c r="A316" s="26" t="s">
        <v>494</v>
      </c>
      <c r="B316" s="27" t="s">
        <v>193</v>
      </c>
      <c r="C316" s="64">
        <v>355</v>
      </c>
      <c r="D316" s="69">
        <v>3588606</v>
      </c>
      <c r="E316" s="28">
        <v>468300</v>
      </c>
      <c r="F316" s="29">
        <f t="shared" si="36"/>
        <v>2720.3825112107625</v>
      </c>
      <c r="G316" s="30">
        <f t="shared" si="37"/>
        <v>0.0001341870990551728</v>
      </c>
      <c r="H316" s="7">
        <f t="shared" si="38"/>
        <v>7.66304932735426</v>
      </c>
      <c r="I316" s="7">
        <f t="shared" si="44"/>
        <v>-829.6174887892377</v>
      </c>
      <c r="J316" s="7">
        <f t="shared" si="39"/>
        <v>0</v>
      </c>
      <c r="K316" s="7">
        <f t="shared" si="40"/>
        <v>0</v>
      </c>
      <c r="L316" s="31">
        <f t="shared" si="41"/>
        <v>6089.798302165172</v>
      </c>
      <c r="M316" s="10">
        <f t="shared" si="42"/>
        <v>0</v>
      </c>
      <c r="N316" s="32">
        <f t="shared" si="43"/>
        <v>6089.798302165172</v>
      </c>
    </row>
    <row r="317" spans="1:14" s="4" customFormat="1" ht="12.75">
      <c r="A317" s="26" t="s">
        <v>490</v>
      </c>
      <c r="B317" s="27" t="s">
        <v>508</v>
      </c>
      <c r="C317" s="64">
        <v>3565</v>
      </c>
      <c r="D317" s="69">
        <v>6672089</v>
      </c>
      <c r="E317" s="28">
        <v>425100</v>
      </c>
      <c r="F317" s="29">
        <f t="shared" si="36"/>
        <v>55953.88681486709</v>
      </c>
      <c r="G317" s="30">
        <f t="shared" si="37"/>
        <v>0.0027600125061849404</v>
      </c>
      <c r="H317" s="7">
        <f t="shared" si="38"/>
        <v>15.695339920018819</v>
      </c>
      <c r="I317" s="7">
        <f t="shared" si="44"/>
        <v>20303.88681486709</v>
      </c>
      <c r="J317" s="7">
        <f t="shared" si="39"/>
        <v>20303.88681486709</v>
      </c>
      <c r="K317" s="7">
        <f t="shared" si="40"/>
        <v>0.0028247890214237164</v>
      </c>
      <c r="L317" s="31">
        <f t="shared" si="41"/>
        <v>125257.34286281047</v>
      </c>
      <c r="M317" s="10">
        <f t="shared" si="42"/>
        <v>43348.42816133601</v>
      </c>
      <c r="N317" s="32">
        <f t="shared" si="43"/>
        <v>168605.77102414647</v>
      </c>
    </row>
    <row r="318" spans="1:14" s="4" customFormat="1" ht="12.75">
      <c r="A318" s="26" t="s">
        <v>502</v>
      </c>
      <c r="B318" s="27" t="s">
        <v>426</v>
      </c>
      <c r="C318" s="64">
        <v>148</v>
      </c>
      <c r="D318" s="69">
        <v>299420</v>
      </c>
      <c r="E318" s="28">
        <v>44450</v>
      </c>
      <c r="F318" s="29">
        <f t="shared" si="36"/>
        <v>996.9439820022498</v>
      </c>
      <c r="G318" s="30">
        <f t="shared" si="37"/>
        <v>4.917581270799086E-05</v>
      </c>
      <c r="H318" s="7">
        <f t="shared" si="38"/>
        <v>6.736107986501687</v>
      </c>
      <c r="I318" s="7">
        <f t="shared" si="44"/>
        <v>-483.0560179977503</v>
      </c>
      <c r="J318" s="7">
        <f t="shared" si="39"/>
        <v>0</v>
      </c>
      <c r="K318" s="7">
        <f t="shared" si="40"/>
        <v>0</v>
      </c>
      <c r="L318" s="31">
        <f t="shared" si="41"/>
        <v>2231.740479117026</v>
      </c>
      <c r="M318" s="10">
        <f t="shared" si="42"/>
        <v>0</v>
      </c>
      <c r="N318" s="32">
        <f t="shared" si="43"/>
        <v>2231.740479117026</v>
      </c>
    </row>
    <row r="319" spans="1:14" s="4" customFormat="1" ht="12.75">
      <c r="A319" s="26" t="s">
        <v>501</v>
      </c>
      <c r="B319" s="27" t="s">
        <v>386</v>
      </c>
      <c r="C319" s="64">
        <v>1520</v>
      </c>
      <c r="D319" s="69">
        <v>3802846</v>
      </c>
      <c r="E319" s="28">
        <v>328450</v>
      </c>
      <c r="F319" s="29">
        <f t="shared" si="36"/>
        <v>17598.800182676205</v>
      </c>
      <c r="G319" s="30">
        <f t="shared" si="37"/>
        <v>0.0008680881948156315</v>
      </c>
      <c r="H319" s="7">
        <f t="shared" si="38"/>
        <v>11.578158014918557</v>
      </c>
      <c r="I319" s="7">
        <f t="shared" si="44"/>
        <v>2398.800182676207</v>
      </c>
      <c r="J319" s="7">
        <f t="shared" si="39"/>
        <v>2398.800182676207</v>
      </c>
      <c r="K319" s="7">
        <f t="shared" si="40"/>
        <v>0.0003337343476349216</v>
      </c>
      <c r="L319" s="31">
        <f t="shared" si="41"/>
        <v>39396.3507083811</v>
      </c>
      <c r="M319" s="10">
        <f t="shared" si="42"/>
        <v>5121.394654150603</v>
      </c>
      <c r="N319" s="32">
        <f t="shared" si="43"/>
        <v>44517.7453625317</v>
      </c>
    </row>
    <row r="320" spans="1:14" s="4" customFormat="1" ht="12.75">
      <c r="A320" s="26" t="s">
        <v>496</v>
      </c>
      <c r="B320" s="27" t="s">
        <v>239</v>
      </c>
      <c r="C320" s="64">
        <v>5014</v>
      </c>
      <c r="D320" s="69">
        <v>6268707</v>
      </c>
      <c r="E320" s="28">
        <v>423700</v>
      </c>
      <c r="F320" s="29">
        <f t="shared" si="36"/>
        <v>74182.90511682794</v>
      </c>
      <c r="G320" s="30">
        <f t="shared" si="37"/>
        <v>0.0036591871900697784</v>
      </c>
      <c r="H320" s="7">
        <f t="shared" si="38"/>
        <v>14.795154590512155</v>
      </c>
      <c r="I320" s="7">
        <f t="shared" si="44"/>
        <v>24042.905116827944</v>
      </c>
      <c r="J320" s="7">
        <f t="shared" si="39"/>
        <v>24042.905116827944</v>
      </c>
      <c r="K320" s="7">
        <f t="shared" si="40"/>
        <v>0.0033449819256979665</v>
      </c>
      <c r="L320" s="31">
        <f t="shared" si="41"/>
        <v>166064.48827267098</v>
      </c>
      <c r="M320" s="10">
        <f t="shared" si="42"/>
        <v>51331.16406477842</v>
      </c>
      <c r="N320" s="32">
        <f t="shared" si="43"/>
        <v>217395.6523374494</v>
      </c>
    </row>
    <row r="321" spans="1:14" s="4" customFormat="1" ht="12.75">
      <c r="A321" s="9" t="s">
        <v>489</v>
      </c>
      <c r="B321" s="27" t="s">
        <v>58</v>
      </c>
      <c r="C321" s="8">
        <v>737</v>
      </c>
      <c r="D321" s="70">
        <v>700580</v>
      </c>
      <c r="E321" s="28">
        <v>42950</v>
      </c>
      <c r="F321" s="29">
        <f t="shared" si="36"/>
        <v>12021.59394644936</v>
      </c>
      <c r="G321" s="30">
        <f t="shared" si="37"/>
        <v>0.0005929838215932743</v>
      </c>
      <c r="H321" s="7">
        <f t="shared" si="38"/>
        <v>16.31152502910361</v>
      </c>
      <c r="I321" s="7">
        <f t="shared" si="44"/>
        <v>4651.59394644936</v>
      </c>
      <c r="J321" s="7">
        <f t="shared" si="39"/>
        <v>4651.59394644936</v>
      </c>
      <c r="K321" s="7">
        <f t="shared" si="40"/>
        <v>0.0006471554748044523</v>
      </c>
      <c r="L321" s="31">
        <f t="shared" si="41"/>
        <v>26911.319309953662</v>
      </c>
      <c r="M321" s="10">
        <f t="shared" si="42"/>
        <v>9931.06826598932</v>
      </c>
      <c r="N321" s="32">
        <f t="shared" si="43"/>
        <v>36842.38757594298</v>
      </c>
    </row>
    <row r="322" spans="1:14" s="4" customFormat="1" ht="12.75">
      <c r="A322" s="26" t="s">
        <v>493</v>
      </c>
      <c r="B322" s="27" t="s">
        <v>172</v>
      </c>
      <c r="C322" s="64">
        <v>6240</v>
      </c>
      <c r="D322" s="69">
        <v>6519898</v>
      </c>
      <c r="E322" s="28">
        <v>490100</v>
      </c>
      <c r="F322" s="29">
        <f t="shared" si="36"/>
        <v>83011.96392572945</v>
      </c>
      <c r="G322" s="30">
        <f t="shared" si="37"/>
        <v>0.004094694249857013</v>
      </c>
      <c r="H322" s="7">
        <f t="shared" si="38"/>
        <v>13.303199347072026</v>
      </c>
      <c r="I322" s="7">
        <f t="shared" si="44"/>
        <v>20611.96392572944</v>
      </c>
      <c r="J322" s="7">
        <f t="shared" si="39"/>
        <v>20611.96392572944</v>
      </c>
      <c r="K322" s="7">
        <f t="shared" si="40"/>
        <v>0.002867650412863245</v>
      </c>
      <c r="L322" s="31">
        <f t="shared" si="41"/>
        <v>185829.05708701565</v>
      </c>
      <c r="M322" s="10">
        <f t="shared" si="42"/>
        <v>44006.16717604475</v>
      </c>
      <c r="N322" s="32">
        <f t="shared" si="43"/>
        <v>229835.2242630604</v>
      </c>
    </row>
    <row r="323" spans="1:14" s="4" customFormat="1" ht="12.75">
      <c r="A323" s="26" t="s">
        <v>503</v>
      </c>
      <c r="B323" s="27" t="s">
        <v>459</v>
      </c>
      <c r="C323" s="64">
        <v>892</v>
      </c>
      <c r="D323" s="69">
        <v>9513164</v>
      </c>
      <c r="E323" s="28">
        <v>1256200</v>
      </c>
      <c r="F323" s="29">
        <f t="shared" si="36"/>
        <v>6755.088590988696</v>
      </c>
      <c r="G323" s="30">
        <f t="shared" si="37"/>
        <v>0.0003332052526253139</v>
      </c>
      <c r="H323" s="7">
        <f t="shared" si="38"/>
        <v>7.572969272408852</v>
      </c>
      <c r="I323" s="7">
        <f t="shared" si="44"/>
        <v>-2164.9114090113035</v>
      </c>
      <c r="J323" s="7">
        <f t="shared" si="39"/>
        <v>0</v>
      </c>
      <c r="K323" s="7">
        <f t="shared" si="40"/>
        <v>0</v>
      </c>
      <c r="L323" s="31">
        <f t="shared" si="41"/>
        <v>15121.817194034731</v>
      </c>
      <c r="M323" s="10">
        <f t="shared" si="42"/>
        <v>0</v>
      </c>
      <c r="N323" s="32">
        <f t="shared" si="43"/>
        <v>15121.817194034731</v>
      </c>
    </row>
    <row r="324" spans="1:14" s="4" customFormat="1" ht="12.75">
      <c r="A324" s="26" t="s">
        <v>503</v>
      </c>
      <c r="B324" s="27" t="s">
        <v>460</v>
      </c>
      <c r="C324" s="64">
        <v>8624</v>
      </c>
      <c r="D324" s="69">
        <v>19912579</v>
      </c>
      <c r="E324" s="28">
        <v>1455600</v>
      </c>
      <c r="F324" s="29">
        <f t="shared" si="36"/>
        <v>117976.14818356691</v>
      </c>
      <c r="G324" s="30">
        <f t="shared" si="37"/>
        <v>0.0058193570268947874</v>
      </c>
      <c r="H324" s="7">
        <f t="shared" si="38"/>
        <v>13.679980076944215</v>
      </c>
      <c r="I324" s="7">
        <f t="shared" si="44"/>
        <v>31736.14818356691</v>
      </c>
      <c r="J324" s="7">
        <f t="shared" si="39"/>
        <v>31736.14818356691</v>
      </c>
      <c r="K324" s="7">
        <f t="shared" si="40"/>
        <v>0.004415308447522138</v>
      </c>
      <c r="L324" s="31">
        <f t="shared" si="41"/>
        <v>264099.23749455035</v>
      </c>
      <c r="M324" s="10">
        <f t="shared" si="42"/>
        <v>67756.0977460497</v>
      </c>
      <c r="N324" s="32">
        <f t="shared" si="43"/>
        <v>331855.33524060005</v>
      </c>
    </row>
    <row r="325" spans="1:14" s="4" customFormat="1" ht="12.75">
      <c r="A325" s="26" t="s">
        <v>497</v>
      </c>
      <c r="B325" s="27" t="s">
        <v>297</v>
      </c>
      <c r="C325" s="64">
        <v>7840</v>
      </c>
      <c r="D325" s="69">
        <v>8752930</v>
      </c>
      <c r="E325" s="28">
        <v>495900</v>
      </c>
      <c r="F325" s="29">
        <f t="shared" si="36"/>
        <v>138380.66384351684</v>
      </c>
      <c r="G325" s="30">
        <f t="shared" si="37"/>
        <v>0.006825841502056302</v>
      </c>
      <c r="H325" s="7">
        <f t="shared" si="38"/>
        <v>17.6505948779996</v>
      </c>
      <c r="I325" s="7">
        <f t="shared" si="44"/>
        <v>59980.66384351685</v>
      </c>
      <c r="J325" s="7">
        <f t="shared" si="39"/>
        <v>59980.66384351685</v>
      </c>
      <c r="K325" s="7">
        <f t="shared" si="40"/>
        <v>0.00834484166838486</v>
      </c>
      <c r="L325" s="31">
        <f t="shared" si="41"/>
        <v>309776.41131491936</v>
      </c>
      <c r="M325" s="10">
        <f t="shared" si="42"/>
        <v>128057.62371498693</v>
      </c>
      <c r="N325" s="32">
        <f t="shared" si="43"/>
        <v>437834.0350299063</v>
      </c>
    </row>
    <row r="326" spans="1:14" s="4" customFormat="1" ht="12.75">
      <c r="A326" s="9" t="s">
        <v>489</v>
      </c>
      <c r="B326" s="27" t="s">
        <v>59</v>
      </c>
      <c r="C326" s="8">
        <v>147</v>
      </c>
      <c r="D326" s="70">
        <v>408257</v>
      </c>
      <c r="E326" s="28">
        <v>42150</v>
      </c>
      <c r="F326" s="29">
        <f t="shared" si="36"/>
        <v>1423.8144483985766</v>
      </c>
      <c r="G326" s="30">
        <f t="shared" si="37"/>
        <v>7.02318624811376E-05</v>
      </c>
      <c r="H326" s="7">
        <f t="shared" si="38"/>
        <v>9.685812574139977</v>
      </c>
      <c r="I326" s="7">
        <f t="shared" si="44"/>
        <v>-46.18555160142341</v>
      </c>
      <c r="J326" s="7">
        <f t="shared" si="39"/>
        <v>0</v>
      </c>
      <c r="K326" s="7">
        <f t="shared" si="40"/>
        <v>0</v>
      </c>
      <c r="L326" s="31">
        <f t="shared" si="41"/>
        <v>3187.32486138385</v>
      </c>
      <c r="M326" s="10">
        <f t="shared" si="42"/>
        <v>0</v>
      </c>
      <c r="N326" s="32">
        <f t="shared" si="43"/>
        <v>3187.32486138385</v>
      </c>
    </row>
    <row r="327" spans="1:14" s="4" customFormat="1" ht="12.75">
      <c r="A327" s="26" t="s">
        <v>492</v>
      </c>
      <c r="B327" s="27" t="s">
        <v>141</v>
      </c>
      <c r="C327" s="64">
        <v>2225</v>
      </c>
      <c r="D327" s="69">
        <v>2789734</v>
      </c>
      <c r="E327" s="28">
        <v>217700</v>
      </c>
      <c r="F327" s="29">
        <f aca="true" t="shared" si="45" ref="F327:F390">(C327*D327)/E327</f>
        <v>28512.439825447866</v>
      </c>
      <c r="G327" s="30">
        <f aca="true" t="shared" si="46" ref="G327:G390">F327/$F$500</f>
        <v>0.001406420446902221</v>
      </c>
      <c r="H327" s="7">
        <f aca="true" t="shared" si="47" ref="H327:H390">D327/E327</f>
        <v>12.814579696830501</v>
      </c>
      <c r="I327" s="7">
        <f t="shared" si="44"/>
        <v>6262.439825447865</v>
      </c>
      <c r="J327" s="7">
        <f aca="true" t="shared" si="48" ref="J327:J390">IF(I327&gt;0,I327,0)</f>
        <v>6262.439825447865</v>
      </c>
      <c r="K327" s="7">
        <f aca="true" t="shared" si="49" ref="K327:K390">J327/$J$500</f>
        <v>0.0008712652620432559</v>
      </c>
      <c r="L327" s="31">
        <f aca="true" t="shared" si="50" ref="L327:L390">$B$509*G327</f>
        <v>63827.42387294616</v>
      </c>
      <c r="M327" s="10">
        <f aca="true" t="shared" si="51" ref="M327:M390">$G$509*K327</f>
        <v>13370.194848079062</v>
      </c>
      <c r="N327" s="32">
        <f aca="true" t="shared" si="52" ref="N327:N390">L327+M327</f>
        <v>77197.61872102522</v>
      </c>
    </row>
    <row r="328" spans="1:14" s="4" customFormat="1" ht="12.75">
      <c r="A328" s="26" t="s">
        <v>497</v>
      </c>
      <c r="B328" s="27" t="s">
        <v>298</v>
      </c>
      <c r="C328" s="64">
        <v>10362</v>
      </c>
      <c r="D328" s="69">
        <v>8618174.68</v>
      </c>
      <c r="E328" s="28">
        <v>394600</v>
      </c>
      <c r="F328" s="29">
        <f t="shared" si="45"/>
        <v>226308.98640182463</v>
      </c>
      <c r="G328" s="30">
        <f t="shared" si="46"/>
        <v>0.011163042789104538</v>
      </c>
      <c r="H328" s="7">
        <f t="shared" si="47"/>
        <v>21.840280486568677</v>
      </c>
      <c r="I328" s="7">
        <f aca="true" t="shared" si="53" ref="I328:I391">(H328-10)*C328</f>
        <v>122688.98640182463</v>
      </c>
      <c r="J328" s="7">
        <f t="shared" si="48"/>
        <v>122688.98640182463</v>
      </c>
      <c r="K328" s="7">
        <f t="shared" si="49"/>
        <v>0.017069170302097474</v>
      </c>
      <c r="L328" s="31">
        <f t="shared" si="50"/>
        <v>506611.1384980074</v>
      </c>
      <c r="M328" s="10">
        <f t="shared" si="51"/>
        <v>261938.74905431198</v>
      </c>
      <c r="N328" s="32">
        <f t="shared" si="52"/>
        <v>768549.8875523193</v>
      </c>
    </row>
    <row r="329" spans="1:14" s="4" customFormat="1" ht="12.75">
      <c r="A329" s="26" t="s">
        <v>497</v>
      </c>
      <c r="B329" s="27" t="s">
        <v>299</v>
      </c>
      <c r="C329" s="64">
        <v>3733</v>
      </c>
      <c r="D329" s="69">
        <v>4598500</v>
      </c>
      <c r="E329" s="28">
        <v>333400</v>
      </c>
      <c r="F329" s="29">
        <f t="shared" si="45"/>
        <v>51488.303839232154</v>
      </c>
      <c r="G329" s="30">
        <f t="shared" si="46"/>
        <v>0.0025397406794763055</v>
      </c>
      <c r="H329" s="7">
        <f t="shared" si="47"/>
        <v>13.792741451709658</v>
      </c>
      <c r="I329" s="7">
        <f t="shared" si="53"/>
        <v>14158.303839232152</v>
      </c>
      <c r="J329" s="7">
        <f t="shared" si="48"/>
        <v>14158.303839232152</v>
      </c>
      <c r="K329" s="7">
        <f t="shared" si="49"/>
        <v>0.001969781530586514</v>
      </c>
      <c r="L329" s="31">
        <f t="shared" si="50"/>
        <v>115260.77086930216</v>
      </c>
      <c r="M329" s="10">
        <f t="shared" si="51"/>
        <v>30227.72055702775</v>
      </c>
      <c r="N329" s="32">
        <f t="shared" si="52"/>
        <v>145488.4914263299</v>
      </c>
    </row>
    <row r="330" spans="1:14" s="4" customFormat="1" ht="12.75">
      <c r="A330" s="26" t="s">
        <v>492</v>
      </c>
      <c r="B330" s="27" t="s">
        <v>142</v>
      </c>
      <c r="C330" s="64">
        <v>67</v>
      </c>
      <c r="D330" s="69">
        <v>145251</v>
      </c>
      <c r="E330" s="28">
        <v>15150</v>
      </c>
      <c r="F330" s="29">
        <f t="shared" si="45"/>
        <v>642.3641584158415</v>
      </c>
      <c r="G330" s="30">
        <f t="shared" si="46"/>
        <v>3.1685611343117885E-05</v>
      </c>
      <c r="H330" s="7">
        <f t="shared" si="47"/>
        <v>9.587524752475247</v>
      </c>
      <c r="I330" s="7">
        <f t="shared" si="53"/>
        <v>-27.63584158415847</v>
      </c>
      <c r="J330" s="7">
        <f t="shared" si="48"/>
        <v>0</v>
      </c>
      <c r="K330" s="7">
        <f t="shared" si="49"/>
        <v>0</v>
      </c>
      <c r="L330" s="31">
        <f t="shared" si="50"/>
        <v>1437.9846014932268</v>
      </c>
      <c r="M330" s="10">
        <f t="shared" si="51"/>
        <v>0</v>
      </c>
      <c r="N330" s="32">
        <f t="shared" si="52"/>
        <v>1437.9846014932268</v>
      </c>
    </row>
    <row r="331" spans="1:14" s="4" customFormat="1" ht="12.75">
      <c r="A331" s="26" t="s">
        <v>492</v>
      </c>
      <c r="B331" s="27" t="s">
        <v>143</v>
      </c>
      <c r="C331" s="64">
        <v>672</v>
      </c>
      <c r="D331" s="69">
        <v>929398</v>
      </c>
      <c r="E331" s="28">
        <v>138700</v>
      </c>
      <c r="F331" s="29">
        <f t="shared" si="45"/>
        <v>4502.923258832012</v>
      </c>
      <c r="G331" s="30">
        <f t="shared" si="46"/>
        <v>0.0002221136942619903</v>
      </c>
      <c r="H331" s="7">
        <f t="shared" si="47"/>
        <v>6.7007786589762075</v>
      </c>
      <c r="I331" s="7">
        <f t="shared" si="53"/>
        <v>-2217.0767411679885</v>
      </c>
      <c r="J331" s="7">
        <f t="shared" si="48"/>
        <v>0</v>
      </c>
      <c r="K331" s="7">
        <f t="shared" si="49"/>
        <v>0</v>
      </c>
      <c r="L331" s="31">
        <f t="shared" si="50"/>
        <v>10080.16126534006</v>
      </c>
      <c r="M331" s="10">
        <f t="shared" si="51"/>
        <v>0</v>
      </c>
      <c r="N331" s="32">
        <f t="shared" si="52"/>
        <v>10080.16126534006</v>
      </c>
    </row>
    <row r="332" spans="1:14" s="4" customFormat="1" ht="12.75">
      <c r="A332" s="26" t="s">
        <v>496</v>
      </c>
      <c r="B332" s="27" t="s">
        <v>240</v>
      </c>
      <c r="C332" s="64">
        <v>1770</v>
      </c>
      <c r="D332" s="69">
        <v>2977756</v>
      </c>
      <c r="E332" s="28">
        <v>271750</v>
      </c>
      <c r="F332" s="29">
        <f t="shared" si="45"/>
        <v>19395.135676172955</v>
      </c>
      <c r="G332" s="30">
        <f t="shared" si="46"/>
        <v>0.0009566952373211684</v>
      </c>
      <c r="H332" s="7">
        <f t="shared" si="47"/>
        <v>10.957703771849125</v>
      </c>
      <c r="I332" s="7">
        <f t="shared" si="53"/>
        <v>1695.1356761729521</v>
      </c>
      <c r="J332" s="7">
        <f t="shared" si="48"/>
        <v>1695.1356761729521</v>
      </c>
      <c r="K332" s="7">
        <f t="shared" si="49"/>
        <v>0.00023583664997436937</v>
      </c>
      <c r="L332" s="31">
        <f t="shared" si="50"/>
        <v>43417.594336192386</v>
      </c>
      <c r="M332" s="10">
        <f t="shared" si="51"/>
        <v>3619.0837622526396</v>
      </c>
      <c r="N332" s="32">
        <f t="shared" si="52"/>
        <v>47036.67809844502</v>
      </c>
    </row>
    <row r="333" spans="1:14" s="4" customFormat="1" ht="12.75">
      <c r="A333" s="26" t="s">
        <v>494</v>
      </c>
      <c r="B333" s="27" t="s">
        <v>194</v>
      </c>
      <c r="C333" s="64">
        <v>1580</v>
      </c>
      <c r="D333" s="69">
        <v>3138081</v>
      </c>
      <c r="E333" s="28">
        <v>340000</v>
      </c>
      <c r="F333" s="29">
        <f t="shared" si="45"/>
        <v>14582.847</v>
      </c>
      <c r="G333" s="30">
        <f t="shared" si="46"/>
        <v>0.0007193216126156105</v>
      </c>
      <c r="H333" s="7">
        <f t="shared" si="47"/>
        <v>9.22965</v>
      </c>
      <c r="I333" s="7">
        <f t="shared" si="53"/>
        <v>-1217.153000000001</v>
      </c>
      <c r="J333" s="7">
        <f t="shared" si="48"/>
        <v>0</v>
      </c>
      <c r="K333" s="7">
        <f t="shared" si="49"/>
        <v>0</v>
      </c>
      <c r="L333" s="31">
        <f t="shared" si="50"/>
        <v>32644.893332228217</v>
      </c>
      <c r="M333" s="10">
        <f t="shared" si="51"/>
        <v>0</v>
      </c>
      <c r="N333" s="32">
        <f t="shared" si="52"/>
        <v>32644.893332228217</v>
      </c>
    </row>
    <row r="334" spans="1:14" s="4" customFormat="1" ht="12.75">
      <c r="A334" s="9" t="s">
        <v>489</v>
      </c>
      <c r="B334" s="27" t="s">
        <v>60</v>
      </c>
      <c r="C334" s="8">
        <v>66</v>
      </c>
      <c r="D334" s="70">
        <v>166701</v>
      </c>
      <c r="E334" s="28">
        <v>9450</v>
      </c>
      <c r="F334" s="29">
        <f t="shared" si="45"/>
        <v>1164.2609523809524</v>
      </c>
      <c r="G334" s="30">
        <f t="shared" si="46"/>
        <v>5.742898254175287E-05</v>
      </c>
      <c r="H334" s="7">
        <f t="shared" si="47"/>
        <v>17.640317460317462</v>
      </c>
      <c r="I334" s="7">
        <f t="shared" si="53"/>
        <v>504.2609523809525</v>
      </c>
      <c r="J334" s="7">
        <f t="shared" si="48"/>
        <v>504.2609523809525</v>
      </c>
      <c r="K334" s="7">
        <f t="shared" si="49"/>
        <v>7.015557243824728E-05</v>
      </c>
      <c r="L334" s="31">
        <f t="shared" si="50"/>
        <v>2606.293174532698</v>
      </c>
      <c r="M334" s="10">
        <f t="shared" si="51"/>
        <v>1076.587939450434</v>
      </c>
      <c r="N334" s="32">
        <f t="shared" si="52"/>
        <v>3682.881113983132</v>
      </c>
    </row>
    <row r="335" spans="1:14" s="4" customFormat="1" ht="12.75">
      <c r="A335" s="26" t="s">
        <v>496</v>
      </c>
      <c r="B335" s="27" t="s">
        <v>241</v>
      </c>
      <c r="C335" s="64">
        <v>4110</v>
      </c>
      <c r="D335" s="69">
        <v>4831766</v>
      </c>
      <c r="E335" s="28">
        <v>423600</v>
      </c>
      <c r="F335" s="29">
        <f t="shared" si="45"/>
        <v>46880.44915014164</v>
      </c>
      <c r="G335" s="30">
        <f t="shared" si="46"/>
        <v>0.0023124510791907786</v>
      </c>
      <c r="H335" s="7">
        <f t="shared" si="47"/>
        <v>11.406435316336166</v>
      </c>
      <c r="I335" s="7">
        <f t="shared" si="53"/>
        <v>5780.449150141643</v>
      </c>
      <c r="J335" s="7">
        <f t="shared" si="48"/>
        <v>5780.449150141643</v>
      </c>
      <c r="K335" s="7">
        <f t="shared" si="49"/>
        <v>0.0008042080537142244</v>
      </c>
      <c r="L335" s="31">
        <f t="shared" si="50"/>
        <v>104945.71203231596</v>
      </c>
      <c r="M335" s="10">
        <f t="shared" si="51"/>
        <v>12341.153544142777</v>
      </c>
      <c r="N335" s="32">
        <f t="shared" si="52"/>
        <v>117286.86557645875</v>
      </c>
    </row>
    <row r="336" spans="1:14" s="4" customFormat="1" ht="12.75">
      <c r="A336" s="26" t="s">
        <v>501</v>
      </c>
      <c r="B336" s="27" t="s">
        <v>387</v>
      </c>
      <c r="C336" s="64">
        <v>1535</v>
      </c>
      <c r="D336" s="69">
        <v>2027084</v>
      </c>
      <c r="E336" s="28">
        <v>170000</v>
      </c>
      <c r="F336" s="29">
        <f t="shared" si="45"/>
        <v>18303.376117647058</v>
      </c>
      <c r="G336" s="30">
        <f t="shared" si="46"/>
        <v>0.0009028424988108243</v>
      </c>
      <c r="H336" s="7">
        <f t="shared" si="47"/>
        <v>11.924023529411764</v>
      </c>
      <c r="I336" s="7">
        <f t="shared" si="53"/>
        <v>2953.376117647058</v>
      </c>
      <c r="J336" s="7">
        <f t="shared" si="48"/>
        <v>2953.376117647058</v>
      </c>
      <c r="K336" s="7">
        <f t="shared" si="49"/>
        <v>0.0004108900187108839</v>
      </c>
      <c r="L336" s="31">
        <f t="shared" si="50"/>
        <v>40973.60144971977</v>
      </c>
      <c r="M336" s="10">
        <f t="shared" si="51"/>
        <v>6305.40416406803</v>
      </c>
      <c r="N336" s="32">
        <f t="shared" si="52"/>
        <v>47279.0056137878</v>
      </c>
    </row>
    <row r="337" spans="1:14" s="4" customFormat="1" ht="12.75">
      <c r="A337" s="26" t="s">
        <v>500</v>
      </c>
      <c r="B337" s="27" t="s">
        <v>363</v>
      </c>
      <c r="C337" s="64">
        <v>1986</v>
      </c>
      <c r="D337" s="69">
        <v>1580325</v>
      </c>
      <c r="E337" s="28">
        <v>119900</v>
      </c>
      <c r="F337" s="29">
        <f t="shared" si="45"/>
        <v>26176.19224353628</v>
      </c>
      <c r="G337" s="30">
        <f t="shared" si="46"/>
        <v>0.001291181400775634</v>
      </c>
      <c r="H337" s="7">
        <f t="shared" si="47"/>
        <v>13.180358632193494</v>
      </c>
      <c r="I337" s="7">
        <f t="shared" si="53"/>
        <v>6316.192243536279</v>
      </c>
      <c r="J337" s="7">
        <f t="shared" si="48"/>
        <v>6316.192243536279</v>
      </c>
      <c r="K337" s="7">
        <f t="shared" si="49"/>
        <v>0.0008787435957177694</v>
      </c>
      <c r="L337" s="31">
        <f t="shared" si="50"/>
        <v>58597.54296497395</v>
      </c>
      <c r="M337" s="10">
        <f t="shared" si="51"/>
        <v>13484.955280662718</v>
      </c>
      <c r="N337" s="32">
        <f t="shared" si="52"/>
        <v>72082.49824563667</v>
      </c>
    </row>
    <row r="338" spans="1:14" s="4" customFormat="1" ht="12.75">
      <c r="A338" s="26" t="s">
        <v>496</v>
      </c>
      <c r="B338" s="27" t="s">
        <v>242</v>
      </c>
      <c r="C338" s="64">
        <v>5183</v>
      </c>
      <c r="D338" s="69">
        <v>4847720</v>
      </c>
      <c r="E338" s="28">
        <v>333550</v>
      </c>
      <c r="F338" s="29">
        <f t="shared" si="45"/>
        <v>75328.23492729725</v>
      </c>
      <c r="G338" s="30">
        <f t="shared" si="46"/>
        <v>0.0037156823645884108</v>
      </c>
      <c r="H338" s="7">
        <f t="shared" si="47"/>
        <v>14.53371308649378</v>
      </c>
      <c r="I338" s="7">
        <f t="shared" si="53"/>
        <v>23498.23492729726</v>
      </c>
      <c r="J338" s="7">
        <f t="shared" si="48"/>
        <v>23498.23492729726</v>
      </c>
      <c r="K338" s="7">
        <f t="shared" si="49"/>
        <v>0.0032692043967099474</v>
      </c>
      <c r="L338" s="31">
        <f t="shared" si="50"/>
        <v>168628.40254078282</v>
      </c>
      <c r="M338" s="10">
        <f t="shared" si="51"/>
        <v>50168.303140770324</v>
      </c>
      <c r="N338" s="32">
        <f t="shared" si="52"/>
        <v>218796.70568155314</v>
      </c>
    </row>
    <row r="339" spans="1:14" s="4" customFormat="1" ht="12.75">
      <c r="A339" s="26" t="s">
        <v>498</v>
      </c>
      <c r="B339" s="27" t="s">
        <v>325</v>
      </c>
      <c r="C339" s="64">
        <v>843</v>
      </c>
      <c r="D339" s="69">
        <v>697896</v>
      </c>
      <c r="E339" s="28">
        <v>57750</v>
      </c>
      <c r="F339" s="29">
        <f t="shared" si="45"/>
        <v>10187.468883116882</v>
      </c>
      <c r="G339" s="30">
        <f t="shared" si="46"/>
        <v>0.0005025127497720429</v>
      </c>
      <c r="H339" s="7">
        <f t="shared" si="47"/>
        <v>12.08477922077922</v>
      </c>
      <c r="I339" s="7">
        <f t="shared" si="53"/>
        <v>1757.4688831168824</v>
      </c>
      <c r="J339" s="7">
        <f t="shared" si="48"/>
        <v>1757.4688831168824</v>
      </c>
      <c r="K339" s="7">
        <f t="shared" si="49"/>
        <v>0.0002445087904492866</v>
      </c>
      <c r="L339" s="31">
        <f t="shared" si="50"/>
        <v>22805.48064549705</v>
      </c>
      <c r="M339" s="10">
        <f t="shared" si="51"/>
        <v>3752.1640225945234</v>
      </c>
      <c r="N339" s="32">
        <f t="shared" si="52"/>
        <v>26557.644668091572</v>
      </c>
    </row>
    <row r="340" spans="1:14" s="4" customFormat="1" ht="12.75">
      <c r="A340" s="26" t="s">
        <v>503</v>
      </c>
      <c r="B340" s="27" t="s">
        <v>461</v>
      </c>
      <c r="C340" s="64">
        <v>1898</v>
      </c>
      <c r="D340" s="69">
        <v>2912892</v>
      </c>
      <c r="E340" s="28">
        <v>187150</v>
      </c>
      <c r="F340" s="29">
        <f t="shared" si="45"/>
        <v>29541.378658829817</v>
      </c>
      <c r="G340" s="30">
        <f t="shared" si="46"/>
        <v>0.0014571744554240913</v>
      </c>
      <c r="H340" s="7">
        <f t="shared" si="47"/>
        <v>15.564477691691156</v>
      </c>
      <c r="I340" s="7">
        <f t="shared" si="53"/>
        <v>10561.378658829814</v>
      </c>
      <c r="J340" s="7">
        <f t="shared" si="48"/>
        <v>10561.378658829814</v>
      </c>
      <c r="K340" s="7">
        <f t="shared" si="49"/>
        <v>0.0014693574072091517</v>
      </c>
      <c r="L340" s="31">
        <f t="shared" si="50"/>
        <v>66130.78743845166</v>
      </c>
      <c r="M340" s="10">
        <f t="shared" si="51"/>
        <v>22548.350877415403</v>
      </c>
      <c r="N340" s="32">
        <f t="shared" si="52"/>
        <v>88679.13831586707</v>
      </c>
    </row>
    <row r="341" spans="1:14" s="4" customFormat="1" ht="12.75">
      <c r="A341" s="26" t="s">
        <v>497</v>
      </c>
      <c r="B341" s="27" t="s">
        <v>300</v>
      </c>
      <c r="C341" s="64">
        <v>374</v>
      </c>
      <c r="D341" s="69">
        <v>307244</v>
      </c>
      <c r="E341" s="28">
        <v>21050</v>
      </c>
      <c r="F341" s="29">
        <f t="shared" si="45"/>
        <v>5458.872019002375</v>
      </c>
      <c r="G341" s="30">
        <f t="shared" si="46"/>
        <v>0.00026926735388302587</v>
      </c>
      <c r="H341" s="7">
        <f t="shared" si="47"/>
        <v>14.595914489311165</v>
      </c>
      <c r="I341" s="7">
        <f t="shared" si="53"/>
        <v>1718.8720190023755</v>
      </c>
      <c r="J341" s="7">
        <f t="shared" si="48"/>
        <v>1718.8720190023755</v>
      </c>
      <c r="K341" s="7">
        <f t="shared" si="49"/>
        <v>0.00023913898125924477</v>
      </c>
      <c r="L341" s="31">
        <f t="shared" si="50"/>
        <v>12220.130594157494</v>
      </c>
      <c r="M341" s="10">
        <f t="shared" si="51"/>
        <v>3669.760421423173</v>
      </c>
      <c r="N341" s="32">
        <f t="shared" si="52"/>
        <v>15889.891015580666</v>
      </c>
    </row>
    <row r="342" spans="1:14" s="4" customFormat="1" ht="12.75">
      <c r="A342" s="26" t="s">
        <v>497</v>
      </c>
      <c r="B342" s="27" t="s">
        <v>301</v>
      </c>
      <c r="C342" s="64">
        <v>1017</v>
      </c>
      <c r="D342" s="69">
        <v>712627</v>
      </c>
      <c r="E342" s="28">
        <v>37200</v>
      </c>
      <c r="F342" s="29">
        <f t="shared" si="45"/>
        <v>19482.302661290323</v>
      </c>
      <c r="G342" s="30">
        <f t="shared" si="46"/>
        <v>0.0009609948844546442</v>
      </c>
      <c r="H342" s="7">
        <f t="shared" si="47"/>
        <v>19.156639784946236</v>
      </c>
      <c r="I342" s="7">
        <f t="shared" si="53"/>
        <v>9312.302661290321</v>
      </c>
      <c r="J342" s="7">
        <f t="shared" si="48"/>
        <v>9312.302661290321</v>
      </c>
      <c r="K342" s="7">
        <f t="shared" si="49"/>
        <v>0.001295579046595466</v>
      </c>
      <c r="L342" s="31">
        <f t="shared" si="50"/>
        <v>43612.72474736988</v>
      </c>
      <c r="M342" s="10">
        <f t="shared" si="51"/>
        <v>19881.596396310688</v>
      </c>
      <c r="N342" s="32">
        <f t="shared" si="52"/>
        <v>63494.32114368057</v>
      </c>
    </row>
    <row r="343" spans="1:14" s="4" customFormat="1" ht="12.75">
      <c r="A343" s="26" t="s">
        <v>502</v>
      </c>
      <c r="B343" s="27" t="s">
        <v>427</v>
      </c>
      <c r="C343" s="64">
        <v>840</v>
      </c>
      <c r="D343" s="69">
        <v>1180062</v>
      </c>
      <c r="E343" s="28">
        <v>73450</v>
      </c>
      <c r="F343" s="29">
        <f t="shared" si="45"/>
        <v>13495.603539823009</v>
      </c>
      <c r="G343" s="30">
        <f t="shared" si="46"/>
        <v>0.0006656916376813408</v>
      </c>
      <c r="H343" s="7">
        <f t="shared" si="47"/>
        <v>16.066194690265487</v>
      </c>
      <c r="I343" s="7">
        <f t="shared" si="53"/>
        <v>5095.603539823009</v>
      </c>
      <c r="J343" s="7">
        <f t="shared" si="48"/>
        <v>5095.603539823009</v>
      </c>
      <c r="K343" s="7">
        <f t="shared" si="49"/>
        <v>0.0007089285449660878</v>
      </c>
      <c r="L343" s="31">
        <f t="shared" si="50"/>
        <v>30211.01010053549</v>
      </c>
      <c r="M343" s="10">
        <f t="shared" si="51"/>
        <v>10879.020652485502</v>
      </c>
      <c r="N343" s="32">
        <f t="shared" si="52"/>
        <v>41090.030753021</v>
      </c>
    </row>
    <row r="344" spans="1:14" s="4" customFormat="1" ht="12.75">
      <c r="A344" s="26" t="s">
        <v>492</v>
      </c>
      <c r="B344" s="27" t="s">
        <v>144</v>
      </c>
      <c r="C344" s="64">
        <v>1263</v>
      </c>
      <c r="D344" s="69">
        <v>1668204</v>
      </c>
      <c r="E344" s="28">
        <v>185000</v>
      </c>
      <c r="F344" s="29">
        <f t="shared" si="45"/>
        <v>11388.873794594594</v>
      </c>
      <c r="G344" s="30">
        <f t="shared" si="46"/>
        <v>0.0005617739158755112</v>
      </c>
      <c r="H344" s="7">
        <f t="shared" si="47"/>
        <v>9.01731891891892</v>
      </c>
      <c r="I344" s="7">
        <f t="shared" si="53"/>
        <v>-1241.1262054054052</v>
      </c>
      <c r="J344" s="7">
        <f t="shared" si="48"/>
        <v>0</v>
      </c>
      <c r="K344" s="7">
        <f t="shared" si="49"/>
        <v>0</v>
      </c>
      <c r="L344" s="31">
        <f t="shared" si="50"/>
        <v>25494.92360433801</v>
      </c>
      <c r="M344" s="10">
        <f t="shared" si="51"/>
        <v>0</v>
      </c>
      <c r="N344" s="32">
        <f t="shared" si="52"/>
        <v>25494.92360433801</v>
      </c>
    </row>
    <row r="345" spans="1:14" s="4" customFormat="1" ht="12.75">
      <c r="A345" s="26" t="s">
        <v>497</v>
      </c>
      <c r="B345" s="27" t="s">
        <v>311</v>
      </c>
      <c r="C345" s="64">
        <v>631</v>
      </c>
      <c r="D345" s="69">
        <v>118405.7639870884</v>
      </c>
      <c r="E345" s="28">
        <v>8800</v>
      </c>
      <c r="F345" s="29">
        <f t="shared" si="45"/>
        <v>8490.231485892362</v>
      </c>
      <c r="G345" s="30">
        <f t="shared" si="46"/>
        <v>0.00041879387501712965</v>
      </c>
      <c r="H345" s="7">
        <f t="shared" si="47"/>
        <v>13.455200453078227</v>
      </c>
      <c r="I345" s="7">
        <f t="shared" si="53"/>
        <v>2180.2314858923614</v>
      </c>
      <c r="J345" s="7">
        <f t="shared" si="48"/>
        <v>2180.2314858923614</v>
      </c>
      <c r="K345" s="7">
        <f t="shared" si="49"/>
        <v>0.00030332586177546486</v>
      </c>
      <c r="L345" s="31">
        <f t="shared" si="50"/>
        <v>19006.076195058595</v>
      </c>
      <c r="M345" s="10">
        <f t="shared" si="51"/>
        <v>4654.754471547055</v>
      </c>
      <c r="N345" s="32">
        <f t="shared" si="52"/>
        <v>23660.83066660565</v>
      </c>
    </row>
    <row r="346" spans="1:14" s="4" customFormat="1" ht="12.75">
      <c r="A346" s="9" t="s">
        <v>489</v>
      </c>
      <c r="B346" s="27" t="s">
        <v>61</v>
      </c>
      <c r="C346" s="8">
        <v>386</v>
      </c>
      <c r="D346" s="70">
        <v>411468</v>
      </c>
      <c r="E346" s="28">
        <v>23350</v>
      </c>
      <c r="F346" s="29">
        <f t="shared" si="45"/>
        <v>6801.997773019272</v>
      </c>
      <c r="G346" s="30">
        <f t="shared" si="46"/>
        <v>0.00033551912099852755</v>
      </c>
      <c r="H346" s="7">
        <f t="shared" si="47"/>
        <v>17.621755888650963</v>
      </c>
      <c r="I346" s="7">
        <f t="shared" si="53"/>
        <v>2941.997773019272</v>
      </c>
      <c r="J346" s="7">
        <f t="shared" si="48"/>
        <v>2941.997773019272</v>
      </c>
      <c r="K346" s="7">
        <f t="shared" si="49"/>
        <v>0.0004093070004799602</v>
      </c>
      <c r="L346" s="31">
        <f t="shared" si="50"/>
        <v>15226.827226965217</v>
      </c>
      <c r="M346" s="10">
        <f t="shared" si="51"/>
        <v>6281.111605742136</v>
      </c>
      <c r="N346" s="32">
        <f t="shared" si="52"/>
        <v>21507.938832707354</v>
      </c>
    </row>
    <row r="347" spans="1:14" s="4" customFormat="1" ht="12.75">
      <c r="A347" s="26" t="s">
        <v>502</v>
      </c>
      <c r="B347" s="27" t="s">
        <v>428</v>
      </c>
      <c r="C347" s="64">
        <v>889</v>
      </c>
      <c r="D347" s="69">
        <v>1218669</v>
      </c>
      <c r="E347" s="28">
        <v>99150</v>
      </c>
      <c r="F347" s="29">
        <f t="shared" si="45"/>
        <v>10926.845597579426</v>
      </c>
      <c r="G347" s="30">
        <f t="shared" si="46"/>
        <v>0.0005389836563499991</v>
      </c>
      <c r="H347" s="7">
        <f t="shared" si="47"/>
        <v>12.291164901664144</v>
      </c>
      <c r="I347" s="7">
        <f t="shared" si="53"/>
        <v>2036.8455975794243</v>
      </c>
      <c r="J347" s="7">
        <f t="shared" si="48"/>
        <v>2036.8455975794243</v>
      </c>
      <c r="K347" s="7">
        <f t="shared" si="49"/>
        <v>0.0002833772240182403</v>
      </c>
      <c r="L347" s="31">
        <f t="shared" si="50"/>
        <v>24460.63577233635</v>
      </c>
      <c r="M347" s="10">
        <f t="shared" si="51"/>
        <v>4348.628214266528</v>
      </c>
      <c r="N347" s="32">
        <f t="shared" si="52"/>
        <v>28809.263986602877</v>
      </c>
    </row>
    <row r="348" spans="1:14" s="4" customFormat="1" ht="12.75">
      <c r="A348" s="26" t="s">
        <v>496</v>
      </c>
      <c r="B348" s="27" t="s">
        <v>243</v>
      </c>
      <c r="C348" s="64">
        <v>1541</v>
      </c>
      <c r="D348" s="69">
        <v>1980635</v>
      </c>
      <c r="E348" s="28">
        <v>124150</v>
      </c>
      <c r="F348" s="29">
        <f t="shared" si="45"/>
        <v>24584.442488924687</v>
      </c>
      <c r="G348" s="30">
        <f t="shared" si="46"/>
        <v>0.001212665868083855</v>
      </c>
      <c r="H348" s="7">
        <f t="shared" si="47"/>
        <v>15.95356423681031</v>
      </c>
      <c r="I348" s="7">
        <f t="shared" si="53"/>
        <v>9174.442488924687</v>
      </c>
      <c r="J348" s="7">
        <f t="shared" si="48"/>
        <v>9174.442488924687</v>
      </c>
      <c r="K348" s="7">
        <f t="shared" si="49"/>
        <v>0.0012763991770000111</v>
      </c>
      <c r="L348" s="31">
        <f t="shared" si="50"/>
        <v>55034.281212937756</v>
      </c>
      <c r="M348" s="10">
        <f t="shared" si="51"/>
        <v>19587.267441830634</v>
      </c>
      <c r="N348" s="32">
        <f t="shared" si="52"/>
        <v>74621.54865476838</v>
      </c>
    </row>
    <row r="349" spans="1:14" s="4" customFormat="1" ht="12.75">
      <c r="A349" s="26" t="s">
        <v>491</v>
      </c>
      <c r="B349" s="27" t="s">
        <v>114</v>
      </c>
      <c r="C349" s="65">
        <v>1028</v>
      </c>
      <c r="D349" s="69">
        <v>1267771</v>
      </c>
      <c r="E349" s="28">
        <v>79200</v>
      </c>
      <c r="F349" s="29">
        <f t="shared" si="45"/>
        <v>16455.411464646466</v>
      </c>
      <c r="G349" s="30">
        <f t="shared" si="46"/>
        <v>0.0008116887677010464</v>
      </c>
      <c r="H349" s="7">
        <f t="shared" si="47"/>
        <v>16.007209595959598</v>
      </c>
      <c r="I349" s="7">
        <f t="shared" si="53"/>
        <v>6175.411464646467</v>
      </c>
      <c r="J349" s="7">
        <f t="shared" si="48"/>
        <v>6175.411464646467</v>
      </c>
      <c r="K349" s="7">
        <f t="shared" si="49"/>
        <v>0.0008591573951906746</v>
      </c>
      <c r="L349" s="31">
        <f t="shared" si="50"/>
        <v>36836.78173413663</v>
      </c>
      <c r="M349" s="10">
        <f t="shared" si="51"/>
        <v>13184.390884503187</v>
      </c>
      <c r="N349" s="32">
        <f t="shared" si="52"/>
        <v>50021.172618639815</v>
      </c>
    </row>
    <row r="350" spans="1:14" s="4" customFormat="1" ht="12.75">
      <c r="A350" s="26" t="s">
        <v>499</v>
      </c>
      <c r="B350" s="27" t="s">
        <v>336</v>
      </c>
      <c r="C350" s="64">
        <v>2216</v>
      </c>
      <c r="D350" s="69">
        <v>4785475</v>
      </c>
      <c r="E350" s="28">
        <v>622250</v>
      </c>
      <c r="F350" s="29">
        <f t="shared" si="45"/>
        <v>17042.36657292085</v>
      </c>
      <c r="G350" s="30">
        <f t="shared" si="46"/>
        <v>0.0008406412414544158</v>
      </c>
      <c r="H350" s="7">
        <f t="shared" si="47"/>
        <v>7.690598633989554</v>
      </c>
      <c r="I350" s="7">
        <f t="shared" si="53"/>
        <v>-5117.6334270791485</v>
      </c>
      <c r="J350" s="7">
        <f t="shared" si="48"/>
        <v>0</v>
      </c>
      <c r="K350" s="7">
        <f t="shared" si="49"/>
        <v>0</v>
      </c>
      <c r="L350" s="31">
        <f t="shared" si="50"/>
        <v>38150.7286541327</v>
      </c>
      <c r="M350" s="10">
        <f t="shared" si="51"/>
        <v>0</v>
      </c>
      <c r="N350" s="32">
        <f t="shared" si="52"/>
        <v>38150.7286541327</v>
      </c>
    </row>
    <row r="351" spans="1:14" s="4" customFormat="1" ht="12.75">
      <c r="A351" s="26" t="s">
        <v>500</v>
      </c>
      <c r="B351" s="27" t="s">
        <v>364</v>
      </c>
      <c r="C351" s="64">
        <v>4215</v>
      </c>
      <c r="D351" s="69">
        <v>4048953</v>
      </c>
      <c r="E351" s="28">
        <v>236400</v>
      </c>
      <c r="F351" s="29">
        <f t="shared" si="45"/>
        <v>72192.62645939086</v>
      </c>
      <c r="G351" s="30">
        <f t="shared" si="46"/>
        <v>0.0035610135993146895</v>
      </c>
      <c r="H351" s="7">
        <f t="shared" si="47"/>
        <v>17.12755076142132</v>
      </c>
      <c r="I351" s="7">
        <f t="shared" si="53"/>
        <v>30042.626459390856</v>
      </c>
      <c r="J351" s="7">
        <f t="shared" si="48"/>
        <v>30042.626459390856</v>
      </c>
      <c r="K351" s="7">
        <f t="shared" si="49"/>
        <v>0.004179696339475308</v>
      </c>
      <c r="L351" s="31">
        <f t="shared" si="50"/>
        <v>161609.0870417972</v>
      </c>
      <c r="M351" s="10">
        <f t="shared" si="51"/>
        <v>64140.459741884246</v>
      </c>
      <c r="N351" s="32">
        <f t="shared" si="52"/>
        <v>225749.54678368144</v>
      </c>
    </row>
    <row r="352" spans="1:14" s="4" customFormat="1" ht="12.75">
      <c r="A352" s="26" t="s">
        <v>493</v>
      </c>
      <c r="B352" s="27" t="s">
        <v>173</v>
      </c>
      <c r="C352" s="64">
        <v>2666</v>
      </c>
      <c r="D352" s="69">
        <v>2286677</v>
      </c>
      <c r="E352" s="28">
        <v>178700</v>
      </c>
      <c r="F352" s="29">
        <f t="shared" si="45"/>
        <v>34114.61041969782</v>
      </c>
      <c r="G352" s="30">
        <f t="shared" si="46"/>
        <v>0.0016827562259173633</v>
      </c>
      <c r="H352" s="7">
        <f t="shared" si="47"/>
        <v>12.79617795187465</v>
      </c>
      <c r="I352" s="7">
        <f t="shared" si="53"/>
        <v>7454.610419697818</v>
      </c>
      <c r="J352" s="7">
        <f t="shared" si="48"/>
        <v>7454.610419697818</v>
      </c>
      <c r="K352" s="7">
        <f t="shared" si="49"/>
        <v>0.0010371266282441145</v>
      </c>
      <c r="L352" s="31">
        <f t="shared" si="50"/>
        <v>76368.34002452035</v>
      </c>
      <c r="M352" s="10">
        <f t="shared" si="51"/>
        <v>15915.45733068218</v>
      </c>
      <c r="N352" s="32">
        <f t="shared" si="52"/>
        <v>92283.79735520254</v>
      </c>
    </row>
    <row r="353" spans="1:14" s="4" customFormat="1" ht="12.75">
      <c r="A353" s="26" t="s">
        <v>502</v>
      </c>
      <c r="B353" s="34" t="s">
        <v>475</v>
      </c>
      <c r="C353" s="64">
        <v>749</v>
      </c>
      <c r="D353" s="69">
        <v>23714.790798550377</v>
      </c>
      <c r="E353" s="35">
        <v>1762.5</v>
      </c>
      <c r="F353" s="29">
        <f t="shared" si="45"/>
        <v>10077.945139355592</v>
      </c>
      <c r="G353" s="30">
        <f t="shared" si="46"/>
        <v>0.0004971103207414106</v>
      </c>
      <c r="H353" s="7">
        <f t="shared" si="47"/>
        <v>13.455200453078229</v>
      </c>
      <c r="I353" s="7">
        <f t="shared" si="53"/>
        <v>2587.9451393555933</v>
      </c>
      <c r="J353" s="7">
        <f t="shared" si="48"/>
        <v>2587.9451393555933</v>
      </c>
      <c r="K353" s="7">
        <f t="shared" si="49"/>
        <v>0.0003600492400472635</v>
      </c>
      <c r="L353" s="31">
        <f t="shared" si="50"/>
        <v>22560.302805228028</v>
      </c>
      <c r="M353" s="10">
        <f t="shared" si="51"/>
        <v>5525.215688096269</v>
      </c>
      <c r="N353" s="32">
        <f t="shared" si="52"/>
        <v>28085.518493324296</v>
      </c>
    </row>
    <row r="354" spans="1:14" s="4" customFormat="1" ht="12.75">
      <c r="A354" s="26" t="s">
        <v>500</v>
      </c>
      <c r="B354" s="27" t="s">
        <v>365</v>
      </c>
      <c r="C354" s="64">
        <v>93</v>
      </c>
      <c r="D354" s="69">
        <v>815706</v>
      </c>
      <c r="E354" s="28">
        <v>102150</v>
      </c>
      <c r="F354" s="29">
        <f t="shared" si="45"/>
        <v>742.6398237885462</v>
      </c>
      <c r="G354" s="30">
        <f t="shared" si="46"/>
        <v>3.66318645213894E-05</v>
      </c>
      <c r="H354" s="7">
        <f t="shared" si="47"/>
        <v>7.985374449339207</v>
      </c>
      <c r="I354" s="7">
        <f t="shared" si="53"/>
        <v>-187.36017621145376</v>
      </c>
      <c r="J354" s="7">
        <f t="shared" si="48"/>
        <v>0</v>
      </c>
      <c r="K354" s="7">
        <f t="shared" si="49"/>
        <v>0</v>
      </c>
      <c r="L354" s="31">
        <f t="shared" si="50"/>
        <v>1662.4598634163722</v>
      </c>
      <c r="M354" s="10">
        <f t="shared" si="51"/>
        <v>0</v>
      </c>
      <c r="N354" s="32">
        <f t="shared" si="52"/>
        <v>1662.4598634163722</v>
      </c>
    </row>
    <row r="355" spans="1:14" s="4" customFormat="1" ht="12.75">
      <c r="A355" s="26" t="s">
        <v>497</v>
      </c>
      <c r="B355" s="27" t="s">
        <v>302</v>
      </c>
      <c r="C355" s="64">
        <v>1380</v>
      </c>
      <c r="D355" s="69">
        <v>865708</v>
      </c>
      <c r="E355" s="28">
        <v>72650</v>
      </c>
      <c r="F355" s="29">
        <f t="shared" si="45"/>
        <v>16444.28134893324</v>
      </c>
      <c r="G355" s="30">
        <f t="shared" si="46"/>
        <v>0.0008111397574300453</v>
      </c>
      <c r="H355" s="7">
        <f t="shared" si="47"/>
        <v>11.916145905024088</v>
      </c>
      <c r="I355" s="7">
        <f t="shared" si="53"/>
        <v>2644.281348933241</v>
      </c>
      <c r="J355" s="7">
        <f t="shared" si="48"/>
        <v>2644.281348933241</v>
      </c>
      <c r="K355" s="7">
        <f t="shared" si="49"/>
        <v>0.0003678870450830481</v>
      </c>
      <c r="L355" s="31">
        <f t="shared" si="50"/>
        <v>36811.86606161853</v>
      </c>
      <c r="M355" s="10">
        <f t="shared" si="51"/>
        <v>5645.492468400741</v>
      </c>
      <c r="N355" s="32">
        <f t="shared" si="52"/>
        <v>42457.35853001927</v>
      </c>
    </row>
    <row r="356" spans="1:14" s="4" customFormat="1" ht="12.75">
      <c r="A356" s="9" t="s">
        <v>488</v>
      </c>
      <c r="B356" s="27" t="s">
        <v>10</v>
      </c>
      <c r="C356" s="8">
        <v>5376</v>
      </c>
      <c r="D356" s="70">
        <v>8878927.7088</v>
      </c>
      <c r="E356" s="28">
        <v>651500</v>
      </c>
      <c r="F356" s="29">
        <f t="shared" si="45"/>
        <v>73266.48559095748</v>
      </c>
      <c r="G356" s="30">
        <f t="shared" si="46"/>
        <v>0.003613983371420267</v>
      </c>
      <c r="H356" s="7">
        <f t="shared" si="47"/>
        <v>13.62843853998465</v>
      </c>
      <c r="I356" s="7">
        <f t="shared" si="53"/>
        <v>19506.485590957476</v>
      </c>
      <c r="J356" s="7">
        <f t="shared" si="48"/>
        <v>19506.485590957476</v>
      </c>
      <c r="K356" s="7">
        <f t="shared" si="49"/>
        <v>0.002713850153240095</v>
      </c>
      <c r="L356" s="31">
        <f t="shared" si="50"/>
        <v>164013.00836140176</v>
      </c>
      <c r="M356" s="10">
        <f t="shared" si="51"/>
        <v>41645.99108681996</v>
      </c>
      <c r="N356" s="32">
        <f t="shared" si="52"/>
        <v>205658.99944822173</v>
      </c>
    </row>
    <row r="357" spans="1:14" s="4" customFormat="1" ht="12.75">
      <c r="A357" s="9" t="s">
        <v>489</v>
      </c>
      <c r="B357" s="27" t="s">
        <v>62</v>
      </c>
      <c r="C357" s="8">
        <v>391</v>
      </c>
      <c r="D357" s="70">
        <v>940143</v>
      </c>
      <c r="E357" s="28">
        <v>69950</v>
      </c>
      <c r="F357" s="29">
        <f t="shared" si="45"/>
        <v>5255.123845604003</v>
      </c>
      <c r="G357" s="30">
        <f t="shared" si="46"/>
        <v>0.0002592171582897784</v>
      </c>
      <c r="H357" s="7">
        <f t="shared" si="47"/>
        <v>13.440214438884917</v>
      </c>
      <c r="I357" s="7">
        <f t="shared" si="53"/>
        <v>1345.1238456040026</v>
      </c>
      <c r="J357" s="7">
        <f t="shared" si="48"/>
        <v>1345.1238456040026</v>
      </c>
      <c r="K357" s="7">
        <f t="shared" si="49"/>
        <v>0.00018714106841529442</v>
      </c>
      <c r="L357" s="31">
        <f t="shared" si="50"/>
        <v>11764.023677090738</v>
      </c>
      <c r="M357" s="10">
        <f t="shared" si="51"/>
        <v>2871.814885540516</v>
      </c>
      <c r="N357" s="32">
        <f t="shared" si="52"/>
        <v>14635.838562631254</v>
      </c>
    </row>
    <row r="358" spans="1:14" s="4" customFormat="1" ht="12.75">
      <c r="A358" s="26" t="s">
        <v>496</v>
      </c>
      <c r="B358" s="27" t="s">
        <v>244</v>
      </c>
      <c r="C358" s="64">
        <v>1498</v>
      </c>
      <c r="D358" s="69">
        <v>1726101</v>
      </c>
      <c r="E358" s="28">
        <v>120050</v>
      </c>
      <c r="F358" s="29">
        <f t="shared" si="45"/>
        <v>21538.51976676385</v>
      </c>
      <c r="G358" s="30">
        <f t="shared" si="46"/>
        <v>0.0010624209917296516</v>
      </c>
      <c r="H358" s="7">
        <f t="shared" si="47"/>
        <v>14.378184089962515</v>
      </c>
      <c r="I358" s="7">
        <f t="shared" si="53"/>
        <v>6558.519766763848</v>
      </c>
      <c r="J358" s="7">
        <f t="shared" si="48"/>
        <v>6558.519766763848</v>
      </c>
      <c r="K358" s="7">
        <f t="shared" si="49"/>
        <v>0.0009124575409068652</v>
      </c>
      <c r="L358" s="31">
        <f t="shared" si="50"/>
        <v>48215.734576389295</v>
      </c>
      <c r="M358" s="10">
        <f t="shared" si="51"/>
        <v>14002.320124543397</v>
      </c>
      <c r="N358" s="32">
        <f t="shared" si="52"/>
        <v>62218.05470093269</v>
      </c>
    </row>
    <row r="359" spans="1:14" s="4" customFormat="1" ht="12.75">
      <c r="A359" s="26" t="s">
        <v>490</v>
      </c>
      <c r="B359" s="27" t="s">
        <v>92</v>
      </c>
      <c r="C359" s="64">
        <v>66194</v>
      </c>
      <c r="D359" s="69">
        <v>138264989</v>
      </c>
      <c r="E359" s="28">
        <v>7551450</v>
      </c>
      <c r="F359" s="29">
        <f t="shared" si="45"/>
        <v>1211994.0782056425</v>
      </c>
      <c r="G359" s="30">
        <f t="shared" si="46"/>
        <v>0.05978349322429654</v>
      </c>
      <c r="H359" s="7">
        <f t="shared" si="47"/>
        <v>18.30972713849658</v>
      </c>
      <c r="I359" s="7">
        <f t="shared" si="53"/>
        <v>550054.0782056426</v>
      </c>
      <c r="J359" s="7">
        <f t="shared" si="48"/>
        <v>550054.0782056426</v>
      </c>
      <c r="K359" s="7">
        <f t="shared" si="49"/>
        <v>0.07652656535530498</v>
      </c>
      <c r="L359" s="31">
        <f t="shared" si="50"/>
        <v>2713147.672900598</v>
      </c>
      <c r="M359" s="10">
        <f t="shared" si="51"/>
        <v>1174355.4281679676</v>
      </c>
      <c r="N359" s="32">
        <f t="shared" si="52"/>
        <v>3887503.1010685656</v>
      </c>
    </row>
    <row r="360" spans="1:14" s="4" customFormat="1" ht="12.75">
      <c r="A360" s="26" t="s">
        <v>490</v>
      </c>
      <c r="B360" s="27" t="s">
        <v>93</v>
      </c>
      <c r="C360" s="64">
        <v>1474</v>
      </c>
      <c r="D360" s="69">
        <v>2920337</v>
      </c>
      <c r="E360" s="28">
        <v>189200</v>
      </c>
      <c r="F360" s="29">
        <f t="shared" si="45"/>
        <v>22751.462674418606</v>
      </c>
      <c r="G360" s="30">
        <f t="shared" si="46"/>
        <v>0.0011222512874424768</v>
      </c>
      <c r="H360" s="7">
        <f t="shared" si="47"/>
        <v>15.435184989429175</v>
      </c>
      <c r="I360" s="7">
        <f t="shared" si="53"/>
        <v>8011.4626744186035</v>
      </c>
      <c r="J360" s="7">
        <f t="shared" si="48"/>
        <v>8011.4626744186035</v>
      </c>
      <c r="K360" s="7">
        <f t="shared" si="49"/>
        <v>0.0011145989935125481</v>
      </c>
      <c r="L360" s="31">
        <f t="shared" si="50"/>
        <v>50931.00628145979</v>
      </c>
      <c r="M360" s="10">
        <f t="shared" si="51"/>
        <v>17104.326741762965</v>
      </c>
      <c r="N360" s="32">
        <f t="shared" si="52"/>
        <v>68035.33302322276</v>
      </c>
    </row>
    <row r="361" spans="1:14" s="4" customFormat="1" ht="12.75">
      <c r="A361" s="9" t="s">
        <v>489</v>
      </c>
      <c r="B361" s="27" t="s">
        <v>63</v>
      </c>
      <c r="C361" s="8">
        <v>9692</v>
      </c>
      <c r="D361" s="70">
        <v>11854281</v>
      </c>
      <c r="E361" s="28">
        <v>565700</v>
      </c>
      <c r="F361" s="29">
        <f t="shared" si="45"/>
        <v>203096.5024783454</v>
      </c>
      <c r="G361" s="30">
        <f t="shared" si="46"/>
        <v>0.010018050911410765</v>
      </c>
      <c r="H361" s="7">
        <f t="shared" si="47"/>
        <v>20.955066289552768</v>
      </c>
      <c r="I361" s="7">
        <f t="shared" si="53"/>
        <v>106176.50247834543</v>
      </c>
      <c r="J361" s="7">
        <f t="shared" si="48"/>
        <v>106176.50247834543</v>
      </c>
      <c r="K361" s="7">
        <f t="shared" si="49"/>
        <v>0.01477186221873457</v>
      </c>
      <c r="L361" s="31">
        <f t="shared" si="50"/>
        <v>454648.09851973417</v>
      </c>
      <c r="M361" s="10">
        <f t="shared" si="51"/>
        <v>226684.8969397488</v>
      </c>
      <c r="N361" s="32">
        <f t="shared" si="52"/>
        <v>681332.995459483</v>
      </c>
    </row>
    <row r="362" spans="1:14" s="4" customFormat="1" ht="12.75">
      <c r="A362" s="26" t="s">
        <v>502</v>
      </c>
      <c r="B362" s="27" t="s">
        <v>429</v>
      </c>
      <c r="C362" s="64">
        <v>832</v>
      </c>
      <c r="D362" s="69">
        <v>787948</v>
      </c>
      <c r="E362" s="28">
        <v>59100</v>
      </c>
      <c r="F362" s="29">
        <f t="shared" si="45"/>
        <v>11092.601285956007</v>
      </c>
      <c r="G362" s="30">
        <f t="shared" si="46"/>
        <v>0.0005471598135203551</v>
      </c>
      <c r="H362" s="7">
        <f t="shared" si="47"/>
        <v>13.332453468697123</v>
      </c>
      <c r="I362" s="7">
        <f t="shared" si="53"/>
        <v>2772.6012859560064</v>
      </c>
      <c r="J362" s="7">
        <f t="shared" si="48"/>
        <v>2772.6012859560064</v>
      </c>
      <c r="K362" s="7">
        <f t="shared" si="49"/>
        <v>0.0003857396243766971</v>
      </c>
      <c r="L362" s="31">
        <f t="shared" si="50"/>
        <v>24831.693410550863</v>
      </c>
      <c r="M362" s="10">
        <f t="shared" si="51"/>
        <v>5919.453194365067</v>
      </c>
      <c r="N362" s="32">
        <f t="shared" si="52"/>
        <v>30751.146604915928</v>
      </c>
    </row>
    <row r="363" spans="1:14" s="4" customFormat="1" ht="12.75">
      <c r="A363" s="26" t="s">
        <v>501</v>
      </c>
      <c r="B363" s="27" t="s">
        <v>388</v>
      </c>
      <c r="C363" s="64">
        <v>709</v>
      </c>
      <c r="D363" s="69">
        <v>739188</v>
      </c>
      <c r="E363" s="28">
        <v>46700</v>
      </c>
      <c r="F363" s="29">
        <f t="shared" si="45"/>
        <v>11222.361713062099</v>
      </c>
      <c r="G363" s="30">
        <f t="shared" si="46"/>
        <v>0.0005535604484361328</v>
      </c>
      <c r="H363" s="7">
        <f t="shared" si="47"/>
        <v>15.828436830835118</v>
      </c>
      <c r="I363" s="7">
        <f t="shared" si="53"/>
        <v>4132.361713062099</v>
      </c>
      <c r="J363" s="7">
        <f t="shared" si="48"/>
        <v>4132.361713062099</v>
      </c>
      <c r="K363" s="7">
        <f t="shared" si="49"/>
        <v>0.000574917014956081</v>
      </c>
      <c r="L363" s="31">
        <f t="shared" si="50"/>
        <v>25122.172718303507</v>
      </c>
      <c r="M363" s="10">
        <f t="shared" si="51"/>
        <v>8822.516914552667</v>
      </c>
      <c r="N363" s="32">
        <f t="shared" si="52"/>
        <v>33944.68963285617</v>
      </c>
    </row>
    <row r="364" spans="1:14" s="4" customFormat="1" ht="12.75">
      <c r="A364" s="26" t="s">
        <v>493</v>
      </c>
      <c r="B364" s="27" t="s">
        <v>174</v>
      </c>
      <c r="C364" s="64">
        <v>1772</v>
      </c>
      <c r="D364" s="69">
        <v>1341201</v>
      </c>
      <c r="E364" s="28">
        <v>87000</v>
      </c>
      <c r="F364" s="29">
        <f t="shared" si="45"/>
        <v>27317.335310344828</v>
      </c>
      <c r="G364" s="30">
        <f t="shared" si="46"/>
        <v>0.0013474700576505123</v>
      </c>
      <c r="H364" s="7">
        <f t="shared" si="47"/>
        <v>15.416103448275862</v>
      </c>
      <c r="I364" s="7">
        <f t="shared" si="53"/>
        <v>9597.335310344828</v>
      </c>
      <c r="J364" s="7">
        <f t="shared" si="48"/>
        <v>9597.335310344828</v>
      </c>
      <c r="K364" s="7">
        <f t="shared" si="49"/>
        <v>0.0013352343650641903</v>
      </c>
      <c r="L364" s="31">
        <f t="shared" si="50"/>
        <v>61152.084865658835</v>
      </c>
      <c r="M364" s="10">
        <f t="shared" si="51"/>
        <v>20490.135905215324</v>
      </c>
      <c r="N364" s="32">
        <f t="shared" si="52"/>
        <v>81642.22077087416</v>
      </c>
    </row>
    <row r="365" spans="1:14" s="4" customFormat="1" ht="12.75">
      <c r="A365" s="26" t="s">
        <v>491</v>
      </c>
      <c r="B365" s="27" t="s">
        <v>478</v>
      </c>
      <c r="C365" s="65">
        <v>1168</v>
      </c>
      <c r="D365" s="69">
        <v>5683225</v>
      </c>
      <c r="E365" s="28">
        <v>538000</v>
      </c>
      <c r="F365" s="29">
        <f t="shared" si="45"/>
        <v>12338.302602230484</v>
      </c>
      <c r="G365" s="30">
        <f t="shared" si="46"/>
        <v>0.0006086059686956748</v>
      </c>
      <c r="H365" s="7">
        <f t="shared" si="47"/>
        <v>10.563615241635688</v>
      </c>
      <c r="I365" s="7">
        <f t="shared" si="53"/>
        <v>658.3026022304834</v>
      </c>
      <c r="J365" s="7">
        <f t="shared" si="48"/>
        <v>658.3026022304834</v>
      </c>
      <c r="K365" s="7">
        <f t="shared" si="49"/>
        <v>9.158669867060653E-05</v>
      </c>
      <c r="L365" s="31">
        <f t="shared" si="50"/>
        <v>27620.297487216867</v>
      </c>
      <c r="M365" s="10">
        <f t="shared" si="51"/>
        <v>1405.464053331577</v>
      </c>
      <c r="N365" s="32">
        <f t="shared" si="52"/>
        <v>29025.761540548443</v>
      </c>
    </row>
    <row r="366" spans="1:14" s="4" customFormat="1" ht="12.75">
      <c r="A366" s="26" t="s">
        <v>491</v>
      </c>
      <c r="B366" s="27" t="s">
        <v>479</v>
      </c>
      <c r="C366" s="65">
        <v>189</v>
      </c>
      <c r="D366" s="69">
        <v>960821</v>
      </c>
      <c r="E366" s="28">
        <v>189350</v>
      </c>
      <c r="F366" s="29">
        <f t="shared" si="45"/>
        <v>959.0449907578558</v>
      </c>
      <c r="G366" s="30">
        <f t="shared" si="46"/>
        <v>4.73063860111036E-05</v>
      </c>
      <c r="H366" s="7">
        <f t="shared" si="47"/>
        <v>5.0743121204119355</v>
      </c>
      <c r="I366" s="7">
        <f t="shared" si="53"/>
        <v>-930.9550092421442</v>
      </c>
      <c r="J366" s="7">
        <f t="shared" si="48"/>
        <v>0</v>
      </c>
      <c r="K366" s="7">
        <f t="shared" si="49"/>
        <v>0</v>
      </c>
      <c r="L366" s="31">
        <f t="shared" si="50"/>
        <v>2146.9004937168993</v>
      </c>
      <c r="M366" s="10">
        <f t="shared" si="51"/>
        <v>0</v>
      </c>
      <c r="N366" s="32">
        <f t="shared" si="52"/>
        <v>2146.9004937168993</v>
      </c>
    </row>
    <row r="367" spans="1:14" s="4" customFormat="1" ht="12.75">
      <c r="A367" s="26" t="s">
        <v>490</v>
      </c>
      <c r="B367" s="27" t="s">
        <v>94</v>
      </c>
      <c r="C367" s="64">
        <v>4436</v>
      </c>
      <c r="D367" s="69">
        <v>10891458.51</v>
      </c>
      <c r="E367" s="28">
        <v>938400</v>
      </c>
      <c r="F367" s="29">
        <f t="shared" si="45"/>
        <v>51486.05067173913</v>
      </c>
      <c r="G367" s="30">
        <f t="shared" si="46"/>
        <v>0.0025396295384847983</v>
      </c>
      <c r="H367" s="7">
        <f t="shared" si="47"/>
        <v>11.606413586956522</v>
      </c>
      <c r="I367" s="7">
        <f t="shared" si="53"/>
        <v>7126.050671739134</v>
      </c>
      <c r="J367" s="7">
        <f t="shared" si="48"/>
        <v>7126.050671739134</v>
      </c>
      <c r="K367" s="7">
        <f t="shared" si="49"/>
        <v>0.0009914155790554514</v>
      </c>
      <c r="L367" s="31">
        <f t="shared" si="50"/>
        <v>115255.72696995456</v>
      </c>
      <c r="M367" s="10">
        <f t="shared" si="51"/>
        <v>15213.988259220212</v>
      </c>
      <c r="N367" s="32">
        <f t="shared" si="52"/>
        <v>130469.71522917476</v>
      </c>
    </row>
    <row r="368" spans="1:14" s="4" customFormat="1" ht="12.75">
      <c r="A368" s="26" t="s">
        <v>493</v>
      </c>
      <c r="B368" s="27" t="s">
        <v>175</v>
      </c>
      <c r="C368" s="64">
        <v>2598</v>
      </c>
      <c r="D368" s="69">
        <v>3849050</v>
      </c>
      <c r="E368" s="28">
        <v>264850</v>
      </c>
      <c r="F368" s="29">
        <f t="shared" si="45"/>
        <v>37756.58636964319</v>
      </c>
      <c r="G368" s="30">
        <f t="shared" si="46"/>
        <v>0.0018624023549223493</v>
      </c>
      <c r="H368" s="7">
        <f t="shared" si="47"/>
        <v>14.532943175382291</v>
      </c>
      <c r="I368" s="7">
        <f t="shared" si="53"/>
        <v>11776.586369643193</v>
      </c>
      <c r="J368" s="7">
        <f t="shared" si="48"/>
        <v>11776.586369643193</v>
      </c>
      <c r="K368" s="7">
        <f t="shared" si="49"/>
        <v>0.0016384238244697895</v>
      </c>
      <c r="L368" s="31">
        <f t="shared" si="50"/>
        <v>84521.200464221</v>
      </c>
      <c r="M368" s="10">
        <f t="shared" si="51"/>
        <v>25142.79718385972</v>
      </c>
      <c r="N368" s="32">
        <f t="shared" si="52"/>
        <v>109663.99764808071</v>
      </c>
    </row>
    <row r="369" spans="1:14" s="4" customFormat="1" ht="12.75">
      <c r="A369" s="9" t="s">
        <v>489</v>
      </c>
      <c r="B369" s="27" t="s">
        <v>64</v>
      </c>
      <c r="C369" s="8">
        <v>161</v>
      </c>
      <c r="D369" s="70">
        <v>167012</v>
      </c>
      <c r="E369" s="28">
        <v>11050</v>
      </c>
      <c r="F369" s="29">
        <f t="shared" si="45"/>
        <v>2433.387511312217</v>
      </c>
      <c r="G369" s="30">
        <f t="shared" si="46"/>
        <v>0.00012003062425024353</v>
      </c>
      <c r="H369" s="7">
        <f t="shared" si="47"/>
        <v>15.11420814479638</v>
      </c>
      <c r="I369" s="7">
        <f t="shared" si="53"/>
        <v>823.3875113122173</v>
      </c>
      <c r="J369" s="7">
        <f t="shared" si="48"/>
        <v>823.3875113122173</v>
      </c>
      <c r="K369" s="7">
        <f t="shared" si="49"/>
        <v>0.00011455422420051413</v>
      </c>
      <c r="L369" s="31">
        <f t="shared" si="50"/>
        <v>5447.336568967885</v>
      </c>
      <c r="M369" s="10">
        <f t="shared" si="51"/>
        <v>1757.9173243284517</v>
      </c>
      <c r="N369" s="32">
        <f t="shared" si="52"/>
        <v>7205.253893296336</v>
      </c>
    </row>
    <row r="370" spans="1:14" s="4" customFormat="1" ht="12.75">
      <c r="A370" s="26" t="s">
        <v>499</v>
      </c>
      <c r="B370" s="27" t="s">
        <v>337</v>
      </c>
      <c r="C370" s="64">
        <v>3411</v>
      </c>
      <c r="D370" s="69">
        <v>4301755</v>
      </c>
      <c r="E370" s="28">
        <v>263450</v>
      </c>
      <c r="F370" s="29">
        <f t="shared" si="45"/>
        <v>55696.66466122604</v>
      </c>
      <c r="G370" s="30">
        <f t="shared" si="46"/>
        <v>0.0027473246233347985</v>
      </c>
      <c r="H370" s="7">
        <f t="shared" si="47"/>
        <v>16.328544315809452</v>
      </c>
      <c r="I370" s="7">
        <f t="shared" si="53"/>
        <v>21586.66466122604</v>
      </c>
      <c r="J370" s="7">
        <f t="shared" si="48"/>
        <v>21586.66466122604</v>
      </c>
      <c r="K370" s="7">
        <f t="shared" si="49"/>
        <v>0.0030032561696284156</v>
      </c>
      <c r="L370" s="31">
        <f t="shared" si="50"/>
        <v>124681.53007616475</v>
      </c>
      <c r="M370" s="10">
        <f t="shared" si="51"/>
        <v>46087.13547520498</v>
      </c>
      <c r="N370" s="32">
        <f t="shared" si="52"/>
        <v>170768.66555136972</v>
      </c>
    </row>
    <row r="371" spans="1:14" s="4" customFormat="1" ht="12.75">
      <c r="A371" s="26" t="s">
        <v>500</v>
      </c>
      <c r="B371" s="27" t="s">
        <v>366</v>
      </c>
      <c r="C371" s="64">
        <v>488</v>
      </c>
      <c r="D371" s="69">
        <v>467383</v>
      </c>
      <c r="E371" s="28">
        <v>32100</v>
      </c>
      <c r="F371" s="29">
        <f t="shared" si="45"/>
        <v>7105.386417445483</v>
      </c>
      <c r="G371" s="30">
        <f t="shared" si="46"/>
        <v>0.00035048423782090975</v>
      </c>
      <c r="H371" s="7">
        <f t="shared" si="47"/>
        <v>14.560218068535825</v>
      </c>
      <c r="I371" s="7">
        <f t="shared" si="53"/>
        <v>2225.3864174454825</v>
      </c>
      <c r="J371" s="7">
        <f t="shared" si="48"/>
        <v>2225.3864174454825</v>
      </c>
      <c r="K371" s="7">
        <f t="shared" si="49"/>
        <v>0.00030960806557601983</v>
      </c>
      <c r="L371" s="31">
        <f t="shared" si="50"/>
        <v>15905.987471566492</v>
      </c>
      <c r="M371" s="10">
        <f t="shared" si="51"/>
        <v>4751.159427130597</v>
      </c>
      <c r="N371" s="32">
        <f t="shared" si="52"/>
        <v>20657.146898697087</v>
      </c>
    </row>
    <row r="372" spans="1:14" s="4" customFormat="1" ht="12.75">
      <c r="A372" s="26" t="s">
        <v>502</v>
      </c>
      <c r="B372" s="27" t="s">
        <v>430</v>
      </c>
      <c r="C372" s="64">
        <v>574</v>
      </c>
      <c r="D372" s="69">
        <v>654135</v>
      </c>
      <c r="E372" s="28">
        <v>48100</v>
      </c>
      <c r="F372" s="29">
        <f t="shared" si="45"/>
        <v>7806.1016632016635</v>
      </c>
      <c r="G372" s="30">
        <f t="shared" si="46"/>
        <v>0.0003850481073150956</v>
      </c>
      <c r="H372" s="7">
        <f t="shared" si="47"/>
        <v>13.59948024948025</v>
      </c>
      <c r="I372" s="7">
        <f t="shared" si="53"/>
        <v>2066.101663201663</v>
      </c>
      <c r="J372" s="7">
        <f t="shared" si="48"/>
        <v>2066.101663201663</v>
      </c>
      <c r="K372" s="7">
        <f t="shared" si="49"/>
        <v>0.00028744748966408887</v>
      </c>
      <c r="L372" s="31">
        <f t="shared" si="50"/>
        <v>17474.595744969934</v>
      </c>
      <c r="M372" s="10">
        <f t="shared" si="51"/>
        <v>4411.089380961977</v>
      </c>
      <c r="N372" s="32">
        <f t="shared" si="52"/>
        <v>21885.685125931912</v>
      </c>
    </row>
    <row r="373" spans="1:14" s="4" customFormat="1" ht="12.75">
      <c r="A373" s="26" t="s">
        <v>494</v>
      </c>
      <c r="B373" s="27" t="s">
        <v>195</v>
      </c>
      <c r="C373" s="64">
        <v>7297</v>
      </c>
      <c r="D373" s="69">
        <v>14881537</v>
      </c>
      <c r="E373" s="28">
        <v>751700</v>
      </c>
      <c r="F373" s="29">
        <f t="shared" si="45"/>
        <v>144459.99133829985</v>
      </c>
      <c r="G373" s="30">
        <f t="shared" si="46"/>
        <v>0.0071257137874314236</v>
      </c>
      <c r="H373" s="7">
        <f t="shared" si="47"/>
        <v>19.797175735000664</v>
      </c>
      <c r="I373" s="7">
        <f t="shared" si="53"/>
        <v>71489.99133829985</v>
      </c>
      <c r="J373" s="7">
        <f t="shared" si="48"/>
        <v>71489.99133829985</v>
      </c>
      <c r="K373" s="7">
        <f t="shared" si="49"/>
        <v>0.009946082960147151</v>
      </c>
      <c r="L373" s="31">
        <f t="shared" si="50"/>
        <v>323385.48213619814</v>
      </c>
      <c r="M373" s="10">
        <f t="shared" si="51"/>
        <v>152629.82807378846</v>
      </c>
      <c r="N373" s="32">
        <f t="shared" si="52"/>
        <v>476015.31020998664</v>
      </c>
    </row>
    <row r="374" spans="1:14" s="4" customFormat="1" ht="12.75">
      <c r="A374" s="26" t="s">
        <v>494</v>
      </c>
      <c r="B374" s="27" t="s">
        <v>196</v>
      </c>
      <c r="C374" s="64">
        <v>3330</v>
      </c>
      <c r="D374" s="69">
        <v>12196178.249</v>
      </c>
      <c r="E374" s="28">
        <v>943150</v>
      </c>
      <c r="F374" s="29">
        <f t="shared" si="45"/>
        <v>43061.308984965275</v>
      </c>
      <c r="G374" s="30">
        <f t="shared" si="46"/>
        <v>0.002124066049681814</v>
      </c>
      <c r="H374" s="7">
        <f t="shared" si="47"/>
        <v>12.931324019509091</v>
      </c>
      <c r="I374" s="7">
        <f t="shared" si="53"/>
        <v>9761.308984965273</v>
      </c>
      <c r="J374" s="7">
        <f t="shared" si="48"/>
        <v>9761.308984965273</v>
      </c>
      <c r="K374" s="7">
        <f t="shared" si="49"/>
        <v>0.0013580472895103205</v>
      </c>
      <c r="L374" s="31">
        <f t="shared" si="50"/>
        <v>96396.25503581789</v>
      </c>
      <c r="M374" s="10">
        <f t="shared" si="51"/>
        <v>20840.21671089781</v>
      </c>
      <c r="N374" s="32">
        <f t="shared" si="52"/>
        <v>117236.47174671569</v>
      </c>
    </row>
    <row r="375" spans="1:14" s="4" customFormat="1" ht="12.75">
      <c r="A375" s="26" t="s">
        <v>493</v>
      </c>
      <c r="B375" s="27" t="s">
        <v>176</v>
      </c>
      <c r="C375" s="64">
        <v>1010</v>
      </c>
      <c r="D375" s="69">
        <v>1995675</v>
      </c>
      <c r="E375" s="28">
        <v>289700</v>
      </c>
      <c r="F375" s="29">
        <f t="shared" si="45"/>
        <v>6957.651881256472</v>
      </c>
      <c r="G375" s="30">
        <f t="shared" si="46"/>
        <v>0.0003431970020150003</v>
      </c>
      <c r="H375" s="7">
        <f t="shared" si="47"/>
        <v>6.888764238867794</v>
      </c>
      <c r="I375" s="7">
        <f t="shared" si="53"/>
        <v>-3142.348118743528</v>
      </c>
      <c r="J375" s="7">
        <f t="shared" si="48"/>
        <v>0</v>
      </c>
      <c r="K375" s="7">
        <f t="shared" si="49"/>
        <v>0</v>
      </c>
      <c r="L375" s="31">
        <f t="shared" si="50"/>
        <v>15575.271653497737</v>
      </c>
      <c r="M375" s="10">
        <f t="shared" si="51"/>
        <v>0</v>
      </c>
      <c r="N375" s="32">
        <f t="shared" si="52"/>
        <v>15575.271653497737</v>
      </c>
    </row>
    <row r="376" spans="1:14" s="4" customFormat="1" ht="12.75">
      <c r="A376" s="26" t="s">
        <v>502</v>
      </c>
      <c r="B376" s="27" t="s">
        <v>431</v>
      </c>
      <c r="C376" s="64">
        <v>303</v>
      </c>
      <c r="D376" s="69">
        <v>607297</v>
      </c>
      <c r="E376" s="28">
        <v>77400</v>
      </c>
      <c r="F376" s="29">
        <f t="shared" si="45"/>
        <v>2377.402984496124</v>
      </c>
      <c r="G376" s="30">
        <f t="shared" si="46"/>
        <v>0.00011726910037833609</v>
      </c>
      <c r="H376" s="7">
        <f t="shared" si="47"/>
        <v>7.846214470284238</v>
      </c>
      <c r="I376" s="7">
        <f t="shared" si="53"/>
        <v>-652.5970155038759</v>
      </c>
      <c r="J376" s="7">
        <f t="shared" si="48"/>
        <v>0</v>
      </c>
      <c r="K376" s="7">
        <f t="shared" si="49"/>
        <v>0</v>
      </c>
      <c r="L376" s="31">
        <f t="shared" si="50"/>
        <v>5322.010635961345</v>
      </c>
      <c r="M376" s="10">
        <f t="shared" si="51"/>
        <v>0</v>
      </c>
      <c r="N376" s="32">
        <f t="shared" si="52"/>
        <v>5322.010635961345</v>
      </c>
    </row>
    <row r="377" spans="1:14" s="4" customFormat="1" ht="12.75">
      <c r="A377" s="26" t="s">
        <v>496</v>
      </c>
      <c r="B377" s="27" t="s">
        <v>245</v>
      </c>
      <c r="C377" s="64">
        <v>369</v>
      </c>
      <c r="D377" s="69">
        <v>864084</v>
      </c>
      <c r="E377" s="28">
        <v>148450</v>
      </c>
      <c r="F377" s="29">
        <f t="shared" si="45"/>
        <v>2147.8409969686763</v>
      </c>
      <c r="G377" s="30">
        <f t="shared" si="46"/>
        <v>0.00010594559824850585</v>
      </c>
      <c r="H377" s="7">
        <f t="shared" si="47"/>
        <v>5.820707308858202</v>
      </c>
      <c r="I377" s="7">
        <f t="shared" si="53"/>
        <v>-1542.1590030313237</v>
      </c>
      <c r="J377" s="7">
        <f t="shared" si="48"/>
        <v>0</v>
      </c>
      <c r="K377" s="7">
        <f t="shared" si="49"/>
        <v>0</v>
      </c>
      <c r="L377" s="31">
        <f t="shared" si="50"/>
        <v>4808.1173889178945</v>
      </c>
      <c r="M377" s="10">
        <f t="shared" si="51"/>
        <v>0</v>
      </c>
      <c r="N377" s="32">
        <f t="shared" si="52"/>
        <v>4808.1173889178945</v>
      </c>
    </row>
    <row r="378" spans="1:14" s="4" customFormat="1" ht="12.75">
      <c r="A378" s="26" t="s">
        <v>496</v>
      </c>
      <c r="B378" s="27" t="s">
        <v>246</v>
      </c>
      <c r="C378" s="64">
        <v>5841</v>
      </c>
      <c r="D378" s="69">
        <v>12406548</v>
      </c>
      <c r="E378" s="28">
        <v>575600</v>
      </c>
      <c r="F378" s="29">
        <f t="shared" si="45"/>
        <v>125897.57968728284</v>
      </c>
      <c r="G378" s="30">
        <f t="shared" si="46"/>
        <v>0.006210093957994527</v>
      </c>
      <c r="H378" s="7">
        <f t="shared" si="47"/>
        <v>21.554113968033356</v>
      </c>
      <c r="I378" s="7">
        <f t="shared" si="53"/>
        <v>67487.57968728284</v>
      </c>
      <c r="J378" s="7">
        <f t="shared" si="48"/>
        <v>67487.57968728284</v>
      </c>
      <c r="K378" s="7">
        <f t="shared" si="49"/>
        <v>0.009389245316492998</v>
      </c>
      <c r="L378" s="31">
        <f t="shared" si="50"/>
        <v>281832.0085012927</v>
      </c>
      <c r="M378" s="10">
        <f t="shared" si="51"/>
        <v>144084.7521724017</v>
      </c>
      <c r="N378" s="32">
        <f t="shared" si="52"/>
        <v>425916.76067369437</v>
      </c>
    </row>
    <row r="379" spans="1:14" s="4" customFormat="1" ht="12.75">
      <c r="A379" s="9" t="s">
        <v>488</v>
      </c>
      <c r="B379" s="27" t="s">
        <v>11</v>
      </c>
      <c r="C379" s="8">
        <v>4876</v>
      </c>
      <c r="D379" s="70">
        <v>4265480</v>
      </c>
      <c r="E379" s="28">
        <v>281750</v>
      </c>
      <c r="F379" s="29">
        <f t="shared" si="45"/>
        <v>73818.91918367347</v>
      </c>
      <c r="G379" s="30">
        <f t="shared" si="46"/>
        <v>0.0036412330177187915</v>
      </c>
      <c r="H379" s="7">
        <f t="shared" si="47"/>
        <v>15.139236912156166</v>
      </c>
      <c r="I379" s="7">
        <f t="shared" si="53"/>
        <v>25058.919183673464</v>
      </c>
      <c r="J379" s="7">
        <f t="shared" si="48"/>
        <v>25058.919183673464</v>
      </c>
      <c r="K379" s="7">
        <f t="shared" si="49"/>
        <v>0.0034863354215978635</v>
      </c>
      <c r="L379" s="31">
        <f t="shared" si="50"/>
        <v>165249.67605100677</v>
      </c>
      <c r="M379" s="10">
        <f t="shared" si="51"/>
        <v>53500.33557312778</v>
      </c>
      <c r="N379" s="32">
        <f t="shared" si="52"/>
        <v>218750.01162413455</v>
      </c>
    </row>
    <row r="380" spans="1:14" s="4" customFormat="1" ht="12.75">
      <c r="A380" s="26" t="s">
        <v>503</v>
      </c>
      <c r="B380" s="27" t="s">
        <v>462</v>
      </c>
      <c r="C380" s="64">
        <v>18482</v>
      </c>
      <c r="D380" s="69">
        <v>35009362</v>
      </c>
      <c r="E380" s="28">
        <v>2001150</v>
      </c>
      <c r="F380" s="29">
        <f t="shared" si="45"/>
        <v>323335.5962741424</v>
      </c>
      <c r="G380" s="30">
        <f t="shared" si="46"/>
        <v>0.015949031250752754</v>
      </c>
      <c r="H380" s="7">
        <f t="shared" si="47"/>
        <v>17.494621592584263</v>
      </c>
      <c r="I380" s="7">
        <f t="shared" si="53"/>
        <v>138515.59627414236</v>
      </c>
      <c r="J380" s="7">
        <f t="shared" si="48"/>
        <v>138515.59627414236</v>
      </c>
      <c r="K380" s="7">
        <f t="shared" si="49"/>
        <v>0.01927105579433454</v>
      </c>
      <c r="L380" s="31">
        <f t="shared" si="50"/>
        <v>723813.1244798622</v>
      </c>
      <c r="M380" s="10">
        <f t="shared" si="51"/>
        <v>295728.2725747694</v>
      </c>
      <c r="N380" s="32">
        <f t="shared" si="52"/>
        <v>1019541.3970546315</v>
      </c>
    </row>
    <row r="381" spans="1:14" s="4" customFormat="1" ht="12.75">
      <c r="A381" s="9" t="s">
        <v>489</v>
      </c>
      <c r="B381" s="27" t="s">
        <v>509</v>
      </c>
      <c r="C381" s="8">
        <v>747</v>
      </c>
      <c r="D381" s="70">
        <v>879262</v>
      </c>
      <c r="E381" s="28">
        <v>64950</v>
      </c>
      <c r="F381" s="29">
        <f t="shared" si="45"/>
        <v>10112.52831408776</v>
      </c>
      <c r="G381" s="30">
        <f t="shared" si="46"/>
        <v>0.0004988161896309156</v>
      </c>
      <c r="H381" s="7">
        <f t="shared" si="47"/>
        <v>13.53752117013087</v>
      </c>
      <c r="I381" s="7">
        <f t="shared" si="53"/>
        <v>2642.5283140877596</v>
      </c>
      <c r="J381" s="7">
        <f t="shared" si="48"/>
        <v>2642.5283140877596</v>
      </c>
      <c r="K381" s="7">
        <f t="shared" si="49"/>
        <v>0.00036764315318043645</v>
      </c>
      <c r="L381" s="31">
        <f t="shared" si="50"/>
        <v>22637.720064712506</v>
      </c>
      <c r="M381" s="10">
        <f t="shared" si="51"/>
        <v>5641.749770967655</v>
      </c>
      <c r="N381" s="32">
        <f t="shared" si="52"/>
        <v>28279.46983568016</v>
      </c>
    </row>
    <row r="382" spans="1:14" s="4" customFormat="1" ht="12.75">
      <c r="A382" s="26" t="s">
        <v>500</v>
      </c>
      <c r="B382" s="27" t="s">
        <v>510</v>
      </c>
      <c r="C382" s="64">
        <v>2005</v>
      </c>
      <c r="D382" s="69">
        <v>1984944</v>
      </c>
      <c r="E382" s="28">
        <v>152650</v>
      </c>
      <c r="F382" s="29">
        <f t="shared" si="45"/>
        <v>26071.488503111694</v>
      </c>
      <c r="G382" s="30">
        <f t="shared" si="46"/>
        <v>0.0012860167259073384</v>
      </c>
      <c r="H382" s="7">
        <f t="shared" si="47"/>
        <v>13.003236161152964</v>
      </c>
      <c r="I382" s="7">
        <f t="shared" si="53"/>
        <v>6021.488503111693</v>
      </c>
      <c r="J382" s="7">
        <f t="shared" si="48"/>
        <v>6021.488503111693</v>
      </c>
      <c r="K382" s="7">
        <f t="shared" si="49"/>
        <v>0.000837742781533053</v>
      </c>
      <c r="L382" s="31">
        <f t="shared" si="50"/>
        <v>58363.1550956062</v>
      </c>
      <c r="M382" s="10">
        <f t="shared" si="51"/>
        <v>12855.76816801008</v>
      </c>
      <c r="N382" s="32">
        <f t="shared" si="52"/>
        <v>71218.92326361628</v>
      </c>
    </row>
    <row r="383" spans="1:14" s="4" customFormat="1" ht="12.75">
      <c r="A383" s="9" t="s">
        <v>489</v>
      </c>
      <c r="B383" s="27" t="s">
        <v>511</v>
      </c>
      <c r="C383" s="8">
        <v>485</v>
      </c>
      <c r="D383" s="70">
        <v>334594</v>
      </c>
      <c r="E383" s="28">
        <v>25250</v>
      </c>
      <c r="F383" s="29">
        <f t="shared" si="45"/>
        <v>6426.85504950495</v>
      </c>
      <c r="G383" s="30">
        <f t="shared" si="46"/>
        <v>0.00031701462260810115</v>
      </c>
      <c r="H383" s="7">
        <f t="shared" si="47"/>
        <v>13.251247524752475</v>
      </c>
      <c r="I383" s="7">
        <f t="shared" si="53"/>
        <v>1576.8550495049506</v>
      </c>
      <c r="J383" s="7">
        <f t="shared" si="48"/>
        <v>1576.8550495049506</v>
      </c>
      <c r="K383" s="7">
        <f t="shared" si="49"/>
        <v>0.00021938079505824377</v>
      </c>
      <c r="L383" s="31">
        <f t="shared" si="50"/>
        <v>14387.039619409119</v>
      </c>
      <c r="M383" s="10">
        <f t="shared" si="51"/>
        <v>3366.556780855101</v>
      </c>
      <c r="N383" s="32">
        <f t="shared" si="52"/>
        <v>17753.59640026422</v>
      </c>
    </row>
    <row r="384" spans="1:14" s="4" customFormat="1" ht="12.75">
      <c r="A384" s="26" t="s">
        <v>494</v>
      </c>
      <c r="B384" s="27" t="s">
        <v>512</v>
      </c>
      <c r="C384" s="64">
        <v>2591</v>
      </c>
      <c r="D384" s="69">
        <v>6557305</v>
      </c>
      <c r="E384" s="28">
        <v>808100</v>
      </c>
      <c r="F384" s="29">
        <f t="shared" si="45"/>
        <v>21024.597518871426</v>
      </c>
      <c r="G384" s="30">
        <f t="shared" si="46"/>
        <v>0.0010370709774208532</v>
      </c>
      <c r="H384" s="7">
        <f t="shared" si="47"/>
        <v>8.114472218784805</v>
      </c>
      <c r="I384" s="7">
        <f t="shared" si="53"/>
        <v>-4885.402481128571</v>
      </c>
      <c r="J384" s="7">
        <f t="shared" si="48"/>
        <v>0</v>
      </c>
      <c r="K384" s="7">
        <f t="shared" si="49"/>
        <v>0</v>
      </c>
      <c r="L384" s="31">
        <f t="shared" si="50"/>
        <v>47065.277675654674</v>
      </c>
      <c r="M384" s="10">
        <f t="shared" si="51"/>
        <v>0</v>
      </c>
      <c r="N384" s="32">
        <f t="shared" si="52"/>
        <v>47065.277675654674</v>
      </c>
    </row>
    <row r="385" spans="1:14" s="4" customFormat="1" ht="12.75">
      <c r="A385" s="9" t="s">
        <v>489</v>
      </c>
      <c r="B385" s="27" t="s">
        <v>513</v>
      </c>
      <c r="C385" s="8">
        <v>267</v>
      </c>
      <c r="D385" s="70">
        <v>146688</v>
      </c>
      <c r="E385" s="28">
        <v>18850</v>
      </c>
      <c r="F385" s="29">
        <f t="shared" si="45"/>
        <v>2077.75575596817</v>
      </c>
      <c r="G385" s="30">
        <f t="shared" si="46"/>
        <v>0.00010248853471509307</v>
      </c>
      <c r="H385" s="7">
        <f t="shared" si="47"/>
        <v>7.781856763925729</v>
      </c>
      <c r="I385" s="7">
        <f t="shared" si="53"/>
        <v>-592.2442440318302</v>
      </c>
      <c r="J385" s="7">
        <f t="shared" si="48"/>
        <v>0</v>
      </c>
      <c r="K385" s="7">
        <f t="shared" si="49"/>
        <v>0</v>
      </c>
      <c r="L385" s="31">
        <f t="shared" si="50"/>
        <v>4651.225856240836</v>
      </c>
      <c r="M385" s="10">
        <f t="shared" si="51"/>
        <v>0</v>
      </c>
      <c r="N385" s="32">
        <f t="shared" si="52"/>
        <v>4651.225856240836</v>
      </c>
    </row>
    <row r="386" spans="1:14" s="4" customFormat="1" ht="12.75">
      <c r="A386" s="26" t="s">
        <v>491</v>
      </c>
      <c r="B386" s="27" t="s">
        <v>115</v>
      </c>
      <c r="C386" s="65">
        <v>133</v>
      </c>
      <c r="D386" s="69">
        <v>476994</v>
      </c>
      <c r="E386" s="28">
        <v>132450</v>
      </c>
      <c r="F386" s="29">
        <f t="shared" si="45"/>
        <v>478.9747225368063</v>
      </c>
      <c r="G386" s="30">
        <f t="shared" si="46"/>
        <v>2.3626173258026372E-05</v>
      </c>
      <c r="H386" s="7">
        <f t="shared" si="47"/>
        <v>3.601313703284258</v>
      </c>
      <c r="I386" s="7">
        <f t="shared" si="53"/>
        <v>-851.0252774631936</v>
      </c>
      <c r="J386" s="7">
        <f t="shared" si="48"/>
        <v>0</v>
      </c>
      <c r="K386" s="7">
        <f t="shared" si="49"/>
        <v>0</v>
      </c>
      <c r="L386" s="31">
        <f t="shared" si="50"/>
        <v>1072.2240126394831</v>
      </c>
      <c r="M386" s="10">
        <f t="shared" si="51"/>
        <v>0</v>
      </c>
      <c r="N386" s="32">
        <f t="shared" si="52"/>
        <v>1072.2240126394831</v>
      </c>
    </row>
    <row r="387" spans="1:14" s="4" customFormat="1" ht="12.75">
      <c r="A387" s="26" t="s">
        <v>503</v>
      </c>
      <c r="B387" s="27" t="s">
        <v>463</v>
      </c>
      <c r="C387" s="64">
        <v>20798</v>
      </c>
      <c r="D387" s="69">
        <v>26333130</v>
      </c>
      <c r="E387" s="28">
        <v>1377700</v>
      </c>
      <c r="F387" s="29">
        <f t="shared" si="45"/>
        <v>397529.5330913842</v>
      </c>
      <c r="G387" s="30">
        <f t="shared" si="46"/>
        <v>0.019608762596605805</v>
      </c>
      <c r="H387" s="7">
        <f t="shared" si="47"/>
        <v>19.113834651956157</v>
      </c>
      <c r="I387" s="7">
        <f t="shared" si="53"/>
        <v>189549.53309138416</v>
      </c>
      <c r="J387" s="7">
        <f t="shared" si="48"/>
        <v>189549.53309138416</v>
      </c>
      <c r="K387" s="7">
        <f t="shared" si="49"/>
        <v>0.026371179320230975</v>
      </c>
      <c r="L387" s="31">
        <f t="shared" si="50"/>
        <v>889902.3081143706</v>
      </c>
      <c r="M387" s="10">
        <f t="shared" si="51"/>
        <v>404684.79720888525</v>
      </c>
      <c r="N387" s="32">
        <f t="shared" si="52"/>
        <v>1294587.1053232558</v>
      </c>
    </row>
    <row r="388" spans="1:14" s="4" customFormat="1" ht="12.75">
      <c r="A388" s="26" t="s">
        <v>498</v>
      </c>
      <c r="B388" s="27" t="s">
        <v>326</v>
      </c>
      <c r="C388" s="64">
        <v>1343</v>
      </c>
      <c r="D388" s="69">
        <v>1250185</v>
      </c>
      <c r="E388" s="28">
        <v>80750</v>
      </c>
      <c r="F388" s="29">
        <f t="shared" si="45"/>
        <v>20792.55052631579</v>
      </c>
      <c r="G388" s="30">
        <f t="shared" si="46"/>
        <v>0.0010256248985524592</v>
      </c>
      <c r="H388" s="7">
        <f t="shared" si="47"/>
        <v>15.482167182662538</v>
      </c>
      <c r="I388" s="7">
        <f t="shared" si="53"/>
        <v>7362.550526315788</v>
      </c>
      <c r="J388" s="7">
        <f t="shared" si="48"/>
        <v>7362.550526315788</v>
      </c>
      <c r="K388" s="7">
        <f t="shared" si="49"/>
        <v>0.0010243187467527451</v>
      </c>
      <c r="L388" s="31">
        <f t="shared" si="50"/>
        <v>46545.82154201745</v>
      </c>
      <c r="M388" s="10">
        <f t="shared" si="51"/>
        <v>15718.911136783528</v>
      </c>
      <c r="N388" s="32">
        <f t="shared" si="52"/>
        <v>62264.73267880098</v>
      </c>
    </row>
    <row r="389" spans="1:14" s="4" customFormat="1" ht="12.75">
      <c r="A389" s="26" t="s">
        <v>490</v>
      </c>
      <c r="B389" s="27" t="s">
        <v>95</v>
      </c>
      <c r="C389" s="64">
        <v>18919</v>
      </c>
      <c r="D389" s="69">
        <v>49319228</v>
      </c>
      <c r="E389" s="28">
        <v>3579450</v>
      </c>
      <c r="F389" s="29">
        <f t="shared" si="45"/>
        <v>260674.25848440404</v>
      </c>
      <c r="G389" s="30">
        <f t="shared" si="46"/>
        <v>0.012858163291460166</v>
      </c>
      <c r="H389" s="7">
        <f t="shared" si="47"/>
        <v>13.77843746944363</v>
      </c>
      <c r="I389" s="7">
        <f t="shared" si="53"/>
        <v>71484.25848440402</v>
      </c>
      <c r="J389" s="7">
        <f t="shared" si="48"/>
        <v>71484.25848440402</v>
      </c>
      <c r="K389" s="7">
        <f t="shared" si="49"/>
        <v>0.009945285373808437</v>
      </c>
      <c r="L389" s="31">
        <f t="shared" si="50"/>
        <v>583540.6051151094</v>
      </c>
      <c r="M389" s="10">
        <f t="shared" si="51"/>
        <v>152617.58853524452</v>
      </c>
      <c r="N389" s="32">
        <f t="shared" si="52"/>
        <v>736158.1936503539</v>
      </c>
    </row>
    <row r="390" spans="1:14" s="4" customFormat="1" ht="12.75">
      <c r="A390" s="26" t="s">
        <v>501</v>
      </c>
      <c r="B390" s="27" t="s">
        <v>389</v>
      </c>
      <c r="C390" s="64">
        <v>1392</v>
      </c>
      <c r="D390" s="69">
        <v>2658933</v>
      </c>
      <c r="E390" s="28">
        <v>172000</v>
      </c>
      <c r="F390" s="29">
        <f t="shared" si="45"/>
        <v>21518.806604651163</v>
      </c>
      <c r="G390" s="30">
        <f t="shared" si="46"/>
        <v>0.0010614486093436435</v>
      </c>
      <c r="H390" s="7">
        <f t="shared" si="47"/>
        <v>15.458912790697674</v>
      </c>
      <c r="I390" s="7">
        <f t="shared" si="53"/>
        <v>7598.806604651162</v>
      </c>
      <c r="J390" s="7">
        <f t="shared" si="48"/>
        <v>7598.806604651162</v>
      </c>
      <c r="K390" s="7">
        <f t="shared" si="49"/>
        <v>0.001057187998951182</v>
      </c>
      <c r="L390" s="31">
        <f t="shared" si="50"/>
        <v>48171.6050539161</v>
      </c>
      <c r="M390" s="10">
        <f t="shared" si="51"/>
        <v>16223.31355651633</v>
      </c>
      <c r="N390" s="32">
        <f t="shared" si="52"/>
        <v>64394.91861043243</v>
      </c>
    </row>
    <row r="391" spans="1:14" s="4" customFormat="1" ht="12.75">
      <c r="A391" s="26" t="s">
        <v>501</v>
      </c>
      <c r="B391" s="27" t="s">
        <v>390</v>
      </c>
      <c r="C391" s="64">
        <v>2615</v>
      </c>
      <c r="D391" s="69">
        <v>4117326</v>
      </c>
      <c r="E391" s="28">
        <v>245250</v>
      </c>
      <c r="F391" s="29">
        <f aca="true" t="shared" si="54" ref="F391:F454">(C391*D391)/E391</f>
        <v>43901.355718654435</v>
      </c>
      <c r="G391" s="30">
        <f aca="true" t="shared" si="55" ref="G391:G454">F391/$F$500</f>
        <v>0.0021655026615553232</v>
      </c>
      <c r="H391" s="7">
        <f aca="true" t="shared" si="56" ref="H391:H454">D391/E391</f>
        <v>16.78828134556575</v>
      </c>
      <c r="I391" s="7">
        <f t="shared" si="53"/>
        <v>17751.355718654435</v>
      </c>
      <c r="J391" s="7">
        <f aca="true" t="shared" si="57" ref="J391:J442">IF(I391&gt;0,I391,0)</f>
        <v>17751.355718654435</v>
      </c>
      <c r="K391" s="7">
        <f aca="true" t="shared" si="58" ref="K391:K442">J391/$J$500</f>
        <v>0.002469666778910794</v>
      </c>
      <c r="L391" s="31">
        <f aca="true" t="shared" si="59" ref="L391:L454">$B$509*G391</f>
        <v>98276.7682178714</v>
      </c>
      <c r="M391" s="10">
        <f aca="true" t="shared" si="60" ref="M391:M454">$G$509*K391</f>
        <v>37898.820809667224</v>
      </c>
      <c r="N391" s="32">
        <f aca="true" t="shared" si="61" ref="N391:N454">L391+M391</f>
        <v>136175.58902753863</v>
      </c>
    </row>
    <row r="392" spans="1:14" s="4" customFormat="1" ht="12.75">
      <c r="A392" s="26" t="s">
        <v>490</v>
      </c>
      <c r="B392" s="27" t="s">
        <v>96</v>
      </c>
      <c r="C392" s="64">
        <v>1719</v>
      </c>
      <c r="D392" s="69">
        <v>4593648</v>
      </c>
      <c r="E392" s="28">
        <v>375800</v>
      </c>
      <c r="F392" s="29">
        <f t="shared" si="54"/>
        <v>21012.455859499732</v>
      </c>
      <c r="G392" s="30">
        <f t="shared" si="55"/>
        <v>0.001036472071185392</v>
      </c>
      <c r="H392" s="7">
        <f t="shared" si="56"/>
        <v>12.223650878126664</v>
      </c>
      <c r="I392" s="7">
        <f aca="true" t="shared" si="62" ref="I392:I455">(H392-10)*C392</f>
        <v>3822.455859499735</v>
      </c>
      <c r="J392" s="7">
        <f t="shared" si="57"/>
        <v>3822.455859499735</v>
      </c>
      <c r="K392" s="7">
        <f t="shared" si="58"/>
        <v>0.0005318011987185267</v>
      </c>
      <c r="L392" s="31">
        <f t="shared" si="59"/>
        <v>47038.09758008999</v>
      </c>
      <c r="M392" s="10">
        <f t="shared" si="60"/>
        <v>8160.873567521747</v>
      </c>
      <c r="N392" s="32">
        <f t="shared" si="61"/>
        <v>55198.97114761174</v>
      </c>
    </row>
    <row r="393" spans="1:14" s="4" customFormat="1" ht="12.75">
      <c r="A393" s="26" t="s">
        <v>498</v>
      </c>
      <c r="B393" s="27" t="s">
        <v>327</v>
      </c>
      <c r="C393" s="64">
        <v>630</v>
      </c>
      <c r="D393" s="69">
        <v>843339</v>
      </c>
      <c r="E393" s="28">
        <v>69450</v>
      </c>
      <c r="F393" s="29">
        <f t="shared" si="54"/>
        <v>7650.15939524838</v>
      </c>
      <c r="G393" s="30">
        <f t="shared" si="55"/>
        <v>0.0003773560123723802</v>
      </c>
      <c r="H393" s="7">
        <f t="shared" si="56"/>
        <v>12.143110151187905</v>
      </c>
      <c r="I393" s="7">
        <f t="shared" si="62"/>
        <v>1350.1593952483802</v>
      </c>
      <c r="J393" s="7">
        <f t="shared" si="57"/>
        <v>1350.1593952483802</v>
      </c>
      <c r="K393" s="7">
        <f t="shared" si="58"/>
        <v>0.00018784164193020667</v>
      </c>
      <c r="L393" s="31">
        <f t="shared" si="59"/>
        <v>17125.506249391965</v>
      </c>
      <c r="M393" s="10">
        <f t="shared" si="60"/>
        <v>2882.565692221152</v>
      </c>
      <c r="N393" s="32">
        <f t="shared" si="61"/>
        <v>20008.071941613118</v>
      </c>
    </row>
    <row r="394" spans="1:14" s="4" customFormat="1" ht="12.75">
      <c r="A394" s="26" t="s">
        <v>497</v>
      </c>
      <c r="B394" s="27" t="s">
        <v>303</v>
      </c>
      <c r="C394" s="64">
        <v>35</v>
      </c>
      <c r="D394" s="69">
        <v>78137</v>
      </c>
      <c r="E394" s="28">
        <v>10750</v>
      </c>
      <c r="F394" s="29">
        <f t="shared" si="54"/>
        <v>254.39953488372092</v>
      </c>
      <c r="G394" s="30">
        <f t="shared" si="55"/>
        <v>1.2548652789213202E-05</v>
      </c>
      <c r="H394" s="7">
        <f t="shared" si="56"/>
        <v>7.268558139534884</v>
      </c>
      <c r="I394" s="7">
        <f t="shared" si="62"/>
        <v>-95.60046511627907</v>
      </c>
      <c r="J394" s="7">
        <f t="shared" si="57"/>
        <v>0</v>
      </c>
      <c r="K394" s="7">
        <f t="shared" si="58"/>
        <v>0</v>
      </c>
      <c r="L394" s="31">
        <f t="shared" si="59"/>
        <v>569.4941241615949</v>
      </c>
      <c r="M394" s="10">
        <f t="shared" si="60"/>
        <v>0</v>
      </c>
      <c r="N394" s="32">
        <f t="shared" si="61"/>
        <v>569.4941241615949</v>
      </c>
    </row>
    <row r="395" spans="1:14" s="4" customFormat="1" ht="12.75">
      <c r="A395" s="26" t="s">
        <v>492</v>
      </c>
      <c r="B395" s="27" t="s">
        <v>145</v>
      </c>
      <c r="C395" s="64">
        <v>1196</v>
      </c>
      <c r="D395" s="69">
        <v>2380274</v>
      </c>
      <c r="E395" s="28">
        <v>215150</v>
      </c>
      <c r="F395" s="29">
        <f t="shared" si="54"/>
        <v>13231.734622356495</v>
      </c>
      <c r="G395" s="30">
        <f t="shared" si="55"/>
        <v>0.0006526758928661378</v>
      </c>
      <c r="H395" s="7">
        <f t="shared" si="56"/>
        <v>11.063323262839878</v>
      </c>
      <c r="I395" s="7">
        <f t="shared" si="62"/>
        <v>1271.7346223564946</v>
      </c>
      <c r="J395" s="7">
        <f t="shared" si="57"/>
        <v>1271.7346223564946</v>
      </c>
      <c r="K395" s="7">
        <f t="shared" si="58"/>
        <v>0.00017693075380850805</v>
      </c>
      <c r="L395" s="31">
        <f t="shared" si="59"/>
        <v>29620.31799052536</v>
      </c>
      <c r="M395" s="10">
        <f t="shared" si="60"/>
        <v>2715.130231968107</v>
      </c>
      <c r="N395" s="32">
        <f t="shared" si="61"/>
        <v>32335.44822249347</v>
      </c>
    </row>
    <row r="396" spans="1:14" s="4" customFormat="1" ht="12.75">
      <c r="A396" s="26" t="s">
        <v>503</v>
      </c>
      <c r="B396" s="27" t="s">
        <v>464</v>
      </c>
      <c r="C396" s="64">
        <v>2668</v>
      </c>
      <c r="D396" s="69">
        <v>4717632</v>
      </c>
      <c r="E396" s="28">
        <v>456200</v>
      </c>
      <c r="F396" s="29">
        <f t="shared" si="54"/>
        <v>27590.18451556335</v>
      </c>
      <c r="G396" s="30">
        <f t="shared" si="55"/>
        <v>0.0013609287691283653</v>
      </c>
      <c r="H396" s="7">
        <f t="shared" si="56"/>
        <v>10.341148619026743</v>
      </c>
      <c r="I396" s="7">
        <f t="shared" si="62"/>
        <v>910.1845155633508</v>
      </c>
      <c r="J396" s="7">
        <f t="shared" si="57"/>
        <v>910.1845155633508</v>
      </c>
      <c r="K396" s="7">
        <f t="shared" si="58"/>
        <v>0.00012662990345033834</v>
      </c>
      <c r="L396" s="31">
        <f t="shared" si="59"/>
        <v>61762.8800828165</v>
      </c>
      <c r="M396" s="10">
        <f t="shared" si="60"/>
        <v>1943.2273458876944</v>
      </c>
      <c r="N396" s="32">
        <f t="shared" si="61"/>
        <v>63706.10742870419</v>
      </c>
    </row>
    <row r="397" spans="1:14" s="4" customFormat="1" ht="12.75">
      <c r="A397" s="9" t="s">
        <v>489</v>
      </c>
      <c r="B397" s="27" t="s">
        <v>65</v>
      </c>
      <c r="C397" s="8">
        <v>848</v>
      </c>
      <c r="D397" s="70">
        <v>765767</v>
      </c>
      <c r="E397" s="28">
        <v>42550</v>
      </c>
      <c r="F397" s="29">
        <f t="shared" si="54"/>
        <v>15261.34937720329</v>
      </c>
      <c r="G397" s="30">
        <f t="shared" si="55"/>
        <v>0.0007527897978152081</v>
      </c>
      <c r="H397" s="7">
        <f t="shared" si="56"/>
        <v>17.996874265569918</v>
      </c>
      <c r="I397" s="7">
        <f t="shared" si="62"/>
        <v>6781.349377203291</v>
      </c>
      <c r="J397" s="7">
        <f t="shared" si="57"/>
        <v>6781.349377203291</v>
      </c>
      <c r="K397" s="7">
        <f t="shared" si="58"/>
        <v>0.0009434588286384617</v>
      </c>
      <c r="L397" s="31">
        <f t="shared" si="59"/>
        <v>34163.77628625391</v>
      </c>
      <c r="M397" s="10">
        <f t="shared" si="60"/>
        <v>14478.057280115003</v>
      </c>
      <c r="N397" s="32">
        <f t="shared" si="61"/>
        <v>48641.833566368914</v>
      </c>
    </row>
    <row r="398" spans="1:14" s="4" customFormat="1" ht="12.75">
      <c r="A398" s="26" t="s">
        <v>498</v>
      </c>
      <c r="B398" s="27" t="s">
        <v>328</v>
      </c>
      <c r="C398" s="64">
        <v>233</v>
      </c>
      <c r="D398" s="69">
        <v>344395</v>
      </c>
      <c r="E398" s="28">
        <v>29500</v>
      </c>
      <c r="F398" s="29">
        <f t="shared" si="54"/>
        <v>2720.136779661017</v>
      </c>
      <c r="G398" s="30">
        <f t="shared" si="55"/>
        <v>0.00013417497796423402</v>
      </c>
      <c r="H398" s="7">
        <f t="shared" si="56"/>
        <v>11.674406779661018</v>
      </c>
      <c r="I398" s="7">
        <f t="shared" si="62"/>
        <v>390.13677966101716</v>
      </c>
      <c r="J398" s="7">
        <f t="shared" si="57"/>
        <v>390.13677966101716</v>
      </c>
      <c r="K398" s="7">
        <f t="shared" si="58"/>
        <v>5.4277986382050206E-05</v>
      </c>
      <c r="L398" s="31">
        <f t="shared" si="59"/>
        <v>6089.248212033265</v>
      </c>
      <c r="M398" s="10">
        <f t="shared" si="60"/>
        <v>832.9349114499228</v>
      </c>
      <c r="N398" s="32">
        <f t="shared" si="61"/>
        <v>6922.183123483188</v>
      </c>
    </row>
    <row r="399" spans="1:14" s="4" customFormat="1" ht="12.75">
      <c r="A399" s="26" t="s">
        <v>493</v>
      </c>
      <c r="B399" s="27" t="s">
        <v>177</v>
      </c>
      <c r="C399" s="64">
        <v>4208</v>
      </c>
      <c r="D399" s="69">
        <v>3686638</v>
      </c>
      <c r="E399" s="28">
        <v>371500</v>
      </c>
      <c r="F399" s="29">
        <f t="shared" si="54"/>
        <v>41758.74213728129</v>
      </c>
      <c r="G399" s="30">
        <f t="shared" si="55"/>
        <v>0.002059814913712571</v>
      </c>
      <c r="H399" s="7">
        <f t="shared" si="56"/>
        <v>9.923655450874831</v>
      </c>
      <c r="I399" s="7">
        <f t="shared" si="62"/>
        <v>-321.2578627187115</v>
      </c>
      <c r="J399" s="7">
        <f t="shared" si="57"/>
        <v>0</v>
      </c>
      <c r="K399" s="7">
        <f t="shared" si="58"/>
        <v>0</v>
      </c>
      <c r="L399" s="31">
        <f t="shared" si="59"/>
        <v>93480.35282545113</v>
      </c>
      <c r="M399" s="10">
        <f t="shared" si="60"/>
        <v>0</v>
      </c>
      <c r="N399" s="32">
        <f t="shared" si="61"/>
        <v>93480.35282545113</v>
      </c>
    </row>
    <row r="400" spans="1:14" s="4" customFormat="1" ht="12.75">
      <c r="A400" s="26" t="s">
        <v>500</v>
      </c>
      <c r="B400" s="27" t="s">
        <v>367</v>
      </c>
      <c r="C400" s="64">
        <v>8589</v>
      </c>
      <c r="D400" s="69">
        <v>17562042.7</v>
      </c>
      <c r="E400" s="28">
        <v>1095550</v>
      </c>
      <c r="F400" s="29">
        <f t="shared" si="54"/>
        <v>137684.6193695404</v>
      </c>
      <c r="G400" s="30">
        <f t="shared" si="55"/>
        <v>0.006791508025645768</v>
      </c>
      <c r="H400" s="7">
        <f t="shared" si="56"/>
        <v>16.03034338916526</v>
      </c>
      <c r="I400" s="7">
        <f t="shared" si="62"/>
        <v>51794.61936954042</v>
      </c>
      <c r="J400" s="7">
        <f t="shared" si="57"/>
        <v>51794.61936954042</v>
      </c>
      <c r="K400" s="7">
        <f t="shared" si="58"/>
        <v>0.007205953889418177</v>
      </c>
      <c r="L400" s="31">
        <f t="shared" si="59"/>
        <v>308218.2589453959</v>
      </c>
      <c r="M400" s="10">
        <f t="shared" si="60"/>
        <v>110580.56801421165</v>
      </c>
      <c r="N400" s="32">
        <f t="shared" si="61"/>
        <v>418798.82695960754</v>
      </c>
    </row>
    <row r="401" spans="1:14" s="4" customFormat="1" ht="12.75">
      <c r="A401" s="26" t="s">
        <v>500</v>
      </c>
      <c r="B401" s="27" t="s">
        <v>368</v>
      </c>
      <c r="C401" s="64">
        <v>1033</v>
      </c>
      <c r="D401" s="69">
        <v>1660508</v>
      </c>
      <c r="E401" s="28">
        <v>113150</v>
      </c>
      <c r="F401" s="29">
        <f t="shared" si="54"/>
        <v>15159.564860804243</v>
      </c>
      <c r="G401" s="30">
        <f t="shared" si="55"/>
        <v>0.0007477691182129697</v>
      </c>
      <c r="H401" s="7">
        <f t="shared" si="56"/>
        <v>14.675280600972162</v>
      </c>
      <c r="I401" s="7">
        <f t="shared" si="62"/>
        <v>4829.564860804243</v>
      </c>
      <c r="J401" s="7">
        <f t="shared" si="57"/>
        <v>4829.564860804243</v>
      </c>
      <c r="K401" s="7">
        <f t="shared" si="58"/>
        <v>0.0006719157726521679</v>
      </c>
      <c r="L401" s="31">
        <f t="shared" si="59"/>
        <v>33935.923338148554</v>
      </c>
      <c r="M401" s="10">
        <f t="shared" si="60"/>
        <v>10311.03292330168</v>
      </c>
      <c r="N401" s="32">
        <f t="shared" si="61"/>
        <v>44246.956261450236</v>
      </c>
    </row>
    <row r="402" spans="1:14" s="4" customFormat="1" ht="12.75">
      <c r="A402" s="9" t="s">
        <v>489</v>
      </c>
      <c r="B402" s="27" t="s">
        <v>66</v>
      </c>
      <c r="C402" s="8">
        <v>442</v>
      </c>
      <c r="D402" s="70">
        <v>289946</v>
      </c>
      <c r="E402" s="28">
        <v>20350</v>
      </c>
      <c r="F402" s="29">
        <f t="shared" si="54"/>
        <v>6297.598624078624</v>
      </c>
      <c r="G402" s="30">
        <f t="shared" si="55"/>
        <v>0.0003106388483591774</v>
      </c>
      <c r="H402" s="7">
        <f t="shared" si="56"/>
        <v>14.247960687960688</v>
      </c>
      <c r="I402" s="7">
        <f t="shared" si="62"/>
        <v>1877.5986240786242</v>
      </c>
      <c r="J402" s="7">
        <f t="shared" si="57"/>
        <v>1877.5986240786242</v>
      </c>
      <c r="K402" s="7">
        <f t="shared" si="58"/>
        <v>0.0002612219043722192</v>
      </c>
      <c r="L402" s="31">
        <f t="shared" si="59"/>
        <v>14097.68856055569</v>
      </c>
      <c r="M402" s="10">
        <f t="shared" si="60"/>
        <v>4008.6388292954225</v>
      </c>
      <c r="N402" s="32">
        <f t="shared" si="61"/>
        <v>18106.327389851114</v>
      </c>
    </row>
    <row r="403" spans="1:14" s="4" customFormat="1" ht="12.75">
      <c r="A403" s="26" t="s">
        <v>500</v>
      </c>
      <c r="B403" s="27" t="s">
        <v>369</v>
      </c>
      <c r="C403" s="64">
        <v>1053</v>
      </c>
      <c r="D403" s="69">
        <v>1262545</v>
      </c>
      <c r="E403" s="14">
        <v>88250</v>
      </c>
      <c r="F403" s="29">
        <f t="shared" si="54"/>
        <v>15064.701246458924</v>
      </c>
      <c r="G403" s="30">
        <f t="shared" si="55"/>
        <v>0.0007430898228703374</v>
      </c>
      <c r="H403" s="7">
        <f t="shared" si="56"/>
        <v>14.306458923512748</v>
      </c>
      <c r="I403" s="7">
        <f t="shared" si="62"/>
        <v>4534.701246458923</v>
      </c>
      <c r="J403" s="7">
        <f t="shared" si="57"/>
        <v>4534.701246458923</v>
      </c>
      <c r="K403" s="7">
        <f t="shared" si="58"/>
        <v>0.0006308927159234393</v>
      </c>
      <c r="L403" s="31">
        <f t="shared" si="59"/>
        <v>33723.563394208075</v>
      </c>
      <c r="M403" s="10">
        <f t="shared" si="60"/>
        <v>9681.50448274316</v>
      </c>
      <c r="N403" s="32">
        <f t="shared" si="61"/>
        <v>43405.06787695123</v>
      </c>
    </row>
    <row r="404" spans="1:14" s="4" customFormat="1" ht="12.75">
      <c r="A404" s="26" t="s">
        <v>495</v>
      </c>
      <c r="B404" s="27" t="s">
        <v>214</v>
      </c>
      <c r="C404" s="64">
        <v>548</v>
      </c>
      <c r="D404" s="69">
        <v>713196</v>
      </c>
      <c r="E404" s="28">
        <v>52600</v>
      </c>
      <c r="F404" s="29">
        <f t="shared" si="54"/>
        <v>7430.254904942965</v>
      </c>
      <c r="G404" s="30">
        <f t="shared" si="55"/>
        <v>0.00036650888131574194</v>
      </c>
      <c r="H404" s="7">
        <f t="shared" si="56"/>
        <v>13.558859315589354</v>
      </c>
      <c r="I404" s="7">
        <f t="shared" si="62"/>
        <v>1950.2549049429658</v>
      </c>
      <c r="J404" s="7">
        <f t="shared" si="57"/>
        <v>1950.2549049429658</v>
      </c>
      <c r="K404" s="7">
        <f t="shared" si="58"/>
        <v>0.00027133024798122656</v>
      </c>
      <c r="L404" s="31">
        <f t="shared" si="59"/>
        <v>16633.23209817182</v>
      </c>
      <c r="M404" s="10">
        <f t="shared" si="60"/>
        <v>4163.758664243063</v>
      </c>
      <c r="N404" s="32">
        <f t="shared" si="61"/>
        <v>20796.990762414884</v>
      </c>
    </row>
    <row r="405" spans="1:14" s="4" customFormat="1" ht="12.75">
      <c r="A405" s="26" t="s">
        <v>492</v>
      </c>
      <c r="B405" s="27" t="s">
        <v>146</v>
      </c>
      <c r="C405" s="64">
        <v>274</v>
      </c>
      <c r="D405" s="69">
        <v>676857</v>
      </c>
      <c r="E405" s="28">
        <v>107400</v>
      </c>
      <c r="F405" s="29">
        <f t="shared" si="54"/>
        <v>1726.8046368715084</v>
      </c>
      <c r="G405" s="30">
        <f t="shared" si="55"/>
        <v>8.517732484380636E-05</v>
      </c>
      <c r="H405" s="7">
        <f t="shared" si="56"/>
        <v>6.302206703910614</v>
      </c>
      <c r="I405" s="7">
        <f t="shared" si="62"/>
        <v>-1013.1953631284917</v>
      </c>
      <c r="J405" s="7">
        <f t="shared" si="57"/>
        <v>0</v>
      </c>
      <c r="K405" s="7">
        <f t="shared" si="58"/>
        <v>0</v>
      </c>
      <c r="L405" s="31">
        <f t="shared" si="59"/>
        <v>3865.593129809801</v>
      </c>
      <c r="M405" s="10">
        <f t="shared" si="60"/>
        <v>0</v>
      </c>
      <c r="N405" s="32">
        <f t="shared" si="61"/>
        <v>3865.593129809801</v>
      </c>
    </row>
    <row r="406" spans="1:14" s="4" customFormat="1" ht="12.75">
      <c r="A406" s="26" t="s">
        <v>503</v>
      </c>
      <c r="B406" s="27" t="s">
        <v>514</v>
      </c>
      <c r="C406" s="64">
        <v>7220</v>
      </c>
      <c r="D406" s="69">
        <v>10371290</v>
      </c>
      <c r="E406" s="28">
        <v>646900</v>
      </c>
      <c r="F406" s="29">
        <f t="shared" si="54"/>
        <v>115753.15164631318</v>
      </c>
      <c r="G406" s="30">
        <f t="shared" si="55"/>
        <v>0.005709704264713557</v>
      </c>
      <c r="H406" s="7">
        <f t="shared" si="56"/>
        <v>16.03229247178853</v>
      </c>
      <c r="I406" s="7">
        <f t="shared" si="62"/>
        <v>43553.151646313185</v>
      </c>
      <c r="J406" s="7">
        <f t="shared" si="57"/>
        <v>43553.151646313185</v>
      </c>
      <c r="K406" s="7">
        <f t="shared" si="58"/>
        <v>0.006059355321505376</v>
      </c>
      <c r="L406" s="31">
        <f t="shared" si="59"/>
        <v>259122.87829414455</v>
      </c>
      <c r="M406" s="10">
        <f t="shared" si="60"/>
        <v>92985.18468678425</v>
      </c>
      <c r="N406" s="32">
        <f t="shared" si="61"/>
        <v>352108.0629809288</v>
      </c>
    </row>
    <row r="407" spans="1:14" s="4" customFormat="1" ht="12.75">
      <c r="A407" s="26" t="s">
        <v>495</v>
      </c>
      <c r="B407" s="27" t="s">
        <v>515</v>
      </c>
      <c r="C407" s="64">
        <v>892</v>
      </c>
      <c r="D407" s="69">
        <v>2248757</v>
      </c>
      <c r="E407" s="28">
        <v>610250</v>
      </c>
      <c r="F407" s="29">
        <f t="shared" si="54"/>
        <v>3286.9991708316265</v>
      </c>
      <c r="G407" s="30">
        <f t="shared" si="55"/>
        <v>0.00016213634719124326</v>
      </c>
      <c r="H407" s="7">
        <f t="shared" si="56"/>
        <v>3.6849766489143794</v>
      </c>
      <c r="I407" s="7">
        <f t="shared" si="62"/>
        <v>-5633.000829168374</v>
      </c>
      <c r="J407" s="7">
        <f t="shared" si="57"/>
        <v>0</v>
      </c>
      <c r="K407" s="7">
        <f t="shared" si="58"/>
        <v>0</v>
      </c>
      <c r="L407" s="31">
        <f t="shared" si="59"/>
        <v>7358.2159447274635</v>
      </c>
      <c r="M407" s="10">
        <f t="shared" si="60"/>
        <v>0</v>
      </c>
      <c r="N407" s="32">
        <f t="shared" si="61"/>
        <v>7358.2159447274635</v>
      </c>
    </row>
    <row r="408" spans="1:14" s="4" customFormat="1" ht="12.75">
      <c r="A408" s="26" t="s">
        <v>490</v>
      </c>
      <c r="B408" s="27" t="s">
        <v>516</v>
      </c>
      <c r="C408" s="64">
        <v>25002</v>
      </c>
      <c r="D408" s="69">
        <v>56327406.7</v>
      </c>
      <c r="E408" s="28">
        <v>3537700</v>
      </c>
      <c r="F408" s="29">
        <f t="shared" si="54"/>
        <v>398082.8850138226</v>
      </c>
      <c r="G408" s="30">
        <f t="shared" si="55"/>
        <v>0.019636057540946394</v>
      </c>
      <c r="H408" s="7">
        <f t="shared" si="56"/>
        <v>15.922041637221925</v>
      </c>
      <c r="I408" s="7">
        <f t="shared" si="62"/>
        <v>148062.88501382258</v>
      </c>
      <c r="J408" s="7">
        <f t="shared" si="57"/>
        <v>148062.88501382258</v>
      </c>
      <c r="K408" s="7">
        <f t="shared" si="58"/>
        <v>0.020599327403712477</v>
      </c>
      <c r="L408" s="31">
        <f t="shared" si="59"/>
        <v>891141.0315600177</v>
      </c>
      <c r="M408" s="10">
        <f t="shared" si="60"/>
        <v>316111.5599640844</v>
      </c>
      <c r="N408" s="32">
        <f t="shared" si="61"/>
        <v>1207252.5915241023</v>
      </c>
    </row>
    <row r="409" spans="1:14" s="4" customFormat="1" ht="12.75">
      <c r="A409" s="26" t="s">
        <v>494</v>
      </c>
      <c r="B409" s="27" t="s">
        <v>517</v>
      </c>
      <c r="C409" s="64">
        <v>1558</v>
      </c>
      <c r="D409" s="69">
        <v>3180453</v>
      </c>
      <c r="E409" s="28">
        <v>247500</v>
      </c>
      <c r="F409" s="29">
        <f t="shared" si="54"/>
        <v>20020.791006060605</v>
      </c>
      <c r="G409" s="30">
        <f t="shared" si="55"/>
        <v>0.000987556659705723</v>
      </c>
      <c r="H409" s="7">
        <f t="shared" si="56"/>
        <v>12.85031515151515</v>
      </c>
      <c r="I409" s="7">
        <f t="shared" si="62"/>
        <v>4440.791006060605</v>
      </c>
      <c r="J409" s="7">
        <f t="shared" si="57"/>
        <v>4440.791006060605</v>
      </c>
      <c r="K409" s="7">
        <f t="shared" si="58"/>
        <v>0.0006178274039220845</v>
      </c>
      <c r="L409" s="31">
        <f t="shared" si="59"/>
        <v>44818.1748611696</v>
      </c>
      <c r="M409" s="10">
        <f t="shared" si="60"/>
        <v>9481.007831700981</v>
      </c>
      <c r="N409" s="32">
        <f t="shared" si="61"/>
        <v>54299.182692870585</v>
      </c>
    </row>
    <row r="410" spans="1:14" s="4" customFormat="1" ht="12.75">
      <c r="A410" s="26" t="s">
        <v>495</v>
      </c>
      <c r="B410" s="27" t="s">
        <v>215</v>
      </c>
      <c r="C410" s="64">
        <v>606</v>
      </c>
      <c r="D410" s="69">
        <v>2430978</v>
      </c>
      <c r="E410" s="28">
        <v>643900</v>
      </c>
      <c r="F410" s="29">
        <f t="shared" si="54"/>
        <v>2287.890461251747</v>
      </c>
      <c r="G410" s="30">
        <f t="shared" si="55"/>
        <v>0.00011285375592814487</v>
      </c>
      <c r="H410" s="7">
        <f t="shared" si="56"/>
        <v>3.7753968007454572</v>
      </c>
      <c r="I410" s="7">
        <f t="shared" si="62"/>
        <v>-3772.109538748253</v>
      </c>
      <c r="J410" s="7">
        <f t="shared" si="57"/>
        <v>0</v>
      </c>
      <c r="K410" s="7">
        <f t="shared" si="58"/>
        <v>0</v>
      </c>
      <c r="L410" s="31">
        <f t="shared" si="59"/>
        <v>5121.629546232344</v>
      </c>
      <c r="M410" s="10">
        <f t="shared" si="60"/>
        <v>0</v>
      </c>
      <c r="N410" s="32">
        <f t="shared" si="61"/>
        <v>5121.629546232344</v>
      </c>
    </row>
    <row r="411" spans="1:14" s="4" customFormat="1" ht="12.75">
      <c r="A411" s="26" t="s">
        <v>492</v>
      </c>
      <c r="B411" s="27" t="s">
        <v>147</v>
      </c>
      <c r="C411" s="64">
        <v>1764</v>
      </c>
      <c r="D411" s="69">
        <v>7164971</v>
      </c>
      <c r="E411" s="28">
        <v>583100</v>
      </c>
      <c r="F411" s="29">
        <f t="shared" si="54"/>
        <v>21675.542521008403</v>
      </c>
      <c r="G411" s="30">
        <f t="shared" si="55"/>
        <v>0.0010691798522284434</v>
      </c>
      <c r="H411" s="7">
        <f t="shared" si="56"/>
        <v>12.28772251757846</v>
      </c>
      <c r="I411" s="7">
        <f t="shared" si="62"/>
        <v>4035.5425210084045</v>
      </c>
      <c r="J411" s="7">
        <f t="shared" si="57"/>
        <v>4035.5425210084045</v>
      </c>
      <c r="K411" s="7">
        <f t="shared" si="58"/>
        <v>0.0005614469935128896</v>
      </c>
      <c r="L411" s="31">
        <f t="shared" si="59"/>
        <v>48522.47119622776</v>
      </c>
      <c r="M411" s="10">
        <f t="shared" si="60"/>
        <v>8615.809704763406</v>
      </c>
      <c r="N411" s="32">
        <f t="shared" si="61"/>
        <v>57138.280900991165</v>
      </c>
    </row>
    <row r="412" spans="1:14" s="4" customFormat="1" ht="12.75">
      <c r="A412" s="26" t="s">
        <v>497</v>
      </c>
      <c r="B412" s="27" t="s">
        <v>304</v>
      </c>
      <c r="C412" s="64">
        <v>409</v>
      </c>
      <c r="D412" s="69">
        <v>326477</v>
      </c>
      <c r="E412" s="28">
        <v>17800</v>
      </c>
      <c r="F412" s="29">
        <f t="shared" si="54"/>
        <v>7501.634438202247</v>
      </c>
      <c r="G412" s="30">
        <f t="shared" si="55"/>
        <v>0.0003700297878281545</v>
      </c>
      <c r="H412" s="7">
        <f t="shared" si="56"/>
        <v>18.341404494382022</v>
      </c>
      <c r="I412" s="7">
        <f t="shared" si="62"/>
        <v>3411.634438202247</v>
      </c>
      <c r="J412" s="7">
        <f t="shared" si="57"/>
        <v>3411.634438202247</v>
      </c>
      <c r="K412" s="7">
        <f t="shared" si="58"/>
        <v>0.0004746454505985612</v>
      </c>
      <c r="L412" s="31">
        <f t="shared" si="59"/>
        <v>16793.021009716562</v>
      </c>
      <c r="M412" s="10">
        <f t="shared" si="60"/>
        <v>7283.7773233084345</v>
      </c>
      <c r="N412" s="32">
        <f t="shared" si="61"/>
        <v>24076.798333024995</v>
      </c>
    </row>
    <row r="413" spans="1:14" s="4" customFormat="1" ht="12.75">
      <c r="A413" s="26" t="s">
        <v>497</v>
      </c>
      <c r="B413" s="27" t="s">
        <v>305</v>
      </c>
      <c r="C413" s="64">
        <v>396</v>
      </c>
      <c r="D413" s="69">
        <v>308843</v>
      </c>
      <c r="E413" s="28">
        <v>18100</v>
      </c>
      <c r="F413" s="29">
        <f t="shared" si="54"/>
        <v>6757.007071823205</v>
      </c>
      <c r="G413" s="30">
        <f t="shared" si="55"/>
        <v>0.00033329988467676794</v>
      </c>
      <c r="H413" s="7">
        <f t="shared" si="56"/>
        <v>17.06314917127072</v>
      </c>
      <c r="I413" s="7">
        <f t="shared" si="62"/>
        <v>2797.007071823205</v>
      </c>
      <c r="J413" s="7">
        <f t="shared" si="57"/>
        <v>2797.007071823205</v>
      </c>
      <c r="K413" s="7">
        <f t="shared" si="58"/>
        <v>0.0003891350922792467</v>
      </c>
      <c r="L413" s="31">
        <f t="shared" si="59"/>
        <v>15126.111869978491</v>
      </c>
      <c r="M413" s="10">
        <f t="shared" si="60"/>
        <v>5971.559102215703</v>
      </c>
      <c r="N413" s="32">
        <f t="shared" si="61"/>
        <v>21097.670972194195</v>
      </c>
    </row>
    <row r="414" spans="1:14" s="4" customFormat="1" ht="12.75">
      <c r="A414" s="26" t="s">
        <v>490</v>
      </c>
      <c r="B414" s="27" t="s">
        <v>97</v>
      </c>
      <c r="C414" s="64">
        <v>9874</v>
      </c>
      <c r="D414" s="69">
        <v>11507627</v>
      </c>
      <c r="E414" s="28">
        <v>978750</v>
      </c>
      <c r="F414" s="29">
        <f t="shared" si="54"/>
        <v>116093.29144112389</v>
      </c>
      <c r="G414" s="30">
        <f t="shared" si="55"/>
        <v>0.005726482189196889</v>
      </c>
      <c r="H414" s="7">
        <f t="shared" si="56"/>
        <v>11.75747330779055</v>
      </c>
      <c r="I414" s="7">
        <f t="shared" si="62"/>
        <v>17353.291441123885</v>
      </c>
      <c r="J414" s="7">
        <f t="shared" si="57"/>
        <v>17353.291441123885</v>
      </c>
      <c r="K414" s="7">
        <f t="shared" si="58"/>
        <v>0.0024142858751832427</v>
      </c>
      <c r="L414" s="31">
        <f t="shared" si="59"/>
        <v>259884.30898868872</v>
      </c>
      <c r="M414" s="10">
        <f t="shared" si="60"/>
        <v>37048.96083480309</v>
      </c>
      <c r="N414" s="32">
        <f t="shared" si="61"/>
        <v>296933.2698234918</v>
      </c>
    </row>
    <row r="415" spans="1:14" s="4" customFormat="1" ht="12.75">
      <c r="A415" s="26" t="s">
        <v>500</v>
      </c>
      <c r="B415" s="27" t="s">
        <v>370</v>
      </c>
      <c r="C415" s="64">
        <v>640</v>
      </c>
      <c r="D415" s="69">
        <v>606929</v>
      </c>
      <c r="E415" s="28">
        <v>34000</v>
      </c>
      <c r="F415" s="29">
        <f t="shared" si="54"/>
        <v>11424.54588235294</v>
      </c>
      <c r="G415" s="30">
        <f t="shared" si="55"/>
        <v>0.0005635334970938905</v>
      </c>
      <c r="H415" s="7">
        <f t="shared" si="56"/>
        <v>17.85085294117647</v>
      </c>
      <c r="I415" s="7">
        <f t="shared" si="62"/>
        <v>5024.545882352941</v>
      </c>
      <c r="J415" s="7">
        <f t="shared" si="57"/>
        <v>5024.545882352941</v>
      </c>
      <c r="K415" s="7">
        <f t="shared" si="58"/>
        <v>0.0006990426106846496</v>
      </c>
      <c r="L415" s="31">
        <f t="shared" si="59"/>
        <v>25574.778484513954</v>
      </c>
      <c r="M415" s="10">
        <f t="shared" si="60"/>
        <v>10727.313849337908</v>
      </c>
      <c r="N415" s="32">
        <f t="shared" si="61"/>
        <v>36302.09233385186</v>
      </c>
    </row>
    <row r="416" spans="1:14" s="4" customFormat="1" ht="12.75">
      <c r="A416" s="26" t="s">
        <v>497</v>
      </c>
      <c r="B416" s="27" t="s">
        <v>306</v>
      </c>
      <c r="C416" s="64">
        <v>1202</v>
      </c>
      <c r="D416" s="69">
        <v>1179201</v>
      </c>
      <c r="E416" s="28">
        <v>78250</v>
      </c>
      <c r="F416" s="29">
        <f t="shared" si="54"/>
        <v>18113.732932907347</v>
      </c>
      <c r="G416" s="30">
        <f t="shared" si="55"/>
        <v>0.0008934880537241737</v>
      </c>
      <c r="H416" s="7">
        <f t="shared" si="56"/>
        <v>15.069661341853035</v>
      </c>
      <c r="I416" s="7">
        <f t="shared" si="62"/>
        <v>6093.732932907348</v>
      </c>
      <c r="J416" s="7">
        <f t="shared" si="57"/>
        <v>6093.732932907348</v>
      </c>
      <c r="K416" s="7">
        <f t="shared" si="58"/>
        <v>0.0008477938261437014</v>
      </c>
      <c r="L416" s="31">
        <f t="shared" si="59"/>
        <v>40549.06970108304</v>
      </c>
      <c r="M416" s="10">
        <f t="shared" si="60"/>
        <v>13010.008708435105</v>
      </c>
      <c r="N416" s="32">
        <f t="shared" si="61"/>
        <v>53559.078409518144</v>
      </c>
    </row>
    <row r="417" spans="1:14" s="4" customFormat="1" ht="12.75">
      <c r="A417" s="26" t="s">
        <v>502</v>
      </c>
      <c r="B417" s="27" t="s">
        <v>432</v>
      </c>
      <c r="C417" s="64">
        <v>1131</v>
      </c>
      <c r="D417" s="69">
        <v>2672378</v>
      </c>
      <c r="E417" s="28">
        <v>180250</v>
      </c>
      <c r="F417" s="29">
        <f t="shared" si="54"/>
        <v>16768.152665742025</v>
      </c>
      <c r="G417" s="30">
        <f t="shared" si="55"/>
        <v>0.0008271152139295092</v>
      </c>
      <c r="H417" s="7">
        <f t="shared" si="56"/>
        <v>14.825952843273232</v>
      </c>
      <c r="I417" s="7">
        <f t="shared" si="62"/>
        <v>5458.152665742025</v>
      </c>
      <c r="J417" s="7">
        <f t="shared" si="57"/>
        <v>5458.152665742025</v>
      </c>
      <c r="K417" s="7">
        <f t="shared" si="58"/>
        <v>0.0007593683843899813</v>
      </c>
      <c r="L417" s="31">
        <f t="shared" si="59"/>
        <v>37536.8784402433</v>
      </c>
      <c r="M417" s="10">
        <f t="shared" si="60"/>
        <v>11653.056426185147</v>
      </c>
      <c r="N417" s="32">
        <f t="shared" si="61"/>
        <v>49189.93486642845</v>
      </c>
    </row>
    <row r="418" spans="1:14" s="4" customFormat="1" ht="12.75">
      <c r="A418" s="9" t="s">
        <v>489</v>
      </c>
      <c r="B418" s="27" t="s">
        <v>67</v>
      </c>
      <c r="C418" s="8">
        <v>253</v>
      </c>
      <c r="D418" s="70">
        <v>272373</v>
      </c>
      <c r="E418" s="28">
        <v>16150</v>
      </c>
      <c r="F418" s="29">
        <f t="shared" si="54"/>
        <v>4266.895913312694</v>
      </c>
      <c r="G418" s="30">
        <f t="shared" si="55"/>
        <v>0.00021047127829202657</v>
      </c>
      <c r="H418" s="7">
        <f t="shared" si="56"/>
        <v>16.865201238390092</v>
      </c>
      <c r="I418" s="7">
        <f t="shared" si="62"/>
        <v>1736.8959133126934</v>
      </c>
      <c r="J418" s="7">
        <f t="shared" si="57"/>
        <v>1736.8959133126934</v>
      </c>
      <c r="K418" s="7">
        <f t="shared" si="58"/>
        <v>0.00024164656511426345</v>
      </c>
      <c r="L418" s="31">
        <f t="shared" si="59"/>
        <v>9551.79478669792</v>
      </c>
      <c r="M418" s="10">
        <f t="shared" si="60"/>
        <v>3708.2411071570114</v>
      </c>
      <c r="N418" s="32">
        <f t="shared" si="61"/>
        <v>13260.03589385493</v>
      </c>
    </row>
    <row r="419" spans="1:14" s="4" customFormat="1" ht="12.75">
      <c r="A419" s="26" t="s">
        <v>501</v>
      </c>
      <c r="B419" s="27" t="s">
        <v>391</v>
      </c>
      <c r="C419" s="64">
        <v>1591</v>
      </c>
      <c r="D419" s="69">
        <v>2981944</v>
      </c>
      <c r="E419" s="28">
        <v>204550</v>
      </c>
      <c r="F419" s="29">
        <f t="shared" si="54"/>
        <v>23193.707670496213</v>
      </c>
      <c r="G419" s="30">
        <f t="shared" si="55"/>
        <v>0.001144065709807995</v>
      </c>
      <c r="H419" s="7">
        <f t="shared" si="56"/>
        <v>14.578068931801516</v>
      </c>
      <c r="I419" s="7">
        <f t="shared" si="62"/>
        <v>7283.707670496212</v>
      </c>
      <c r="J419" s="7">
        <f t="shared" si="57"/>
        <v>7283.707670496212</v>
      </c>
      <c r="K419" s="7">
        <f t="shared" si="58"/>
        <v>0.0010133496926219984</v>
      </c>
      <c r="L419" s="31">
        <f t="shared" si="59"/>
        <v>51921.00780336188</v>
      </c>
      <c r="M419" s="10">
        <f t="shared" si="60"/>
        <v>15550.583077102516</v>
      </c>
      <c r="N419" s="32">
        <f t="shared" si="61"/>
        <v>67471.5908804644</v>
      </c>
    </row>
    <row r="420" spans="1:14" s="4" customFormat="1" ht="12.75">
      <c r="A420" s="26" t="s">
        <v>496</v>
      </c>
      <c r="B420" s="27" t="s">
        <v>247</v>
      </c>
      <c r="C420" s="64">
        <v>236</v>
      </c>
      <c r="D420" s="69">
        <v>512501</v>
      </c>
      <c r="E420" s="28">
        <v>75250</v>
      </c>
      <c r="F420" s="29">
        <f t="shared" si="54"/>
        <v>1607.3121063122924</v>
      </c>
      <c r="G420" s="30">
        <f t="shared" si="55"/>
        <v>7.92831698974248E-05</v>
      </c>
      <c r="H420" s="7">
        <f t="shared" si="56"/>
        <v>6.810644518272425</v>
      </c>
      <c r="I420" s="7">
        <f t="shared" si="62"/>
        <v>-752.6878936877077</v>
      </c>
      <c r="J420" s="7">
        <f t="shared" si="57"/>
        <v>0</v>
      </c>
      <c r="K420" s="7">
        <f t="shared" si="58"/>
        <v>0</v>
      </c>
      <c r="L420" s="31">
        <f t="shared" si="59"/>
        <v>3598.099346592873</v>
      </c>
      <c r="M420" s="10">
        <f t="shared" si="60"/>
        <v>0</v>
      </c>
      <c r="N420" s="32">
        <f t="shared" si="61"/>
        <v>3598.099346592873</v>
      </c>
    </row>
    <row r="421" spans="1:14" s="4" customFormat="1" ht="12.75">
      <c r="A421" s="26" t="s">
        <v>492</v>
      </c>
      <c r="B421" s="27" t="s">
        <v>148</v>
      </c>
      <c r="C421" s="64">
        <v>1043</v>
      </c>
      <c r="D421" s="69">
        <v>2864236</v>
      </c>
      <c r="E421" s="28">
        <v>285200</v>
      </c>
      <c r="F421" s="29">
        <f t="shared" si="54"/>
        <v>10474.748064516129</v>
      </c>
      <c r="G421" s="30">
        <f t="shared" si="55"/>
        <v>0.0005166832422715527</v>
      </c>
      <c r="H421" s="7">
        <f t="shared" si="56"/>
        <v>10.042903225806452</v>
      </c>
      <c r="I421" s="7">
        <f t="shared" si="62"/>
        <v>44.74806451612909</v>
      </c>
      <c r="J421" s="7">
        <f t="shared" si="57"/>
        <v>44.74806451612909</v>
      </c>
      <c r="K421" s="7">
        <f t="shared" si="58"/>
        <v>6.2255982082487325E-06</v>
      </c>
      <c r="L421" s="31">
        <f t="shared" si="59"/>
        <v>23448.578542179934</v>
      </c>
      <c r="M421" s="10">
        <f t="shared" si="60"/>
        <v>95.53630187772244</v>
      </c>
      <c r="N421" s="32">
        <f t="shared" si="61"/>
        <v>23544.114844057654</v>
      </c>
    </row>
    <row r="422" spans="1:14" s="4" customFormat="1" ht="12.75">
      <c r="A422" s="26" t="s">
        <v>496</v>
      </c>
      <c r="B422" s="27" t="s">
        <v>248</v>
      </c>
      <c r="C422" s="64">
        <v>385</v>
      </c>
      <c r="D422" s="69">
        <v>588567</v>
      </c>
      <c r="E422" s="28">
        <v>45500</v>
      </c>
      <c r="F422" s="29">
        <f t="shared" si="54"/>
        <v>4980.182307692307</v>
      </c>
      <c r="G422" s="30">
        <f t="shared" si="55"/>
        <v>0.00024565523924710743</v>
      </c>
      <c r="H422" s="7">
        <f t="shared" si="56"/>
        <v>12.935538461538462</v>
      </c>
      <c r="I422" s="7">
        <f t="shared" si="62"/>
        <v>1130.1823076923079</v>
      </c>
      <c r="J422" s="7">
        <f t="shared" si="57"/>
        <v>1130.1823076923079</v>
      </c>
      <c r="K422" s="7">
        <f t="shared" si="58"/>
        <v>0.0001572372129576142</v>
      </c>
      <c r="L422" s="31">
        <f t="shared" si="59"/>
        <v>11148.544602413063</v>
      </c>
      <c r="M422" s="10">
        <f t="shared" si="60"/>
        <v>2412.9186209972304</v>
      </c>
      <c r="N422" s="32">
        <f t="shared" si="61"/>
        <v>13561.463223410294</v>
      </c>
    </row>
    <row r="423" spans="1:14" s="4" customFormat="1" ht="12.75">
      <c r="A423" s="26" t="s">
        <v>491</v>
      </c>
      <c r="B423" s="27" t="s">
        <v>116</v>
      </c>
      <c r="C423" s="65">
        <v>1213</v>
      </c>
      <c r="D423" s="69">
        <v>996969</v>
      </c>
      <c r="E423" s="28">
        <v>82800</v>
      </c>
      <c r="F423" s="29">
        <f t="shared" si="54"/>
        <v>14605.355036231884</v>
      </c>
      <c r="G423" s="30">
        <f t="shared" si="55"/>
        <v>0.0007204318565151131</v>
      </c>
      <c r="H423" s="7">
        <f t="shared" si="56"/>
        <v>12.040688405797102</v>
      </c>
      <c r="I423" s="7">
        <f t="shared" si="62"/>
        <v>2475.3550362318847</v>
      </c>
      <c r="J423" s="7">
        <f t="shared" si="57"/>
        <v>2475.3550362318847</v>
      </c>
      <c r="K423" s="7">
        <f t="shared" si="58"/>
        <v>0.00034438508223724577</v>
      </c>
      <c r="L423" s="31">
        <f t="shared" si="59"/>
        <v>32695.279408548417</v>
      </c>
      <c r="M423" s="10">
        <f t="shared" si="60"/>
        <v>5284.8378707139445</v>
      </c>
      <c r="N423" s="32">
        <f t="shared" si="61"/>
        <v>37980.11727926236</v>
      </c>
    </row>
    <row r="424" spans="1:14" s="4" customFormat="1" ht="12.75">
      <c r="A424" s="26" t="s">
        <v>492</v>
      </c>
      <c r="B424" s="27" t="s">
        <v>149</v>
      </c>
      <c r="C424" s="64">
        <v>1236</v>
      </c>
      <c r="D424" s="69">
        <v>2049632</v>
      </c>
      <c r="E424" s="28">
        <v>171900</v>
      </c>
      <c r="F424" s="29">
        <f t="shared" si="54"/>
        <v>14737.319092495636</v>
      </c>
      <c r="G424" s="30">
        <f t="shared" si="55"/>
        <v>0.0007269411888669467</v>
      </c>
      <c r="H424" s="7">
        <f t="shared" si="56"/>
        <v>11.923397324025597</v>
      </c>
      <c r="I424" s="7">
        <f t="shared" si="62"/>
        <v>2377.319092495638</v>
      </c>
      <c r="J424" s="7">
        <f t="shared" si="57"/>
        <v>2377.319092495638</v>
      </c>
      <c r="K424" s="7">
        <f t="shared" si="58"/>
        <v>0.00033074577957090676</v>
      </c>
      <c r="L424" s="31">
        <f t="shared" si="59"/>
        <v>32990.69172004139</v>
      </c>
      <c r="M424" s="10">
        <f t="shared" si="60"/>
        <v>5075.5329182667265</v>
      </c>
      <c r="N424" s="32">
        <f t="shared" si="61"/>
        <v>38066.224638308115</v>
      </c>
    </row>
    <row r="425" spans="1:14" s="4" customFormat="1" ht="12.75">
      <c r="A425" s="26" t="s">
        <v>496</v>
      </c>
      <c r="B425" s="27" t="s">
        <v>249</v>
      </c>
      <c r="C425" s="64">
        <v>939</v>
      </c>
      <c r="D425" s="69">
        <v>1095904</v>
      </c>
      <c r="E425" s="28">
        <v>64950</v>
      </c>
      <c r="F425" s="29">
        <f t="shared" si="54"/>
        <v>15843.78531177829</v>
      </c>
      <c r="G425" s="30">
        <f t="shared" si="55"/>
        <v>0.0007815193562960567</v>
      </c>
      <c r="H425" s="7">
        <f t="shared" si="56"/>
        <v>16.873040800615858</v>
      </c>
      <c r="I425" s="7">
        <f t="shared" si="62"/>
        <v>6453.785311778291</v>
      </c>
      <c r="J425" s="7">
        <f t="shared" si="57"/>
        <v>6453.785311778291</v>
      </c>
      <c r="K425" s="7">
        <f t="shared" si="58"/>
        <v>0.0008978863043103646</v>
      </c>
      <c r="L425" s="31">
        <f t="shared" si="59"/>
        <v>35467.60666704701</v>
      </c>
      <c r="M425" s="10">
        <f t="shared" si="60"/>
        <v>13778.71397270878</v>
      </c>
      <c r="N425" s="32">
        <f t="shared" si="61"/>
        <v>49246.32063975579</v>
      </c>
    </row>
    <row r="426" spans="1:14" s="4" customFormat="1" ht="12.75">
      <c r="A426" s="26" t="s">
        <v>492</v>
      </c>
      <c r="B426" s="27" t="s">
        <v>150</v>
      </c>
      <c r="C426" s="64">
        <v>1466</v>
      </c>
      <c r="D426" s="69">
        <v>2340850</v>
      </c>
      <c r="E426" s="28">
        <v>332650</v>
      </c>
      <c r="F426" s="29">
        <f t="shared" si="54"/>
        <v>10316.206523372914</v>
      </c>
      <c r="G426" s="30">
        <f t="shared" si="55"/>
        <v>0.0005088629341354459</v>
      </c>
      <c r="H426" s="7">
        <f t="shared" si="56"/>
        <v>7.036975800390801</v>
      </c>
      <c r="I426" s="7">
        <f t="shared" si="62"/>
        <v>-4343.793476627086</v>
      </c>
      <c r="J426" s="7">
        <f t="shared" si="57"/>
        <v>0</v>
      </c>
      <c r="K426" s="7">
        <f t="shared" si="58"/>
        <v>0</v>
      </c>
      <c r="L426" s="31">
        <f t="shared" si="59"/>
        <v>23093.67036140101</v>
      </c>
      <c r="M426" s="10">
        <f t="shared" si="60"/>
        <v>0</v>
      </c>
      <c r="N426" s="32">
        <f t="shared" si="61"/>
        <v>23093.67036140101</v>
      </c>
    </row>
    <row r="427" spans="1:14" s="4" customFormat="1" ht="12.75">
      <c r="A427" s="26" t="s">
        <v>492</v>
      </c>
      <c r="B427" s="27" t="s">
        <v>151</v>
      </c>
      <c r="C427" s="64">
        <v>332</v>
      </c>
      <c r="D427" s="69">
        <v>1512848</v>
      </c>
      <c r="E427" s="28">
        <v>162050</v>
      </c>
      <c r="F427" s="29">
        <f t="shared" si="54"/>
        <v>3099.447923480407</v>
      </c>
      <c r="G427" s="30">
        <f t="shared" si="55"/>
        <v>0.00015288509017039208</v>
      </c>
      <c r="H427" s="7">
        <f t="shared" si="56"/>
        <v>9.33568651650725</v>
      </c>
      <c r="I427" s="7">
        <f t="shared" si="62"/>
        <v>-220.55207651959293</v>
      </c>
      <c r="J427" s="7">
        <f t="shared" si="57"/>
        <v>0</v>
      </c>
      <c r="K427" s="7">
        <f t="shared" si="58"/>
        <v>0</v>
      </c>
      <c r="L427" s="31">
        <f t="shared" si="59"/>
        <v>6938.367168688949</v>
      </c>
      <c r="M427" s="10">
        <f t="shared" si="60"/>
        <v>0</v>
      </c>
      <c r="N427" s="32">
        <f t="shared" si="61"/>
        <v>6938.367168688949</v>
      </c>
    </row>
    <row r="428" spans="1:14" s="4" customFormat="1" ht="12.75">
      <c r="A428" s="26" t="s">
        <v>501</v>
      </c>
      <c r="B428" s="27" t="s">
        <v>392</v>
      </c>
      <c r="C428" s="64">
        <v>1388</v>
      </c>
      <c r="D428" s="69">
        <v>1628532</v>
      </c>
      <c r="E428" s="28">
        <v>111650</v>
      </c>
      <c r="F428" s="29">
        <f t="shared" si="54"/>
        <v>20245.431401701746</v>
      </c>
      <c r="G428" s="30">
        <f t="shared" si="55"/>
        <v>0.0009986373966599813</v>
      </c>
      <c r="H428" s="7">
        <f t="shared" si="56"/>
        <v>14.586045678459472</v>
      </c>
      <c r="I428" s="7">
        <f t="shared" si="62"/>
        <v>6365.431401701747</v>
      </c>
      <c r="J428" s="7">
        <f t="shared" si="57"/>
        <v>6365.431401701747</v>
      </c>
      <c r="K428" s="7">
        <f t="shared" si="58"/>
        <v>0.0008855940197118646</v>
      </c>
      <c r="L428" s="31">
        <f t="shared" si="59"/>
        <v>45321.05072305134</v>
      </c>
      <c r="M428" s="10">
        <f t="shared" si="60"/>
        <v>13590.079985598402</v>
      </c>
      <c r="N428" s="32">
        <f t="shared" si="61"/>
        <v>58911.13070864974</v>
      </c>
    </row>
    <row r="429" spans="1:14" s="4" customFormat="1" ht="12.75">
      <c r="A429" s="26" t="s">
        <v>496</v>
      </c>
      <c r="B429" s="27" t="s">
        <v>250</v>
      </c>
      <c r="C429" s="64">
        <v>391</v>
      </c>
      <c r="D429" s="69">
        <v>1113519</v>
      </c>
      <c r="E429" s="28">
        <v>83200</v>
      </c>
      <c r="F429" s="29">
        <f t="shared" si="54"/>
        <v>5233.003954326923</v>
      </c>
      <c r="G429" s="30">
        <f t="shared" si="55"/>
        <v>0.0002581260602439502</v>
      </c>
      <c r="H429" s="7">
        <f t="shared" si="56"/>
        <v>13.383641826923077</v>
      </c>
      <c r="I429" s="7">
        <f t="shared" si="62"/>
        <v>1323.003954326923</v>
      </c>
      <c r="J429" s="7">
        <f t="shared" si="57"/>
        <v>1323.003954326923</v>
      </c>
      <c r="K429" s="7">
        <f t="shared" si="58"/>
        <v>0.00018406362680993497</v>
      </c>
      <c r="L429" s="31">
        <f t="shared" si="59"/>
        <v>11714.506494934141</v>
      </c>
      <c r="M429" s="10">
        <f t="shared" si="60"/>
        <v>2824.5893209624596</v>
      </c>
      <c r="N429" s="32">
        <f t="shared" si="61"/>
        <v>14539.0958158966</v>
      </c>
    </row>
    <row r="430" spans="1:14" s="4" customFormat="1" ht="12.75">
      <c r="A430" s="26" t="s">
        <v>502</v>
      </c>
      <c r="B430" s="27" t="s">
        <v>433</v>
      </c>
      <c r="C430" s="64">
        <v>64</v>
      </c>
      <c r="D430" s="69">
        <v>84052</v>
      </c>
      <c r="E430" s="28">
        <v>6800</v>
      </c>
      <c r="F430" s="29">
        <f t="shared" si="54"/>
        <v>791.0776470588236</v>
      </c>
      <c r="G430" s="30">
        <f t="shared" si="55"/>
        <v>3.9021135501628436E-05</v>
      </c>
      <c r="H430" s="7">
        <f t="shared" si="56"/>
        <v>12.360588235294118</v>
      </c>
      <c r="I430" s="7">
        <f t="shared" si="62"/>
        <v>151.07764705882357</v>
      </c>
      <c r="J430" s="7">
        <f t="shared" si="57"/>
        <v>151.07764705882357</v>
      </c>
      <c r="K430" s="7">
        <f t="shared" si="58"/>
        <v>2.1018757772122924E-05</v>
      </c>
      <c r="L430" s="31">
        <f t="shared" si="59"/>
        <v>1770.891884537044</v>
      </c>
      <c r="M430" s="10">
        <f t="shared" si="60"/>
        <v>322.5480219638409</v>
      </c>
      <c r="N430" s="32">
        <f t="shared" si="61"/>
        <v>2093.4399065008847</v>
      </c>
    </row>
    <row r="431" spans="1:14" s="4" customFormat="1" ht="12.75">
      <c r="A431" s="26" t="s">
        <v>491</v>
      </c>
      <c r="B431" s="27" t="s">
        <v>117</v>
      </c>
      <c r="C431" s="65">
        <v>528</v>
      </c>
      <c r="D431" s="69">
        <v>544339</v>
      </c>
      <c r="E431" s="28">
        <v>42050</v>
      </c>
      <c r="F431" s="29">
        <f t="shared" si="54"/>
        <v>6834.981973840666</v>
      </c>
      <c r="G431" s="30">
        <f t="shared" si="55"/>
        <v>0.0003371461180126004</v>
      </c>
      <c r="H431" s="7">
        <f t="shared" si="56"/>
        <v>12.945041617122474</v>
      </c>
      <c r="I431" s="7">
        <f t="shared" si="62"/>
        <v>1554.9819738406661</v>
      </c>
      <c r="J431" s="7">
        <f t="shared" si="57"/>
        <v>1554.9819738406661</v>
      </c>
      <c r="K431" s="7">
        <f t="shared" si="58"/>
        <v>0.0002163376918059148</v>
      </c>
      <c r="L431" s="31">
        <f t="shared" si="59"/>
        <v>15300.665052834416</v>
      </c>
      <c r="M431" s="10">
        <f t="shared" si="60"/>
        <v>3319.8581631103234</v>
      </c>
      <c r="N431" s="32">
        <f t="shared" si="61"/>
        <v>18620.52321594474</v>
      </c>
    </row>
    <row r="432" spans="1:14" s="4" customFormat="1" ht="12.75">
      <c r="A432" s="26" t="s">
        <v>500</v>
      </c>
      <c r="B432" s="27" t="s">
        <v>371</v>
      </c>
      <c r="C432" s="64">
        <v>37</v>
      </c>
      <c r="D432" s="69">
        <v>327785</v>
      </c>
      <c r="E432" s="28">
        <v>44950</v>
      </c>
      <c r="F432" s="29">
        <f t="shared" si="54"/>
        <v>269.8119021134594</v>
      </c>
      <c r="G432" s="30">
        <f t="shared" si="55"/>
        <v>1.3308891777520456E-05</v>
      </c>
      <c r="H432" s="7">
        <f t="shared" si="56"/>
        <v>7.292213570634038</v>
      </c>
      <c r="I432" s="7">
        <f t="shared" si="62"/>
        <v>-100.18809788654059</v>
      </c>
      <c r="J432" s="7">
        <f t="shared" si="57"/>
        <v>0</v>
      </c>
      <c r="K432" s="7">
        <f t="shared" si="58"/>
        <v>0</v>
      </c>
      <c r="L432" s="31">
        <f t="shared" si="59"/>
        <v>603.9959662375586</v>
      </c>
      <c r="M432" s="10">
        <f t="shared" si="60"/>
        <v>0</v>
      </c>
      <c r="N432" s="32">
        <f t="shared" si="61"/>
        <v>603.9959662375586</v>
      </c>
    </row>
    <row r="433" spans="1:14" s="4" customFormat="1" ht="12.75">
      <c r="A433" s="26" t="s">
        <v>494</v>
      </c>
      <c r="B433" s="27" t="s">
        <v>197</v>
      </c>
      <c r="C433" s="64">
        <v>2781</v>
      </c>
      <c r="D433" s="69">
        <v>5488403.2752</v>
      </c>
      <c r="E433" s="28">
        <v>327700</v>
      </c>
      <c r="F433" s="29">
        <f t="shared" si="54"/>
        <v>46576.89810293317</v>
      </c>
      <c r="G433" s="30">
        <f t="shared" si="55"/>
        <v>0.002297477951598536</v>
      </c>
      <c r="H433" s="7">
        <f t="shared" si="56"/>
        <v>16.748255340860542</v>
      </c>
      <c r="I433" s="7">
        <f t="shared" si="62"/>
        <v>18766.898102933166</v>
      </c>
      <c r="J433" s="7">
        <f t="shared" si="57"/>
        <v>18766.898102933166</v>
      </c>
      <c r="K433" s="7">
        <f t="shared" si="58"/>
        <v>0.0026109546517234265</v>
      </c>
      <c r="L433" s="31">
        <f t="shared" si="59"/>
        <v>104266.18823583052</v>
      </c>
      <c r="M433" s="10">
        <f t="shared" si="60"/>
        <v>40066.985284336384</v>
      </c>
      <c r="N433" s="32">
        <f t="shared" si="61"/>
        <v>144333.1735201669</v>
      </c>
    </row>
    <row r="434" spans="1:14" s="4" customFormat="1" ht="12.75">
      <c r="A434" s="26" t="s">
        <v>501</v>
      </c>
      <c r="B434" s="27" t="s">
        <v>393</v>
      </c>
      <c r="C434" s="64">
        <v>890</v>
      </c>
      <c r="D434" s="69">
        <v>587101</v>
      </c>
      <c r="E434" s="28">
        <v>48300</v>
      </c>
      <c r="F434" s="29">
        <f t="shared" si="54"/>
        <v>10818.21718426501</v>
      </c>
      <c r="G434" s="30">
        <f t="shared" si="55"/>
        <v>0.0005336253908863897</v>
      </c>
      <c r="H434" s="7">
        <f t="shared" si="56"/>
        <v>12.155300207039337</v>
      </c>
      <c r="I434" s="7">
        <f t="shared" si="62"/>
        <v>1918.21718426501</v>
      </c>
      <c r="J434" s="7">
        <f t="shared" si="57"/>
        <v>1918.21718426501</v>
      </c>
      <c r="K434" s="7">
        <f t="shared" si="58"/>
        <v>0.00026687298310048153</v>
      </c>
      <c r="L434" s="31">
        <f t="shared" si="59"/>
        <v>24217.46220235387</v>
      </c>
      <c r="M434" s="10">
        <f t="shared" si="60"/>
        <v>4095.358714719881</v>
      </c>
      <c r="N434" s="32">
        <f t="shared" si="61"/>
        <v>28312.82091707375</v>
      </c>
    </row>
    <row r="435" spans="1:14" s="4" customFormat="1" ht="12.75">
      <c r="A435" s="26" t="s">
        <v>502</v>
      </c>
      <c r="B435" s="27" t="s">
        <v>434</v>
      </c>
      <c r="C435" s="64">
        <v>237</v>
      </c>
      <c r="D435" s="69">
        <v>236275</v>
      </c>
      <c r="E435" s="28">
        <v>18750</v>
      </c>
      <c r="F435" s="29">
        <f t="shared" si="54"/>
        <v>2986.516</v>
      </c>
      <c r="G435" s="30">
        <f t="shared" si="55"/>
        <v>0.00014731454737352195</v>
      </c>
      <c r="H435" s="7">
        <f t="shared" si="56"/>
        <v>12.601333333333333</v>
      </c>
      <c r="I435" s="7">
        <f t="shared" si="62"/>
        <v>616.5159999999998</v>
      </c>
      <c r="J435" s="7">
        <f t="shared" si="57"/>
        <v>616.5159999999998</v>
      </c>
      <c r="K435" s="7">
        <f t="shared" si="58"/>
        <v>8.577311547348003E-05</v>
      </c>
      <c r="L435" s="31">
        <f t="shared" si="59"/>
        <v>6685.559839926516</v>
      </c>
      <c r="M435" s="10">
        <f t="shared" si="60"/>
        <v>1316.250419439169</v>
      </c>
      <c r="N435" s="32">
        <f t="shared" si="61"/>
        <v>8001.810259365686</v>
      </c>
    </row>
    <row r="436" spans="1:14" s="4" customFormat="1" ht="12.75">
      <c r="A436" s="26" t="s">
        <v>499</v>
      </c>
      <c r="B436" s="27" t="s">
        <v>338</v>
      </c>
      <c r="C436" s="64">
        <v>8784</v>
      </c>
      <c r="D436" s="69">
        <v>12862902</v>
      </c>
      <c r="E436" s="28">
        <v>783200</v>
      </c>
      <c r="F436" s="29">
        <f t="shared" si="54"/>
        <v>144264.21242083758</v>
      </c>
      <c r="G436" s="30">
        <f t="shared" si="55"/>
        <v>0.007116056687783796</v>
      </c>
      <c r="H436" s="7">
        <f t="shared" si="56"/>
        <v>16.423521450459653</v>
      </c>
      <c r="I436" s="7">
        <f t="shared" si="62"/>
        <v>56424.21242083759</v>
      </c>
      <c r="J436" s="7">
        <f t="shared" si="57"/>
        <v>56424.21242083759</v>
      </c>
      <c r="K436" s="7">
        <f t="shared" si="58"/>
        <v>0.007850048478016255</v>
      </c>
      <c r="L436" s="31">
        <f t="shared" si="59"/>
        <v>322947.2150490337</v>
      </c>
      <c r="M436" s="10">
        <f t="shared" si="60"/>
        <v>120464.66477017995</v>
      </c>
      <c r="N436" s="32">
        <f t="shared" si="61"/>
        <v>443411.87981921365</v>
      </c>
    </row>
    <row r="437" spans="1:14" s="4" customFormat="1" ht="12.75">
      <c r="A437" s="26" t="s">
        <v>492</v>
      </c>
      <c r="B437" s="27" t="s">
        <v>152</v>
      </c>
      <c r="C437" s="64">
        <v>1563</v>
      </c>
      <c r="D437" s="69">
        <v>4017068</v>
      </c>
      <c r="E437" s="28">
        <v>518500</v>
      </c>
      <c r="F437" s="29">
        <f t="shared" si="54"/>
        <v>12109.310094503375</v>
      </c>
      <c r="G437" s="30">
        <f t="shared" si="55"/>
        <v>0.0005973105570428503</v>
      </c>
      <c r="H437" s="7">
        <f t="shared" si="56"/>
        <v>7.747479267116683</v>
      </c>
      <c r="I437" s="7">
        <f t="shared" si="62"/>
        <v>-3520.6899054966248</v>
      </c>
      <c r="J437" s="7">
        <f t="shared" si="57"/>
        <v>0</v>
      </c>
      <c r="K437" s="7">
        <f t="shared" si="58"/>
        <v>0</v>
      </c>
      <c r="L437" s="31">
        <f t="shared" si="59"/>
        <v>27107.67906719018</v>
      </c>
      <c r="M437" s="10">
        <f t="shared" si="60"/>
        <v>0</v>
      </c>
      <c r="N437" s="32">
        <f t="shared" si="61"/>
        <v>27107.67906719018</v>
      </c>
    </row>
    <row r="438" spans="1:14" s="4" customFormat="1" ht="12.75">
      <c r="A438" s="26" t="s">
        <v>492</v>
      </c>
      <c r="B438" s="27" t="s">
        <v>153</v>
      </c>
      <c r="C438" s="64">
        <v>1481</v>
      </c>
      <c r="D438" s="69">
        <v>3099898</v>
      </c>
      <c r="E438" s="28">
        <v>283200</v>
      </c>
      <c r="F438" s="29">
        <f t="shared" si="54"/>
        <v>16210.97788841808</v>
      </c>
      <c r="G438" s="30">
        <f t="shared" si="55"/>
        <v>0.0007996317013250497</v>
      </c>
      <c r="H438" s="7">
        <f t="shared" si="56"/>
        <v>10.945967514124293</v>
      </c>
      <c r="I438" s="7">
        <f t="shared" si="62"/>
        <v>1400.9778884180778</v>
      </c>
      <c r="J438" s="7">
        <f t="shared" si="57"/>
        <v>1400.9778884180778</v>
      </c>
      <c r="K438" s="7">
        <f t="shared" si="58"/>
        <v>0.0001949117917443765</v>
      </c>
      <c r="L438" s="31">
        <f t="shared" si="59"/>
        <v>36289.5972218949</v>
      </c>
      <c r="M438" s="10">
        <f t="shared" si="60"/>
        <v>2991.062248595814</v>
      </c>
      <c r="N438" s="32">
        <f t="shared" si="61"/>
        <v>39280.65947049072</v>
      </c>
    </row>
    <row r="439" spans="1:14" s="4" customFormat="1" ht="12.75">
      <c r="A439" s="26" t="s">
        <v>501</v>
      </c>
      <c r="B439" s="27" t="s">
        <v>394</v>
      </c>
      <c r="C439" s="64">
        <v>1030</v>
      </c>
      <c r="D439" s="69">
        <v>798361</v>
      </c>
      <c r="E439" s="28">
        <v>59950</v>
      </c>
      <c r="F439" s="29">
        <f t="shared" si="54"/>
        <v>13716.627689741452</v>
      </c>
      <c r="G439" s="30">
        <f t="shared" si="55"/>
        <v>0.0006765939976900777</v>
      </c>
      <c r="H439" s="7">
        <f t="shared" si="56"/>
        <v>13.317114261884903</v>
      </c>
      <c r="I439" s="7">
        <f t="shared" si="62"/>
        <v>3416.6276897414505</v>
      </c>
      <c r="J439" s="7">
        <f t="shared" si="57"/>
        <v>3416.6276897414505</v>
      </c>
      <c r="K439" s="7">
        <f t="shared" si="58"/>
        <v>0.000475340139367158</v>
      </c>
      <c r="L439" s="31">
        <f t="shared" si="59"/>
        <v>30705.79070119145</v>
      </c>
      <c r="M439" s="10">
        <f t="shared" si="60"/>
        <v>7294.437824305718</v>
      </c>
      <c r="N439" s="32">
        <f t="shared" si="61"/>
        <v>38000.228525497165</v>
      </c>
    </row>
    <row r="440" spans="1:14" s="4" customFormat="1" ht="12.75">
      <c r="A440" s="9" t="s">
        <v>488</v>
      </c>
      <c r="B440" s="27" t="s">
        <v>12</v>
      </c>
      <c r="C440" s="8">
        <v>5734</v>
      </c>
      <c r="D440" s="70">
        <v>5599689</v>
      </c>
      <c r="E440" s="28">
        <v>466550</v>
      </c>
      <c r="F440" s="29">
        <f t="shared" si="54"/>
        <v>68821.38404458258</v>
      </c>
      <c r="G440" s="30">
        <f t="shared" si="55"/>
        <v>0.00339472182306976</v>
      </c>
      <c r="H440" s="7">
        <f t="shared" si="56"/>
        <v>12.002334154967313</v>
      </c>
      <c r="I440" s="7">
        <f t="shared" si="62"/>
        <v>11481.384044582574</v>
      </c>
      <c r="J440" s="7">
        <f t="shared" si="57"/>
        <v>11481.384044582574</v>
      </c>
      <c r="K440" s="7">
        <f t="shared" si="58"/>
        <v>0.0015973536444331574</v>
      </c>
      <c r="L440" s="31">
        <f t="shared" si="59"/>
        <v>154062.28571908566</v>
      </c>
      <c r="M440" s="10">
        <f t="shared" si="60"/>
        <v>24512.54560209954</v>
      </c>
      <c r="N440" s="32">
        <f t="shared" si="61"/>
        <v>178574.8313211852</v>
      </c>
    </row>
    <row r="441" spans="1:14" s="4" customFormat="1" ht="12.75">
      <c r="A441" s="26" t="s">
        <v>494</v>
      </c>
      <c r="B441" s="27" t="s">
        <v>198</v>
      </c>
      <c r="C441" s="64">
        <v>2259</v>
      </c>
      <c r="D441" s="69">
        <v>3134343</v>
      </c>
      <c r="E441" s="28">
        <v>225550</v>
      </c>
      <c r="F441" s="29">
        <f t="shared" si="54"/>
        <v>31392.067554865884</v>
      </c>
      <c r="G441" s="30">
        <f t="shared" si="55"/>
        <v>0.001548462564059289</v>
      </c>
      <c r="H441" s="7">
        <f t="shared" si="56"/>
        <v>13.896444247395255</v>
      </c>
      <c r="I441" s="7">
        <f t="shared" si="62"/>
        <v>8802.067554865882</v>
      </c>
      <c r="J441" s="7">
        <f t="shared" si="57"/>
        <v>8802.067554865882</v>
      </c>
      <c r="K441" s="7">
        <f t="shared" si="58"/>
        <v>0.001224592316807485</v>
      </c>
      <c r="L441" s="31">
        <f t="shared" si="59"/>
        <v>70273.70559443564</v>
      </c>
      <c r="M441" s="10">
        <f t="shared" si="60"/>
        <v>18792.25374690052</v>
      </c>
      <c r="N441" s="32">
        <f t="shared" si="61"/>
        <v>89065.95934133616</v>
      </c>
    </row>
    <row r="442" spans="1:14" s="4" customFormat="1" ht="12.75">
      <c r="A442" s="26" t="s">
        <v>501</v>
      </c>
      <c r="B442" s="27" t="s">
        <v>395</v>
      </c>
      <c r="C442" s="64">
        <v>2099</v>
      </c>
      <c r="D442" s="69">
        <v>1465931</v>
      </c>
      <c r="E442" s="28">
        <v>123050</v>
      </c>
      <c r="F442" s="29">
        <f t="shared" si="54"/>
        <v>25006.00706216985</v>
      </c>
      <c r="G442" s="30">
        <f t="shared" si="55"/>
        <v>0.001233460196423741</v>
      </c>
      <c r="H442" s="7">
        <f t="shared" si="56"/>
        <v>11.913295408370582</v>
      </c>
      <c r="I442" s="7">
        <f t="shared" si="62"/>
        <v>4016.0070621698505</v>
      </c>
      <c r="J442" s="7">
        <f t="shared" si="57"/>
        <v>4016.0070621698505</v>
      </c>
      <c r="K442" s="7">
        <f t="shared" si="58"/>
        <v>0.0005587291124412115</v>
      </c>
      <c r="L442" s="31">
        <f t="shared" si="59"/>
        <v>55977.98792029295</v>
      </c>
      <c r="M442" s="10">
        <f t="shared" si="60"/>
        <v>8574.101856321218</v>
      </c>
      <c r="N442" s="32">
        <f t="shared" si="61"/>
        <v>64552.08977661417</v>
      </c>
    </row>
    <row r="443" spans="1:14" s="4" customFormat="1" ht="12.75">
      <c r="A443" s="26" t="s">
        <v>504</v>
      </c>
      <c r="B443" s="27" t="s">
        <v>518</v>
      </c>
      <c r="C443" s="9">
        <v>6881</v>
      </c>
      <c r="D443" s="70">
        <v>23232832</v>
      </c>
      <c r="E443" s="28">
        <v>3735850</v>
      </c>
      <c r="F443" s="29">
        <f t="shared" si="54"/>
        <v>42792.1669745841</v>
      </c>
      <c r="G443" s="30">
        <f t="shared" si="55"/>
        <v>0.0021107902013560386</v>
      </c>
      <c r="H443" s="7">
        <f t="shared" si="56"/>
        <v>6.218887803311161</v>
      </c>
      <c r="I443" s="7">
        <f t="shared" si="62"/>
        <v>-26017.8330254159</v>
      </c>
      <c r="J443" s="10">
        <v>0</v>
      </c>
      <c r="K443" s="10">
        <v>0</v>
      </c>
      <c r="L443" s="31">
        <f t="shared" si="59"/>
        <v>95793.75867690287</v>
      </c>
      <c r="M443" s="10">
        <f t="shared" si="60"/>
        <v>0</v>
      </c>
      <c r="N443" s="32">
        <f t="shared" si="61"/>
        <v>95793.75867690287</v>
      </c>
    </row>
    <row r="444" spans="1:14" s="4" customFormat="1" ht="12.75">
      <c r="A444" s="26" t="s">
        <v>496</v>
      </c>
      <c r="B444" s="27" t="s">
        <v>251</v>
      </c>
      <c r="C444" s="64">
        <v>113</v>
      </c>
      <c r="D444" s="69">
        <v>161861</v>
      </c>
      <c r="E444" s="28">
        <v>28700</v>
      </c>
      <c r="F444" s="29">
        <f t="shared" si="54"/>
        <v>637.2924390243902</v>
      </c>
      <c r="G444" s="30">
        <f t="shared" si="55"/>
        <v>3.14354408948239E-05</v>
      </c>
      <c r="H444" s="7">
        <f t="shared" si="56"/>
        <v>5.6397560975609755</v>
      </c>
      <c r="I444" s="7">
        <f t="shared" si="62"/>
        <v>-492.7075609756098</v>
      </c>
      <c r="J444" s="7">
        <f aca="true" t="shared" si="63" ref="J444:J499">IF(I444&gt;0,I444,0)</f>
        <v>0</v>
      </c>
      <c r="K444" s="7">
        <f aca="true" t="shared" si="64" ref="K444:K499">J444/$J$500</f>
        <v>0</v>
      </c>
      <c r="L444" s="31">
        <f t="shared" si="59"/>
        <v>1426.6311436571182</v>
      </c>
      <c r="M444" s="10">
        <f t="shared" si="60"/>
        <v>0</v>
      </c>
      <c r="N444" s="32">
        <f t="shared" si="61"/>
        <v>1426.6311436571182</v>
      </c>
    </row>
    <row r="445" spans="1:14" s="4" customFormat="1" ht="12.75">
      <c r="A445" s="9" t="s">
        <v>489</v>
      </c>
      <c r="B445" s="27" t="s">
        <v>68</v>
      </c>
      <c r="C445" s="8">
        <v>2171</v>
      </c>
      <c r="D445" s="70">
        <v>1326773</v>
      </c>
      <c r="E445" s="28">
        <v>65400</v>
      </c>
      <c r="F445" s="29">
        <f t="shared" si="54"/>
        <v>44043.1832262997</v>
      </c>
      <c r="G445" s="30">
        <f t="shared" si="55"/>
        <v>0.002172498523989637</v>
      </c>
      <c r="H445" s="7">
        <f t="shared" si="56"/>
        <v>20.28704892966361</v>
      </c>
      <c r="I445" s="7">
        <f t="shared" si="62"/>
        <v>22333.183226299694</v>
      </c>
      <c r="J445" s="7">
        <f t="shared" si="63"/>
        <v>22333.183226299694</v>
      </c>
      <c r="K445" s="7">
        <f t="shared" si="64"/>
        <v>0.003107115960915518</v>
      </c>
      <c r="L445" s="31">
        <f t="shared" si="59"/>
        <v>98594.26067038465</v>
      </c>
      <c r="M445" s="10">
        <f t="shared" si="60"/>
        <v>47680.93900081879</v>
      </c>
      <c r="N445" s="32">
        <f t="shared" si="61"/>
        <v>146275.19967120345</v>
      </c>
    </row>
    <row r="446" spans="1:14" s="4" customFormat="1" ht="12.75">
      <c r="A446" s="26" t="s">
        <v>502</v>
      </c>
      <c r="B446" s="27" t="s">
        <v>435</v>
      </c>
      <c r="C446" s="64">
        <v>140</v>
      </c>
      <c r="D446" s="69">
        <v>200011</v>
      </c>
      <c r="E446" s="28">
        <v>9700</v>
      </c>
      <c r="F446" s="29">
        <f t="shared" si="54"/>
        <v>2886.7567010309276</v>
      </c>
      <c r="G446" s="30">
        <f t="shared" si="55"/>
        <v>0.0001423937647713431</v>
      </c>
      <c r="H446" s="7">
        <f t="shared" si="56"/>
        <v>20.619690721649484</v>
      </c>
      <c r="I446" s="7">
        <f t="shared" si="62"/>
        <v>1486.7567010309276</v>
      </c>
      <c r="J446" s="7">
        <f t="shared" si="63"/>
        <v>1486.7567010309276</v>
      </c>
      <c r="K446" s="7">
        <f t="shared" si="64"/>
        <v>0.00020684581454251958</v>
      </c>
      <c r="L446" s="31">
        <f t="shared" si="59"/>
        <v>6462.240506346234</v>
      </c>
      <c r="M446" s="10">
        <f t="shared" si="60"/>
        <v>3174.1984495713887</v>
      </c>
      <c r="N446" s="32">
        <f t="shared" si="61"/>
        <v>9636.438955917623</v>
      </c>
    </row>
    <row r="447" spans="1:14" s="4" customFormat="1" ht="12.75">
      <c r="A447" s="26" t="s">
        <v>493</v>
      </c>
      <c r="B447" s="27" t="s">
        <v>178</v>
      </c>
      <c r="C447" s="64">
        <v>4340</v>
      </c>
      <c r="D447" s="69">
        <v>3659470</v>
      </c>
      <c r="E447" s="28">
        <v>319850</v>
      </c>
      <c r="F447" s="29">
        <f t="shared" si="54"/>
        <v>49654.83758011568</v>
      </c>
      <c r="G447" s="30">
        <f t="shared" si="55"/>
        <v>0.002449302104197831</v>
      </c>
      <c r="H447" s="7">
        <f t="shared" si="56"/>
        <v>11.441206815694857</v>
      </c>
      <c r="I447" s="7">
        <f t="shared" si="62"/>
        <v>6254.837580115678</v>
      </c>
      <c r="J447" s="7">
        <f t="shared" si="63"/>
        <v>6254.837580115678</v>
      </c>
      <c r="K447" s="7">
        <f t="shared" si="64"/>
        <v>0.0008702075956295125</v>
      </c>
      <c r="L447" s="31">
        <f t="shared" si="59"/>
        <v>111156.40699185786</v>
      </c>
      <c r="M447" s="10">
        <f t="shared" si="60"/>
        <v>13353.964192901953</v>
      </c>
      <c r="N447" s="32">
        <f t="shared" si="61"/>
        <v>124510.37118475982</v>
      </c>
    </row>
    <row r="448" spans="1:14" s="4" customFormat="1" ht="12.75">
      <c r="A448" s="26" t="s">
        <v>497</v>
      </c>
      <c r="B448" s="27" t="s">
        <v>307</v>
      </c>
      <c r="C448" s="64">
        <v>1919</v>
      </c>
      <c r="D448" s="69">
        <v>4420409</v>
      </c>
      <c r="E448" s="28">
        <v>226950</v>
      </c>
      <c r="F448" s="29">
        <f t="shared" si="54"/>
        <v>37377.24111478299</v>
      </c>
      <c r="G448" s="30">
        <f t="shared" si="55"/>
        <v>0.001843690560136042</v>
      </c>
      <c r="H448" s="7">
        <f t="shared" si="56"/>
        <v>19.477457589777483</v>
      </c>
      <c r="I448" s="7">
        <f t="shared" si="62"/>
        <v>18187.24111478299</v>
      </c>
      <c r="J448" s="7">
        <f t="shared" si="63"/>
        <v>18187.24111478299</v>
      </c>
      <c r="K448" s="7">
        <f t="shared" si="64"/>
        <v>0.0025303095658219827</v>
      </c>
      <c r="L448" s="31">
        <f t="shared" si="59"/>
        <v>83672.00514721616</v>
      </c>
      <c r="M448" s="10">
        <f t="shared" si="60"/>
        <v>38829.428183168675</v>
      </c>
      <c r="N448" s="32">
        <f t="shared" si="61"/>
        <v>122501.43333038484</v>
      </c>
    </row>
    <row r="449" spans="1:14" s="4" customFormat="1" ht="12.75">
      <c r="A449" s="26" t="s">
        <v>492</v>
      </c>
      <c r="B449" s="27" t="s">
        <v>154</v>
      </c>
      <c r="C449" s="64">
        <v>544</v>
      </c>
      <c r="D449" s="69">
        <v>613177</v>
      </c>
      <c r="E449" s="28">
        <v>51500</v>
      </c>
      <c r="F449" s="29">
        <f t="shared" si="54"/>
        <v>6477.05413592233</v>
      </c>
      <c r="G449" s="30">
        <f t="shared" si="55"/>
        <v>0.00031949077063280303</v>
      </c>
      <c r="H449" s="7">
        <f t="shared" si="56"/>
        <v>11.906349514563107</v>
      </c>
      <c r="I449" s="7">
        <f t="shared" si="62"/>
        <v>1037.0541359223303</v>
      </c>
      <c r="J449" s="7">
        <f t="shared" si="63"/>
        <v>1037.0541359223303</v>
      </c>
      <c r="K449" s="7">
        <f t="shared" si="64"/>
        <v>0.0001442807066689528</v>
      </c>
      <c r="L449" s="31">
        <f t="shared" si="59"/>
        <v>14499.414371847422</v>
      </c>
      <c r="M449" s="10">
        <f t="shared" si="60"/>
        <v>2214.0916722175784</v>
      </c>
      <c r="N449" s="32">
        <f t="shared" si="61"/>
        <v>16713.506044065</v>
      </c>
    </row>
    <row r="450" spans="1:14" s="4" customFormat="1" ht="12.75">
      <c r="A450" s="26" t="s">
        <v>493</v>
      </c>
      <c r="B450" s="27" t="s">
        <v>179</v>
      </c>
      <c r="C450" s="64">
        <v>570</v>
      </c>
      <c r="D450" s="69">
        <v>922210</v>
      </c>
      <c r="E450" s="28">
        <v>67400</v>
      </c>
      <c r="F450" s="29">
        <f t="shared" si="54"/>
        <v>7799.105341246291</v>
      </c>
      <c r="G450" s="30">
        <f t="shared" si="55"/>
        <v>0.00038470300285152156</v>
      </c>
      <c r="H450" s="7">
        <f t="shared" si="56"/>
        <v>13.682640949554896</v>
      </c>
      <c r="I450" s="7">
        <f t="shared" si="62"/>
        <v>2099.1053412462907</v>
      </c>
      <c r="J450" s="7">
        <f t="shared" si="63"/>
        <v>2099.1053412462907</v>
      </c>
      <c r="K450" s="7">
        <f t="shared" si="64"/>
        <v>0.0002920391438757742</v>
      </c>
      <c r="L450" s="31">
        <f t="shared" si="59"/>
        <v>17458.933907199087</v>
      </c>
      <c r="M450" s="10">
        <f t="shared" si="60"/>
        <v>4481.551631851291</v>
      </c>
      <c r="N450" s="32">
        <f t="shared" si="61"/>
        <v>21940.48553905038</v>
      </c>
    </row>
    <row r="451" spans="1:14" s="4" customFormat="1" ht="12.75">
      <c r="A451" s="26" t="s">
        <v>494</v>
      </c>
      <c r="B451" s="27" t="s">
        <v>199</v>
      </c>
      <c r="C451" s="64">
        <v>1165</v>
      </c>
      <c r="D451" s="69">
        <v>4394404</v>
      </c>
      <c r="E451" s="28">
        <v>516550</v>
      </c>
      <c r="F451" s="29">
        <f t="shared" si="54"/>
        <v>9910.91019262414</v>
      </c>
      <c r="G451" s="30">
        <f t="shared" si="55"/>
        <v>0.000488871062162751</v>
      </c>
      <c r="H451" s="7">
        <f t="shared" si="56"/>
        <v>8.507219049462782</v>
      </c>
      <c r="I451" s="7">
        <f t="shared" si="62"/>
        <v>-1739.0898073758594</v>
      </c>
      <c r="J451" s="7">
        <f t="shared" si="63"/>
        <v>0</v>
      </c>
      <c r="K451" s="7">
        <f t="shared" si="64"/>
        <v>0</v>
      </c>
      <c r="L451" s="31">
        <f t="shared" si="59"/>
        <v>22186.381442766866</v>
      </c>
      <c r="M451" s="10">
        <f t="shared" si="60"/>
        <v>0</v>
      </c>
      <c r="N451" s="32">
        <f t="shared" si="61"/>
        <v>22186.381442766866</v>
      </c>
    </row>
    <row r="452" spans="1:14" s="4" customFormat="1" ht="12.75">
      <c r="A452" s="9" t="s">
        <v>489</v>
      </c>
      <c r="B452" s="27" t="s">
        <v>69</v>
      </c>
      <c r="C452" s="8">
        <v>283</v>
      </c>
      <c r="D452" s="70">
        <v>252280</v>
      </c>
      <c r="E452" s="28">
        <v>15150</v>
      </c>
      <c r="F452" s="29">
        <f t="shared" si="54"/>
        <v>4712.557095709571</v>
      </c>
      <c r="G452" s="30">
        <f t="shared" si="55"/>
        <v>0.00023245420936178964</v>
      </c>
      <c r="H452" s="7">
        <f t="shared" si="56"/>
        <v>16.652145214521454</v>
      </c>
      <c r="I452" s="7">
        <f t="shared" si="62"/>
        <v>1882.5570957095715</v>
      </c>
      <c r="J452" s="7">
        <f t="shared" si="63"/>
        <v>1882.5570957095715</v>
      </c>
      <c r="K452" s="7">
        <f t="shared" si="64"/>
        <v>0.0002619117543676341</v>
      </c>
      <c r="L452" s="31">
        <f t="shared" si="59"/>
        <v>10549.443720521387</v>
      </c>
      <c r="M452" s="10">
        <f t="shared" si="60"/>
        <v>4019.2250758227005</v>
      </c>
      <c r="N452" s="32">
        <f t="shared" si="61"/>
        <v>14568.668796344087</v>
      </c>
    </row>
    <row r="453" spans="1:14" s="4" customFormat="1" ht="12.75">
      <c r="A453" s="26" t="s">
        <v>502</v>
      </c>
      <c r="B453" s="27" t="s">
        <v>436</v>
      </c>
      <c r="C453" s="64">
        <v>101</v>
      </c>
      <c r="D453" s="69">
        <v>137458</v>
      </c>
      <c r="E453" s="28">
        <v>10550</v>
      </c>
      <c r="F453" s="29">
        <f t="shared" si="54"/>
        <v>1315.948625592417</v>
      </c>
      <c r="G453" s="30">
        <f t="shared" si="55"/>
        <v>6.49112129805952E-05</v>
      </c>
      <c r="H453" s="7">
        <f t="shared" si="56"/>
        <v>13.029194312796209</v>
      </c>
      <c r="I453" s="7">
        <f t="shared" si="62"/>
        <v>305.9486255924171</v>
      </c>
      <c r="J453" s="7">
        <f t="shared" si="63"/>
        <v>305.9486255924171</v>
      </c>
      <c r="K453" s="7">
        <f t="shared" si="64"/>
        <v>4.256526479749253E-05</v>
      </c>
      <c r="L453" s="31">
        <f t="shared" si="59"/>
        <v>2945.858412500439</v>
      </c>
      <c r="M453" s="10">
        <f t="shared" si="60"/>
        <v>653.1947374648126</v>
      </c>
      <c r="N453" s="32">
        <f t="shared" si="61"/>
        <v>3599.0531499652516</v>
      </c>
    </row>
    <row r="454" spans="1:14" s="4" customFormat="1" ht="12.75">
      <c r="A454" s="26" t="s">
        <v>501</v>
      </c>
      <c r="B454" s="27" t="s">
        <v>396</v>
      </c>
      <c r="C454" s="64">
        <v>762</v>
      </c>
      <c r="D454" s="69">
        <v>610450</v>
      </c>
      <c r="E454" s="28">
        <v>52650</v>
      </c>
      <c r="F454" s="29">
        <f t="shared" si="54"/>
        <v>8835.002849002849</v>
      </c>
      <c r="G454" s="30">
        <f t="shared" si="55"/>
        <v>0.00043580025881148187</v>
      </c>
      <c r="H454" s="7">
        <f t="shared" si="56"/>
        <v>11.594491927825262</v>
      </c>
      <c r="I454" s="7">
        <f t="shared" si="62"/>
        <v>1215.0028490028494</v>
      </c>
      <c r="J454" s="7">
        <f t="shared" si="63"/>
        <v>1215.0028490028494</v>
      </c>
      <c r="K454" s="7">
        <f t="shared" si="64"/>
        <v>0.00016903791575259789</v>
      </c>
      <c r="L454" s="31">
        <f t="shared" si="59"/>
        <v>19777.87503329291</v>
      </c>
      <c r="M454" s="10">
        <f t="shared" si="60"/>
        <v>2594.0089302139545</v>
      </c>
      <c r="N454" s="32">
        <f t="shared" si="61"/>
        <v>22371.88396350686</v>
      </c>
    </row>
    <row r="455" spans="1:14" s="2" customFormat="1" ht="12.75">
      <c r="A455" s="26" t="s">
        <v>495</v>
      </c>
      <c r="B455" s="27" t="s">
        <v>216</v>
      </c>
      <c r="C455" s="64">
        <v>5075</v>
      </c>
      <c r="D455" s="69">
        <v>6957583</v>
      </c>
      <c r="E455" s="14">
        <v>472950</v>
      </c>
      <c r="F455" s="29">
        <f aca="true" t="shared" si="65" ref="F455:F499">(C455*D455)/E455</f>
        <v>74658.4918596046</v>
      </c>
      <c r="G455" s="30">
        <f aca="true" t="shared" si="66" ref="G455:G499">F455/$F$500</f>
        <v>0.003682646245955965</v>
      </c>
      <c r="H455" s="7">
        <f aca="true" t="shared" si="67" ref="H455:H499">D455/E455</f>
        <v>14.711032878739825</v>
      </c>
      <c r="I455" s="7">
        <f t="shared" si="62"/>
        <v>23908.49185960461</v>
      </c>
      <c r="J455" s="7">
        <f t="shared" si="63"/>
        <v>23908.49185960461</v>
      </c>
      <c r="K455" s="7">
        <f t="shared" si="64"/>
        <v>0.0033262816099997794</v>
      </c>
      <c r="L455" s="31">
        <f aca="true" t="shared" si="68" ref="L455:L499">$B$509*G455</f>
        <v>167129.128016074</v>
      </c>
      <c r="M455" s="10">
        <f aca="true" t="shared" si="69" ref="M455:M499">$G$509*K455</f>
        <v>51044.194211281676</v>
      </c>
      <c r="N455" s="32">
        <f aca="true" t="shared" si="70" ref="N455:N500">L455+M455</f>
        <v>218173.32222735567</v>
      </c>
    </row>
    <row r="456" spans="1:14" s="4" customFormat="1" ht="12.75">
      <c r="A456" s="9" t="s">
        <v>488</v>
      </c>
      <c r="B456" s="27" t="s">
        <v>13</v>
      </c>
      <c r="C456" s="8">
        <v>1616</v>
      </c>
      <c r="D456" s="70">
        <v>1620087</v>
      </c>
      <c r="E456" s="28">
        <v>101550</v>
      </c>
      <c r="F456" s="29">
        <f t="shared" si="65"/>
        <v>25781.000413589365</v>
      </c>
      <c r="G456" s="30">
        <f t="shared" si="66"/>
        <v>0.001271687949023042</v>
      </c>
      <c r="H456" s="7">
        <f t="shared" si="67"/>
        <v>15.953589364844904</v>
      </c>
      <c r="I456" s="7">
        <f aca="true" t="shared" si="71" ref="I456:I499">(H456-10)*C456</f>
        <v>9621.000413589365</v>
      </c>
      <c r="J456" s="7">
        <f t="shared" si="63"/>
        <v>9621.000413589365</v>
      </c>
      <c r="K456" s="7">
        <f t="shared" si="64"/>
        <v>0.001338526785104036</v>
      </c>
      <c r="L456" s="31">
        <f t="shared" si="68"/>
        <v>57712.87379616315</v>
      </c>
      <c r="M456" s="10">
        <f t="shared" si="69"/>
        <v>20540.660469170994</v>
      </c>
      <c r="N456" s="32">
        <f t="shared" si="70"/>
        <v>78253.53426533414</v>
      </c>
    </row>
    <row r="457" spans="1:14" s="4" customFormat="1" ht="12.75">
      <c r="A457" s="9" t="s">
        <v>489</v>
      </c>
      <c r="B457" s="27" t="s">
        <v>519</v>
      </c>
      <c r="C457" s="8">
        <v>546</v>
      </c>
      <c r="D457" s="70">
        <v>465908</v>
      </c>
      <c r="E457" s="28">
        <v>36400</v>
      </c>
      <c r="F457" s="29">
        <f t="shared" si="65"/>
        <v>6988.62</v>
      </c>
      <c r="G457" s="30">
        <f t="shared" si="66"/>
        <v>0.000344724552644467</v>
      </c>
      <c r="H457" s="7">
        <f t="shared" si="67"/>
        <v>12.79967032967033</v>
      </c>
      <c r="I457" s="7">
        <f t="shared" si="71"/>
        <v>1528.6199999999997</v>
      </c>
      <c r="J457" s="7">
        <f t="shared" si="63"/>
        <v>1528.6199999999997</v>
      </c>
      <c r="K457" s="7">
        <f t="shared" si="64"/>
        <v>0.00021267006821407884</v>
      </c>
      <c r="L457" s="31">
        <f t="shared" si="68"/>
        <v>15644.596315073235</v>
      </c>
      <c r="M457" s="10">
        <f t="shared" si="69"/>
        <v>3263.5758296023178</v>
      </c>
      <c r="N457" s="32">
        <f t="shared" si="70"/>
        <v>18908.172144675555</v>
      </c>
    </row>
    <row r="458" spans="1:14" s="4" customFormat="1" ht="12.75">
      <c r="A458" s="26" t="s">
        <v>492</v>
      </c>
      <c r="B458" s="27" t="s">
        <v>155</v>
      </c>
      <c r="C458" s="64">
        <v>353</v>
      </c>
      <c r="D458" s="69">
        <v>372846</v>
      </c>
      <c r="E458" s="28">
        <v>28750</v>
      </c>
      <c r="F458" s="29">
        <f t="shared" si="65"/>
        <v>4577.900452173913</v>
      </c>
      <c r="G458" s="30">
        <f t="shared" si="66"/>
        <v>0.0002258120609543165</v>
      </c>
      <c r="H458" s="7">
        <f t="shared" si="67"/>
        <v>12.96855652173913</v>
      </c>
      <c r="I458" s="7">
        <f t="shared" si="71"/>
        <v>1047.9004521739128</v>
      </c>
      <c r="J458" s="7">
        <f t="shared" si="63"/>
        <v>1047.9004521739128</v>
      </c>
      <c r="K458" s="7">
        <f t="shared" si="64"/>
        <v>0.00014578970616987226</v>
      </c>
      <c r="L458" s="31">
        <f t="shared" si="68"/>
        <v>10248.003832638216</v>
      </c>
      <c r="M458" s="10">
        <f t="shared" si="69"/>
        <v>2237.248359660427</v>
      </c>
      <c r="N458" s="32">
        <f t="shared" si="70"/>
        <v>12485.252192298643</v>
      </c>
    </row>
    <row r="459" spans="1:14" s="4" customFormat="1" ht="12.75">
      <c r="A459" s="26" t="s">
        <v>494</v>
      </c>
      <c r="B459" s="27" t="s">
        <v>200</v>
      </c>
      <c r="C459" s="64">
        <v>4751</v>
      </c>
      <c r="D459" s="69">
        <v>4254020</v>
      </c>
      <c r="E459" s="28">
        <v>296200</v>
      </c>
      <c r="F459" s="29">
        <f t="shared" si="65"/>
        <v>68233.79142471302</v>
      </c>
      <c r="G459" s="30">
        <f t="shared" si="66"/>
        <v>0.0033657379030652785</v>
      </c>
      <c r="H459" s="7">
        <f t="shared" si="67"/>
        <v>14.36198514517218</v>
      </c>
      <c r="I459" s="7">
        <f t="shared" si="71"/>
        <v>20723.791424713032</v>
      </c>
      <c r="J459" s="7">
        <f t="shared" si="63"/>
        <v>20723.791424713032</v>
      </c>
      <c r="K459" s="7">
        <f t="shared" si="64"/>
        <v>0.0028832084729678168</v>
      </c>
      <c r="L459" s="31">
        <f t="shared" si="68"/>
        <v>152746.91167734703</v>
      </c>
      <c r="M459" s="10">
        <f t="shared" si="69"/>
        <v>44244.91684749202</v>
      </c>
      <c r="N459" s="32">
        <f t="shared" si="70"/>
        <v>196991.82852483905</v>
      </c>
    </row>
    <row r="460" spans="1:14" s="4" customFormat="1" ht="12.75">
      <c r="A460" s="9" t="s">
        <v>489</v>
      </c>
      <c r="B460" s="27" t="s">
        <v>70</v>
      </c>
      <c r="C460" s="8">
        <v>1687</v>
      </c>
      <c r="D460" s="70">
        <v>1342394</v>
      </c>
      <c r="E460" s="28">
        <v>65400</v>
      </c>
      <c r="F460" s="29">
        <f t="shared" si="65"/>
        <v>34627.19691131498</v>
      </c>
      <c r="G460" s="30">
        <f t="shared" si="66"/>
        <v>0.0017080403519700493</v>
      </c>
      <c r="H460" s="7">
        <f t="shared" si="67"/>
        <v>20.525902140672784</v>
      </c>
      <c r="I460" s="7">
        <f t="shared" si="71"/>
        <v>17757.196911314986</v>
      </c>
      <c r="J460" s="7">
        <f t="shared" si="63"/>
        <v>17757.196911314986</v>
      </c>
      <c r="K460" s="7">
        <f t="shared" si="64"/>
        <v>0.00247047943793761</v>
      </c>
      <c r="L460" s="31">
        <f t="shared" si="68"/>
        <v>77515.8067258019</v>
      </c>
      <c r="M460" s="10">
        <f t="shared" si="69"/>
        <v>37911.29164949859</v>
      </c>
      <c r="N460" s="32">
        <f t="shared" si="70"/>
        <v>115427.0983753005</v>
      </c>
    </row>
    <row r="461" spans="1:14" s="4" customFormat="1" ht="12.75">
      <c r="A461" s="26" t="s">
        <v>494</v>
      </c>
      <c r="B461" s="27" t="s">
        <v>201</v>
      </c>
      <c r="C461" s="64">
        <v>1527</v>
      </c>
      <c r="D461" s="69">
        <v>1622538</v>
      </c>
      <c r="E461" s="28">
        <v>139800</v>
      </c>
      <c r="F461" s="29">
        <f t="shared" si="65"/>
        <v>17722.5717167382</v>
      </c>
      <c r="G461" s="30">
        <f t="shared" si="66"/>
        <v>0.0008741934182659894</v>
      </c>
      <c r="H461" s="7">
        <f t="shared" si="67"/>
        <v>11.606137339055794</v>
      </c>
      <c r="I461" s="7">
        <f t="shared" si="71"/>
        <v>2452.5717167381968</v>
      </c>
      <c r="J461" s="7">
        <f t="shared" si="63"/>
        <v>2452.5717167381968</v>
      </c>
      <c r="K461" s="7">
        <f t="shared" si="64"/>
        <v>0.00034121534082939706</v>
      </c>
      <c r="L461" s="31">
        <f t="shared" si="68"/>
        <v>39673.423390212025</v>
      </c>
      <c r="M461" s="10">
        <f t="shared" si="69"/>
        <v>5236.195898989313</v>
      </c>
      <c r="N461" s="32">
        <f t="shared" si="70"/>
        <v>44909.619289201335</v>
      </c>
    </row>
    <row r="462" spans="1:14" s="4" customFormat="1" ht="12.75">
      <c r="A462" s="26" t="s">
        <v>503</v>
      </c>
      <c r="B462" s="27" t="s">
        <v>465</v>
      </c>
      <c r="C462" s="64">
        <v>7693</v>
      </c>
      <c r="D462" s="69">
        <v>9606419</v>
      </c>
      <c r="E462" s="14">
        <v>692150</v>
      </c>
      <c r="F462" s="29">
        <f t="shared" si="65"/>
        <v>106771.91557754822</v>
      </c>
      <c r="G462" s="30">
        <f t="shared" si="66"/>
        <v>0.005266690824864295</v>
      </c>
      <c r="H462" s="7">
        <f t="shared" si="67"/>
        <v>13.87909990608972</v>
      </c>
      <c r="I462" s="7">
        <f t="shared" si="71"/>
        <v>29841.91557754822</v>
      </c>
      <c r="J462" s="7">
        <f t="shared" si="63"/>
        <v>29841.91557754822</v>
      </c>
      <c r="K462" s="7">
        <f t="shared" si="64"/>
        <v>0.004151772331590561</v>
      </c>
      <c r="L462" s="31">
        <f t="shared" si="68"/>
        <v>239017.64826214925</v>
      </c>
      <c r="M462" s="10">
        <f t="shared" si="69"/>
        <v>63711.945668589506</v>
      </c>
      <c r="N462" s="32">
        <f t="shared" si="70"/>
        <v>302729.59393073875</v>
      </c>
    </row>
    <row r="463" spans="1:14" s="4" customFormat="1" ht="12.75">
      <c r="A463" s="26" t="s">
        <v>496</v>
      </c>
      <c r="B463" s="27" t="s">
        <v>252</v>
      </c>
      <c r="C463" s="64">
        <v>1553</v>
      </c>
      <c r="D463" s="69">
        <v>2626066</v>
      </c>
      <c r="E463" s="28">
        <v>239800</v>
      </c>
      <c r="F463" s="29">
        <f t="shared" si="65"/>
        <v>17007.00791492911</v>
      </c>
      <c r="G463" s="30">
        <f t="shared" si="66"/>
        <v>0.0008388971206468297</v>
      </c>
      <c r="H463" s="7">
        <f t="shared" si="67"/>
        <v>10.951067556296914</v>
      </c>
      <c r="I463" s="7">
        <f t="shared" si="71"/>
        <v>1477.007914929108</v>
      </c>
      <c r="J463" s="7">
        <f t="shared" si="63"/>
        <v>1477.007914929108</v>
      </c>
      <c r="K463" s="7">
        <f t="shared" si="64"/>
        <v>0.0002054895095057685</v>
      </c>
      <c r="L463" s="31">
        <f t="shared" si="68"/>
        <v>38071.575412072954</v>
      </c>
      <c r="M463" s="10">
        <f t="shared" si="69"/>
        <v>3153.3849689876847</v>
      </c>
      <c r="N463" s="32">
        <f t="shared" si="70"/>
        <v>41224.96038106064</v>
      </c>
    </row>
    <row r="464" spans="1:14" s="4" customFormat="1" ht="12.75">
      <c r="A464" s="26" t="s">
        <v>493</v>
      </c>
      <c r="B464" s="27" t="s">
        <v>180</v>
      </c>
      <c r="C464" s="64">
        <v>15722</v>
      </c>
      <c r="D464" s="69">
        <v>15255713</v>
      </c>
      <c r="E464" s="28">
        <v>757300</v>
      </c>
      <c r="F464" s="29">
        <f t="shared" si="65"/>
        <v>316717.70736300014</v>
      </c>
      <c r="G464" s="30">
        <f t="shared" si="66"/>
        <v>0.015622593585756763</v>
      </c>
      <c r="H464" s="7">
        <f t="shared" si="67"/>
        <v>20.14487389409745</v>
      </c>
      <c r="I464" s="7">
        <f t="shared" si="71"/>
        <v>159497.7073630001</v>
      </c>
      <c r="J464" s="7">
        <f t="shared" si="63"/>
        <v>159497.7073630001</v>
      </c>
      <c r="K464" s="7">
        <f t="shared" si="64"/>
        <v>0.022190203127578096</v>
      </c>
      <c r="L464" s="31">
        <f t="shared" si="68"/>
        <v>708998.4399680673</v>
      </c>
      <c r="M464" s="10">
        <f t="shared" si="69"/>
        <v>340524.6971954253</v>
      </c>
      <c r="N464" s="32">
        <f t="shared" si="70"/>
        <v>1049523.1371634926</v>
      </c>
    </row>
    <row r="465" spans="1:14" s="4" customFormat="1" ht="12.75">
      <c r="A465" s="26" t="s">
        <v>493</v>
      </c>
      <c r="B465" s="27" t="s">
        <v>181</v>
      </c>
      <c r="C465" s="64">
        <v>1189</v>
      </c>
      <c r="D465" s="69">
        <v>2512118</v>
      </c>
      <c r="E465" s="28">
        <v>187600</v>
      </c>
      <c r="F465" s="29">
        <f t="shared" si="65"/>
        <v>15921.68604477612</v>
      </c>
      <c r="G465" s="30">
        <f t="shared" si="66"/>
        <v>0.0007853619311296222</v>
      </c>
      <c r="H465" s="7">
        <f t="shared" si="67"/>
        <v>13.390820895522388</v>
      </c>
      <c r="I465" s="7">
        <f t="shared" si="71"/>
        <v>4031.6860447761196</v>
      </c>
      <c r="J465" s="7">
        <f t="shared" si="63"/>
        <v>4031.6860447761196</v>
      </c>
      <c r="K465" s="7">
        <f t="shared" si="64"/>
        <v>0.0005609104592117644</v>
      </c>
      <c r="L465" s="31">
        <f t="shared" si="68"/>
        <v>35641.99381649845</v>
      </c>
      <c r="M465" s="10">
        <f t="shared" si="69"/>
        <v>8607.57619832026</v>
      </c>
      <c r="N465" s="32">
        <f t="shared" si="70"/>
        <v>44249.57001481871</v>
      </c>
    </row>
    <row r="466" spans="1:14" s="4" customFormat="1" ht="12.75">
      <c r="A466" s="26" t="s">
        <v>497</v>
      </c>
      <c r="B466" s="27" t="s">
        <v>308</v>
      </c>
      <c r="C466" s="64">
        <v>85</v>
      </c>
      <c r="D466" s="69">
        <v>124518</v>
      </c>
      <c r="E466" s="28">
        <v>7150</v>
      </c>
      <c r="F466" s="29">
        <f t="shared" si="65"/>
        <v>1480.283916083916</v>
      </c>
      <c r="G466" s="30">
        <f t="shared" si="66"/>
        <v>7.301730681577016E-05</v>
      </c>
      <c r="H466" s="7">
        <f t="shared" si="67"/>
        <v>17.415104895104896</v>
      </c>
      <c r="I466" s="7">
        <f t="shared" si="71"/>
        <v>630.2839160839162</v>
      </c>
      <c r="J466" s="7">
        <f t="shared" si="63"/>
        <v>630.2839160839162</v>
      </c>
      <c r="K466" s="7">
        <f t="shared" si="64"/>
        <v>8.768858410056341E-05</v>
      </c>
      <c r="L466" s="31">
        <f t="shared" si="68"/>
        <v>3313.736374109425</v>
      </c>
      <c r="M466" s="10">
        <f t="shared" si="69"/>
        <v>1345.6446692563</v>
      </c>
      <c r="N466" s="32">
        <f t="shared" si="70"/>
        <v>4659.381043365725</v>
      </c>
    </row>
    <row r="467" spans="1:14" s="4" customFormat="1" ht="12.75">
      <c r="A467" s="26" t="s">
        <v>491</v>
      </c>
      <c r="B467" s="27" t="s">
        <v>118</v>
      </c>
      <c r="C467" s="65">
        <v>419</v>
      </c>
      <c r="D467" s="69">
        <v>664264</v>
      </c>
      <c r="E467" s="28">
        <v>109500</v>
      </c>
      <c r="F467" s="29">
        <f t="shared" si="65"/>
        <v>2541.795579908676</v>
      </c>
      <c r="G467" s="30">
        <f t="shared" si="66"/>
        <v>0.0001253780208678826</v>
      </c>
      <c r="H467" s="7">
        <f t="shared" si="67"/>
        <v>6.066337899543379</v>
      </c>
      <c r="I467" s="7">
        <f t="shared" si="71"/>
        <v>-1648.2044200913242</v>
      </c>
      <c r="J467" s="7">
        <f t="shared" si="63"/>
        <v>0</v>
      </c>
      <c r="K467" s="7">
        <f t="shared" si="64"/>
        <v>0</v>
      </c>
      <c r="L467" s="31">
        <f t="shared" si="68"/>
        <v>5690.016879313613</v>
      </c>
      <c r="M467" s="10">
        <f t="shared" si="69"/>
        <v>0</v>
      </c>
      <c r="N467" s="32">
        <f t="shared" si="70"/>
        <v>5690.016879313613</v>
      </c>
    </row>
    <row r="468" spans="1:14" s="4" customFormat="1" ht="12.75">
      <c r="A468" s="26" t="s">
        <v>498</v>
      </c>
      <c r="B468" s="27" t="s">
        <v>329</v>
      </c>
      <c r="C468" s="64">
        <v>260</v>
      </c>
      <c r="D468" s="69">
        <v>237969</v>
      </c>
      <c r="E468" s="28">
        <v>20300</v>
      </c>
      <c r="F468" s="29">
        <f t="shared" si="65"/>
        <v>3047.87881773399</v>
      </c>
      <c r="G468" s="30">
        <f t="shared" si="66"/>
        <v>0.00015034136381115253</v>
      </c>
      <c r="H468" s="7">
        <f t="shared" si="67"/>
        <v>11.722610837438424</v>
      </c>
      <c r="I468" s="7">
        <f t="shared" si="71"/>
        <v>447.8788177339902</v>
      </c>
      <c r="J468" s="7">
        <f t="shared" si="63"/>
        <v>447.8788177339902</v>
      </c>
      <c r="K468" s="7">
        <f t="shared" si="64"/>
        <v>6.231137805283766E-05</v>
      </c>
      <c r="L468" s="31">
        <f t="shared" si="68"/>
        <v>6822.925516154971</v>
      </c>
      <c r="M468" s="10">
        <f t="shared" si="69"/>
        <v>956.2131099602992</v>
      </c>
      <c r="N468" s="32">
        <f t="shared" si="70"/>
        <v>7779.13862611527</v>
      </c>
    </row>
    <row r="469" spans="1:14" s="4" customFormat="1" ht="12.75">
      <c r="A469" s="26" t="s">
        <v>503</v>
      </c>
      <c r="B469" s="27" t="s">
        <v>466</v>
      </c>
      <c r="C469" s="64">
        <v>9589</v>
      </c>
      <c r="D469" s="69">
        <v>26226916</v>
      </c>
      <c r="E469" s="28">
        <v>2773550</v>
      </c>
      <c r="F469" s="29">
        <f t="shared" si="65"/>
        <v>90674.3694990175</v>
      </c>
      <c r="G469" s="30">
        <f t="shared" si="66"/>
        <v>0.004472654324010736</v>
      </c>
      <c r="H469" s="7">
        <f t="shared" si="67"/>
        <v>9.456081916677183</v>
      </c>
      <c r="I469" s="7">
        <f t="shared" si="71"/>
        <v>-5215.63050098249</v>
      </c>
      <c r="J469" s="7">
        <f t="shared" si="63"/>
        <v>0</v>
      </c>
      <c r="K469" s="7">
        <f t="shared" si="64"/>
        <v>0</v>
      </c>
      <c r="L469" s="31">
        <f t="shared" si="68"/>
        <v>202981.97740554187</v>
      </c>
      <c r="M469" s="10">
        <f t="shared" si="69"/>
        <v>0</v>
      </c>
      <c r="N469" s="32">
        <f t="shared" si="70"/>
        <v>202981.97740554187</v>
      </c>
    </row>
    <row r="470" spans="1:14" s="4" customFormat="1" ht="12.75">
      <c r="A470" s="26" t="s">
        <v>502</v>
      </c>
      <c r="B470" s="27" t="s">
        <v>437</v>
      </c>
      <c r="C470" s="64">
        <v>98</v>
      </c>
      <c r="D470" s="69">
        <v>272710</v>
      </c>
      <c r="E470" s="28">
        <v>19950</v>
      </c>
      <c r="F470" s="29">
        <f t="shared" si="65"/>
        <v>1339.6280701754386</v>
      </c>
      <c r="G470" s="30">
        <f t="shared" si="66"/>
        <v>6.607923841920132E-05</v>
      </c>
      <c r="H470" s="7">
        <f t="shared" si="67"/>
        <v>13.66967418546366</v>
      </c>
      <c r="I470" s="7">
        <f t="shared" si="71"/>
        <v>359.6280701754386</v>
      </c>
      <c r="J470" s="7">
        <f t="shared" si="63"/>
        <v>359.6280701754386</v>
      </c>
      <c r="K470" s="7">
        <f t="shared" si="64"/>
        <v>5.0033445994366215E-05</v>
      </c>
      <c r="L470" s="31">
        <f t="shared" si="68"/>
        <v>2998.8667820306923</v>
      </c>
      <c r="M470" s="10">
        <f t="shared" si="69"/>
        <v>767.799372944936</v>
      </c>
      <c r="N470" s="32">
        <f t="shared" si="70"/>
        <v>3766.666154975628</v>
      </c>
    </row>
    <row r="471" spans="1:14" s="4" customFormat="1" ht="12.75">
      <c r="A471" s="26" t="s">
        <v>499</v>
      </c>
      <c r="B471" s="27" t="s">
        <v>339</v>
      </c>
      <c r="C471" s="64">
        <v>1877</v>
      </c>
      <c r="D471" s="69">
        <v>3170919</v>
      </c>
      <c r="E471" s="28">
        <v>329250</v>
      </c>
      <c r="F471" s="29">
        <f t="shared" si="65"/>
        <v>18076.88675170843</v>
      </c>
      <c r="G471" s="30">
        <f t="shared" si="66"/>
        <v>0.0008916705585204776</v>
      </c>
      <c r="H471" s="7">
        <f t="shared" si="67"/>
        <v>9.630733485193621</v>
      </c>
      <c r="I471" s="7">
        <f t="shared" si="71"/>
        <v>-693.1132482915725</v>
      </c>
      <c r="J471" s="7">
        <f t="shared" si="63"/>
        <v>0</v>
      </c>
      <c r="K471" s="7">
        <f t="shared" si="64"/>
        <v>0</v>
      </c>
      <c r="L471" s="31">
        <f t="shared" si="68"/>
        <v>40466.586516905176</v>
      </c>
      <c r="M471" s="10">
        <f t="shared" si="69"/>
        <v>0</v>
      </c>
      <c r="N471" s="32">
        <f t="shared" si="70"/>
        <v>40466.586516905176</v>
      </c>
    </row>
    <row r="472" spans="1:14" s="4" customFormat="1" ht="12.75">
      <c r="A472" s="26" t="s">
        <v>500</v>
      </c>
      <c r="B472" s="27" t="s">
        <v>520</v>
      </c>
      <c r="C472" s="64">
        <v>60</v>
      </c>
      <c r="D472" s="69">
        <v>151937</v>
      </c>
      <c r="E472" s="28">
        <v>18650</v>
      </c>
      <c r="F472" s="29">
        <f t="shared" si="65"/>
        <v>488.8053619302949</v>
      </c>
      <c r="G472" s="30">
        <f t="shared" si="66"/>
        <v>2.411108483815656E-05</v>
      </c>
      <c r="H472" s="7">
        <f t="shared" si="67"/>
        <v>8.146756032171583</v>
      </c>
      <c r="I472" s="7">
        <f t="shared" si="71"/>
        <v>-111.19463806970504</v>
      </c>
      <c r="J472" s="7">
        <f t="shared" si="63"/>
        <v>0</v>
      </c>
      <c r="K472" s="7">
        <f t="shared" si="64"/>
        <v>0</v>
      </c>
      <c r="L472" s="31">
        <f t="shared" si="68"/>
        <v>1094.230701346293</v>
      </c>
      <c r="M472" s="10">
        <f t="shared" si="69"/>
        <v>0</v>
      </c>
      <c r="N472" s="32">
        <f t="shared" si="70"/>
        <v>1094.230701346293</v>
      </c>
    </row>
    <row r="473" spans="1:14" s="4" customFormat="1" ht="12.75">
      <c r="A473" s="26" t="s">
        <v>493</v>
      </c>
      <c r="B473" s="27" t="s">
        <v>182</v>
      </c>
      <c r="C473" s="64">
        <v>3474</v>
      </c>
      <c r="D473" s="69">
        <v>2923531</v>
      </c>
      <c r="E473" s="28">
        <v>270000</v>
      </c>
      <c r="F473" s="29">
        <f t="shared" si="65"/>
        <v>37616.09886666667</v>
      </c>
      <c r="G473" s="30">
        <f t="shared" si="66"/>
        <v>0.001855472590302765</v>
      </c>
      <c r="H473" s="7">
        <f t="shared" si="67"/>
        <v>10.827892592592592</v>
      </c>
      <c r="I473" s="7">
        <f t="shared" si="71"/>
        <v>2876.0988666666653</v>
      </c>
      <c r="J473" s="7">
        <f t="shared" si="63"/>
        <v>2876.0988666666653</v>
      </c>
      <c r="K473" s="7">
        <f t="shared" si="64"/>
        <v>0.00040013878018371784</v>
      </c>
      <c r="L473" s="31">
        <f t="shared" si="68"/>
        <v>84206.70772153641</v>
      </c>
      <c r="M473" s="10">
        <f t="shared" si="69"/>
        <v>6140.418642173955</v>
      </c>
      <c r="N473" s="32">
        <f t="shared" si="70"/>
        <v>90347.12636371037</v>
      </c>
    </row>
    <row r="474" spans="1:14" s="4" customFormat="1" ht="12.75">
      <c r="A474" s="26" t="s">
        <v>496</v>
      </c>
      <c r="B474" s="27" t="s">
        <v>253</v>
      </c>
      <c r="C474" s="64">
        <v>1812</v>
      </c>
      <c r="D474" s="69">
        <v>1309446</v>
      </c>
      <c r="E474" s="28">
        <v>94100</v>
      </c>
      <c r="F474" s="29">
        <f t="shared" si="65"/>
        <v>25214.836896918172</v>
      </c>
      <c r="G474" s="30">
        <f t="shared" si="66"/>
        <v>0.0012437610528678504</v>
      </c>
      <c r="H474" s="7">
        <f t="shared" si="67"/>
        <v>13.91547290116897</v>
      </c>
      <c r="I474" s="7">
        <f t="shared" si="71"/>
        <v>7094.836896918174</v>
      </c>
      <c r="J474" s="7">
        <f t="shared" si="63"/>
        <v>7094.836896918174</v>
      </c>
      <c r="K474" s="7">
        <f t="shared" si="64"/>
        <v>0.0009870729460790463</v>
      </c>
      <c r="L474" s="31">
        <f t="shared" si="68"/>
        <v>56445.470551081424</v>
      </c>
      <c r="M474" s="10">
        <f t="shared" si="69"/>
        <v>15147.347419079215</v>
      </c>
      <c r="N474" s="32">
        <f t="shared" si="70"/>
        <v>71592.81797016064</v>
      </c>
    </row>
    <row r="475" spans="1:14" s="4" customFormat="1" ht="12.75">
      <c r="A475" s="26" t="s">
        <v>490</v>
      </c>
      <c r="B475" s="27" t="s">
        <v>98</v>
      </c>
      <c r="C475" s="64">
        <v>17494</v>
      </c>
      <c r="D475" s="69">
        <v>30495755</v>
      </c>
      <c r="E475" s="28">
        <v>1804400</v>
      </c>
      <c r="F475" s="29">
        <f t="shared" si="65"/>
        <v>295662.1247894037</v>
      </c>
      <c r="G475" s="30">
        <f t="shared" si="66"/>
        <v>0.014583994222312812</v>
      </c>
      <c r="H475" s="7">
        <f t="shared" si="67"/>
        <v>16.900773110175127</v>
      </c>
      <c r="I475" s="7">
        <f t="shared" si="71"/>
        <v>120722.12478940366</v>
      </c>
      <c r="J475" s="7">
        <f t="shared" si="63"/>
        <v>120722.12478940366</v>
      </c>
      <c r="K475" s="7">
        <f t="shared" si="64"/>
        <v>0.01679552963713089</v>
      </c>
      <c r="L475" s="31">
        <f t="shared" si="68"/>
        <v>661863.7997182602</v>
      </c>
      <c r="M475" s="10">
        <f t="shared" si="69"/>
        <v>257739.53537238337</v>
      </c>
      <c r="N475" s="32">
        <f t="shared" si="70"/>
        <v>919603.3350906435</v>
      </c>
    </row>
    <row r="476" spans="1:14" s="4" customFormat="1" ht="12.75">
      <c r="A476" s="9" t="s">
        <v>489</v>
      </c>
      <c r="B476" s="27" t="s">
        <v>71</v>
      </c>
      <c r="C476" s="8">
        <v>549</v>
      </c>
      <c r="D476" s="70">
        <v>483648</v>
      </c>
      <c r="E476" s="28">
        <v>28800</v>
      </c>
      <c r="F476" s="29">
        <f t="shared" si="65"/>
        <v>9219.54</v>
      </c>
      <c r="G476" s="30">
        <f t="shared" si="66"/>
        <v>0.000454768151950996</v>
      </c>
      <c r="H476" s="7">
        <f t="shared" si="67"/>
        <v>16.793333333333333</v>
      </c>
      <c r="I476" s="7">
        <f t="shared" si="71"/>
        <v>3729.54</v>
      </c>
      <c r="J476" s="7">
        <f t="shared" si="63"/>
        <v>3729.54</v>
      </c>
      <c r="K476" s="7">
        <f t="shared" si="64"/>
        <v>0.000518874230487064</v>
      </c>
      <c r="L476" s="31">
        <f t="shared" si="68"/>
        <v>20638.692833588077</v>
      </c>
      <c r="M476" s="10">
        <f t="shared" si="69"/>
        <v>7962.499901568101</v>
      </c>
      <c r="N476" s="32">
        <f t="shared" si="70"/>
        <v>28601.19273515618</v>
      </c>
    </row>
    <row r="477" spans="1:14" s="4" customFormat="1" ht="12.75">
      <c r="A477" s="9" t="s">
        <v>489</v>
      </c>
      <c r="B477" s="27" t="s">
        <v>72</v>
      </c>
      <c r="C477" s="8">
        <v>62</v>
      </c>
      <c r="D477" s="70">
        <v>155295</v>
      </c>
      <c r="E477" s="28">
        <v>17600</v>
      </c>
      <c r="F477" s="29">
        <f t="shared" si="65"/>
        <v>547.0619318181818</v>
      </c>
      <c r="G477" s="30">
        <f t="shared" si="66"/>
        <v>2.6984680768855745E-05</v>
      </c>
      <c r="H477" s="7">
        <f t="shared" si="67"/>
        <v>8.823579545454546</v>
      </c>
      <c r="I477" s="7">
        <f t="shared" si="71"/>
        <v>-72.93806818181815</v>
      </c>
      <c r="J477" s="7">
        <f t="shared" si="63"/>
        <v>0</v>
      </c>
      <c r="K477" s="7">
        <f t="shared" si="64"/>
        <v>0</v>
      </c>
      <c r="L477" s="31">
        <f t="shared" si="68"/>
        <v>1224.6427882242235</v>
      </c>
      <c r="M477" s="10">
        <f t="shared" si="69"/>
        <v>0</v>
      </c>
      <c r="N477" s="32">
        <f t="shared" si="70"/>
        <v>1224.6427882242235</v>
      </c>
    </row>
    <row r="478" spans="1:14" s="4" customFormat="1" ht="12.75">
      <c r="A478" s="9" t="s">
        <v>489</v>
      </c>
      <c r="B478" s="27" t="s">
        <v>73</v>
      </c>
      <c r="C478" s="8">
        <v>228</v>
      </c>
      <c r="D478" s="70">
        <v>502230</v>
      </c>
      <c r="E478" s="28">
        <v>41150</v>
      </c>
      <c r="F478" s="29">
        <f t="shared" si="65"/>
        <v>2782.7081409477523</v>
      </c>
      <c r="G478" s="30">
        <f t="shared" si="66"/>
        <v>0.0001372614076925531</v>
      </c>
      <c r="H478" s="7">
        <f t="shared" si="67"/>
        <v>12.204860267314702</v>
      </c>
      <c r="I478" s="7">
        <f t="shared" si="71"/>
        <v>502.70814094775204</v>
      </c>
      <c r="J478" s="7">
        <f t="shared" si="63"/>
        <v>502.70814094775204</v>
      </c>
      <c r="K478" s="7">
        <f t="shared" si="64"/>
        <v>6.99395367240591E-05</v>
      </c>
      <c r="L478" s="31">
        <f t="shared" si="68"/>
        <v>6229.319311651728</v>
      </c>
      <c r="M478" s="10">
        <f t="shared" si="69"/>
        <v>1073.2727153520163</v>
      </c>
      <c r="N478" s="32">
        <f t="shared" si="70"/>
        <v>7302.592027003744</v>
      </c>
    </row>
    <row r="479" spans="1:14" s="4" customFormat="1" ht="12.75">
      <c r="A479" s="26" t="s">
        <v>495</v>
      </c>
      <c r="B479" s="27" t="s">
        <v>521</v>
      </c>
      <c r="C479" s="64">
        <v>718</v>
      </c>
      <c r="D479" s="69">
        <v>2020664</v>
      </c>
      <c r="E479" s="28">
        <v>219100</v>
      </c>
      <c r="F479" s="29">
        <f t="shared" si="65"/>
        <v>6621.801697854861</v>
      </c>
      <c r="G479" s="30">
        <f t="shared" si="66"/>
        <v>0.00032663066928712524</v>
      </c>
      <c r="H479" s="7">
        <f t="shared" si="67"/>
        <v>9.222565038795072</v>
      </c>
      <c r="I479" s="7">
        <f t="shared" si="71"/>
        <v>-558.1983021451387</v>
      </c>
      <c r="J479" s="7">
        <f t="shared" si="63"/>
        <v>0</v>
      </c>
      <c r="K479" s="7">
        <f t="shared" si="64"/>
        <v>0</v>
      </c>
      <c r="L479" s="31">
        <f t="shared" si="68"/>
        <v>14823.443604231716</v>
      </c>
      <c r="M479" s="10">
        <f t="shared" si="69"/>
        <v>0</v>
      </c>
      <c r="N479" s="32">
        <f t="shared" si="70"/>
        <v>14823.443604231716</v>
      </c>
    </row>
    <row r="480" spans="1:14" s="4" customFormat="1" ht="12.75">
      <c r="A480" s="26" t="s">
        <v>495</v>
      </c>
      <c r="B480" s="27" t="s">
        <v>217</v>
      </c>
      <c r="C480" s="64">
        <v>2300</v>
      </c>
      <c r="D480" s="69">
        <v>2605207</v>
      </c>
      <c r="E480" s="28">
        <v>186100</v>
      </c>
      <c r="F480" s="29">
        <f t="shared" si="65"/>
        <v>32197.61472326706</v>
      </c>
      <c r="G480" s="30">
        <f t="shared" si="66"/>
        <v>0.001588197431209186</v>
      </c>
      <c r="H480" s="7">
        <f t="shared" si="67"/>
        <v>13.998962923159592</v>
      </c>
      <c r="I480" s="7">
        <f t="shared" si="71"/>
        <v>9197.614723267061</v>
      </c>
      <c r="J480" s="7">
        <f t="shared" si="63"/>
        <v>9197.614723267061</v>
      </c>
      <c r="K480" s="7">
        <f t="shared" si="64"/>
        <v>0.001279623026392447</v>
      </c>
      <c r="L480" s="31">
        <f t="shared" si="68"/>
        <v>72076.98868357009</v>
      </c>
      <c r="M480" s="10">
        <f t="shared" si="69"/>
        <v>19636.739739666365</v>
      </c>
      <c r="N480" s="32">
        <f t="shared" si="70"/>
        <v>91713.72842323646</v>
      </c>
    </row>
    <row r="481" spans="1:14" s="4" customFormat="1" ht="12.75">
      <c r="A481" s="26" t="s">
        <v>502</v>
      </c>
      <c r="B481" s="27" t="s">
        <v>438</v>
      </c>
      <c r="C481" s="64">
        <v>487</v>
      </c>
      <c r="D481" s="69">
        <v>846199</v>
      </c>
      <c r="E481" s="28">
        <v>70950</v>
      </c>
      <c r="F481" s="29">
        <f t="shared" si="65"/>
        <v>5808.300394644116</v>
      </c>
      <c r="G481" s="30">
        <f t="shared" si="66"/>
        <v>0.00028650345206469575</v>
      </c>
      <c r="H481" s="7">
        <f t="shared" si="67"/>
        <v>11.926694855532064</v>
      </c>
      <c r="I481" s="7">
        <f t="shared" si="71"/>
        <v>938.3003946441153</v>
      </c>
      <c r="J481" s="7">
        <f t="shared" si="63"/>
        <v>938.3003946441153</v>
      </c>
      <c r="K481" s="7">
        <f t="shared" si="64"/>
        <v>0.00013054154003889858</v>
      </c>
      <c r="L481" s="31">
        <f t="shared" si="68"/>
        <v>13002.35453507098</v>
      </c>
      <c r="M481" s="10">
        <f t="shared" si="69"/>
        <v>2003.2542351054228</v>
      </c>
      <c r="N481" s="32">
        <f t="shared" si="70"/>
        <v>15005.608770176403</v>
      </c>
    </row>
    <row r="482" spans="1:14" s="4" customFormat="1" ht="12.75">
      <c r="A482" s="26" t="s">
        <v>502</v>
      </c>
      <c r="B482" s="27" t="s">
        <v>439</v>
      </c>
      <c r="C482" s="64">
        <v>220</v>
      </c>
      <c r="D482" s="69">
        <v>165643</v>
      </c>
      <c r="E482" s="28">
        <v>13100</v>
      </c>
      <c r="F482" s="29">
        <f t="shared" si="65"/>
        <v>2781.7908396946564</v>
      </c>
      <c r="G482" s="30">
        <f t="shared" si="66"/>
        <v>0.0001372161603813366</v>
      </c>
      <c r="H482" s="7">
        <f t="shared" si="67"/>
        <v>12.644503816793893</v>
      </c>
      <c r="I482" s="7">
        <f t="shared" si="71"/>
        <v>581.7908396946565</v>
      </c>
      <c r="J482" s="7">
        <f t="shared" si="63"/>
        <v>581.7908396946565</v>
      </c>
      <c r="K482" s="7">
        <f t="shared" si="64"/>
        <v>8.09419591292727E-05</v>
      </c>
      <c r="L482" s="31">
        <f t="shared" si="68"/>
        <v>6227.265857922093</v>
      </c>
      <c r="M482" s="10">
        <f t="shared" si="69"/>
        <v>1242.1128353099646</v>
      </c>
      <c r="N482" s="32">
        <f t="shared" si="70"/>
        <v>7469.378693232058</v>
      </c>
    </row>
    <row r="483" spans="1:14" s="4" customFormat="1" ht="12.75">
      <c r="A483" s="26" t="s">
        <v>498</v>
      </c>
      <c r="B483" s="27" t="s">
        <v>330</v>
      </c>
      <c r="C483" s="64">
        <v>150</v>
      </c>
      <c r="D483" s="69">
        <v>301368</v>
      </c>
      <c r="E483" s="28">
        <v>57100</v>
      </c>
      <c r="F483" s="29">
        <f t="shared" si="65"/>
        <v>791.6847635726795</v>
      </c>
      <c r="G483" s="30">
        <f t="shared" si="66"/>
        <v>3.9051082468074175E-05</v>
      </c>
      <c r="H483" s="7">
        <f t="shared" si="67"/>
        <v>5.277898423817863</v>
      </c>
      <c r="I483" s="7">
        <f t="shared" si="71"/>
        <v>-708.3152364273205</v>
      </c>
      <c r="J483" s="7">
        <f t="shared" si="63"/>
        <v>0</v>
      </c>
      <c r="K483" s="7">
        <f t="shared" si="64"/>
        <v>0</v>
      </c>
      <c r="L483" s="31">
        <f t="shared" si="68"/>
        <v>1772.2509644091058</v>
      </c>
      <c r="M483" s="10">
        <f t="shared" si="69"/>
        <v>0</v>
      </c>
      <c r="N483" s="32">
        <f t="shared" si="70"/>
        <v>1772.2509644091058</v>
      </c>
    </row>
    <row r="484" spans="1:14" s="4" customFormat="1" ht="12.75">
      <c r="A484" s="26" t="s">
        <v>491</v>
      </c>
      <c r="B484" s="27" t="s">
        <v>119</v>
      </c>
      <c r="C484" s="65">
        <v>4116</v>
      </c>
      <c r="D484" s="69">
        <v>4265780</v>
      </c>
      <c r="E484" s="28">
        <v>273950</v>
      </c>
      <c r="F484" s="29">
        <f t="shared" si="65"/>
        <v>64091.80682606315</v>
      </c>
      <c r="G484" s="30">
        <f t="shared" si="66"/>
        <v>0.0031614280696747304</v>
      </c>
      <c r="H484" s="7">
        <f t="shared" si="67"/>
        <v>15.571381638985216</v>
      </c>
      <c r="I484" s="7">
        <f t="shared" si="71"/>
        <v>22931.806826063148</v>
      </c>
      <c r="J484" s="7">
        <f t="shared" si="63"/>
        <v>22931.806826063148</v>
      </c>
      <c r="K484" s="7">
        <f t="shared" si="64"/>
        <v>0.0031903997867167313</v>
      </c>
      <c r="L484" s="31">
        <f t="shared" si="68"/>
        <v>143474.7410643894</v>
      </c>
      <c r="M484" s="10">
        <f t="shared" si="69"/>
        <v>48958.989471974164</v>
      </c>
      <c r="N484" s="32">
        <f t="shared" si="70"/>
        <v>192433.73053636358</v>
      </c>
    </row>
    <row r="485" spans="1:14" s="4" customFormat="1" ht="12.75">
      <c r="A485" s="26" t="s">
        <v>490</v>
      </c>
      <c r="B485" s="27" t="s">
        <v>99</v>
      </c>
      <c r="C485" s="64">
        <v>17001</v>
      </c>
      <c r="D485" s="69">
        <v>24305454</v>
      </c>
      <c r="E485" s="28">
        <v>1721650</v>
      </c>
      <c r="F485" s="29">
        <f t="shared" si="65"/>
        <v>240012.2112241164</v>
      </c>
      <c r="G485" s="30">
        <f t="shared" si="66"/>
        <v>0.011838975669508837</v>
      </c>
      <c r="H485" s="7">
        <f t="shared" si="67"/>
        <v>14.117534922893736</v>
      </c>
      <c r="I485" s="7">
        <f t="shared" si="71"/>
        <v>70002.2112241164</v>
      </c>
      <c r="J485" s="7">
        <f t="shared" si="63"/>
        <v>70002.2112241164</v>
      </c>
      <c r="K485" s="7">
        <f t="shared" si="64"/>
        <v>0.009739094762707012</v>
      </c>
      <c r="L485" s="31">
        <f t="shared" si="68"/>
        <v>537286.9257864057</v>
      </c>
      <c r="M485" s="10">
        <f t="shared" si="69"/>
        <v>149453.4446557957</v>
      </c>
      <c r="N485" s="32">
        <f t="shared" si="70"/>
        <v>686740.3704422014</v>
      </c>
    </row>
    <row r="486" spans="1:14" s="4" customFormat="1" ht="12.75">
      <c r="A486" s="26" t="s">
        <v>493</v>
      </c>
      <c r="B486" s="27" t="s">
        <v>183</v>
      </c>
      <c r="C486" s="64">
        <v>2575</v>
      </c>
      <c r="D486" s="69">
        <v>2309547</v>
      </c>
      <c r="E486" s="28">
        <v>178050</v>
      </c>
      <c r="F486" s="29">
        <f t="shared" si="65"/>
        <v>33401.19924178602</v>
      </c>
      <c r="G486" s="30">
        <f t="shared" si="66"/>
        <v>0.0016475661098204503</v>
      </c>
      <c r="H486" s="7">
        <f t="shared" si="67"/>
        <v>12.971339511373209</v>
      </c>
      <c r="I486" s="7">
        <f t="shared" si="71"/>
        <v>7651.199241786014</v>
      </c>
      <c r="J486" s="7">
        <f t="shared" si="63"/>
        <v>7651.199241786014</v>
      </c>
      <c r="K486" s="7">
        <f t="shared" si="64"/>
        <v>0.001064477152379362</v>
      </c>
      <c r="L486" s="31">
        <f t="shared" si="68"/>
        <v>74771.31087068298</v>
      </c>
      <c r="M486" s="10">
        <f t="shared" si="69"/>
        <v>16335.17088155619</v>
      </c>
      <c r="N486" s="32">
        <f t="shared" si="70"/>
        <v>91106.48175223917</v>
      </c>
    </row>
    <row r="487" spans="1:14" s="4" customFormat="1" ht="12.75">
      <c r="A487" s="26" t="s">
        <v>497</v>
      </c>
      <c r="B487" s="27" t="s">
        <v>309</v>
      </c>
      <c r="C487" s="64">
        <v>407</v>
      </c>
      <c r="D487" s="69">
        <v>340712</v>
      </c>
      <c r="E487" s="28">
        <v>21850</v>
      </c>
      <c r="F487" s="29">
        <f t="shared" si="65"/>
        <v>6346.443203661327</v>
      </c>
      <c r="G487" s="30">
        <f t="shared" si="66"/>
        <v>0.00031304818322725646</v>
      </c>
      <c r="H487" s="7">
        <f t="shared" si="67"/>
        <v>15.593226544622425</v>
      </c>
      <c r="I487" s="7">
        <f t="shared" si="71"/>
        <v>2276.443203661327</v>
      </c>
      <c r="J487" s="7">
        <f t="shared" si="63"/>
        <v>2276.443203661327</v>
      </c>
      <c r="K487" s="7">
        <f t="shared" si="64"/>
        <v>0.0003167113680366152</v>
      </c>
      <c r="L487" s="31">
        <f t="shared" si="68"/>
        <v>14207.031138883152</v>
      </c>
      <c r="M487" s="10">
        <f t="shared" si="69"/>
        <v>4860.16473481413</v>
      </c>
      <c r="N487" s="32">
        <f t="shared" si="70"/>
        <v>19067.19587369728</v>
      </c>
    </row>
    <row r="488" spans="1:14" s="4" customFormat="1" ht="12.75">
      <c r="A488" s="26" t="s">
        <v>493</v>
      </c>
      <c r="B488" s="27" t="s">
        <v>184</v>
      </c>
      <c r="C488" s="64">
        <v>7794</v>
      </c>
      <c r="D488" s="69">
        <v>8756020</v>
      </c>
      <c r="E488" s="28">
        <v>565450</v>
      </c>
      <c r="F488" s="29">
        <f t="shared" si="65"/>
        <v>120690.45871429835</v>
      </c>
      <c r="G488" s="30">
        <f t="shared" si="66"/>
        <v>0.005953244616067552</v>
      </c>
      <c r="H488" s="7">
        <f t="shared" si="67"/>
        <v>15.48504730745424</v>
      </c>
      <c r="I488" s="7">
        <f t="shared" si="71"/>
        <v>42750.458714298344</v>
      </c>
      <c r="J488" s="7">
        <f t="shared" si="63"/>
        <v>42750.458714298344</v>
      </c>
      <c r="K488" s="7">
        <f t="shared" si="64"/>
        <v>0.005947680241625121</v>
      </c>
      <c r="L488" s="31">
        <f t="shared" si="68"/>
        <v>270175.44317278813</v>
      </c>
      <c r="M488" s="10">
        <f t="shared" si="69"/>
        <v>91271.44991194404</v>
      </c>
      <c r="N488" s="32">
        <f t="shared" si="70"/>
        <v>361446.8930847322</v>
      </c>
    </row>
    <row r="489" spans="1:14" s="4" customFormat="1" ht="12.75">
      <c r="A489" s="26" t="s">
        <v>492</v>
      </c>
      <c r="B489" s="27" t="s">
        <v>156</v>
      </c>
      <c r="C489" s="64">
        <v>516</v>
      </c>
      <c r="D489" s="69">
        <v>1352235</v>
      </c>
      <c r="E489" s="28">
        <v>216500</v>
      </c>
      <c r="F489" s="29">
        <f t="shared" si="65"/>
        <v>3222.8787990762125</v>
      </c>
      <c r="G489" s="30">
        <f t="shared" si="66"/>
        <v>0.00015897351011199412</v>
      </c>
      <c r="H489" s="7">
        <f t="shared" si="67"/>
        <v>6.245889145496536</v>
      </c>
      <c r="I489" s="7">
        <f t="shared" si="71"/>
        <v>-1937.1212009237875</v>
      </c>
      <c r="J489" s="7">
        <f t="shared" si="63"/>
        <v>0</v>
      </c>
      <c r="K489" s="7">
        <f t="shared" si="64"/>
        <v>0</v>
      </c>
      <c r="L489" s="31">
        <f t="shared" si="68"/>
        <v>7214.677258737113</v>
      </c>
      <c r="M489" s="10">
        <f t="shared" si="69"/>
        <v>0</v>
      </c>
      <c r="N489" s="32">
        <f t="shared" si="70"/>
        <v>7214.677258737113</v>
      </c>
    </row>
    <row r="490" spans="1:14" s="4" customFormat="1" ht="12.75">
      <c r="A490" s="26" t="s">
        <v>501</v>
      </c>
      <c r="B490" s="27" t="s">
        <v>397</v>
      </c>
      <c r="C490" s="64">
        <v>3757</v>
      </c>
      <c r="D490" s="69">
        <v>3175499</v>
      </c>
      <c r="E490" s="28">
        <v>238100</v>
      </c>
      <c r="F490" s="29">
        <f t="shared" si="65"/>
        <v>50106.466791264174</v>
      </c>
      <c r="G490" s="30">
        <f t="shared" si="66"/>
        <v>0.0024715794175693318</v>
      </c>
      <c r="H490" s="7">
        <f t="shared" si="67"/>
        <v>13.336829063418731</v>
      </c>
      <c r="I490" s="7">
        <f t="shared" si="71"/>
        <v>12536.466791264174</v>
      </c>
      <c r="J490" s="7">
        <f t="shared" si="63"/>
        <v>12536.466791264174</v>
      </c>
      <c r="K490" s="7">
        <f t="shared" si="64"/>
        <v>0.0017441425911355907</v>
      </c>
      <c r="L490" s="31">
        <f t="shared" si="68"/>
        <v>112167.41584518128</v>
      </c>
      <c r="M490" s="10">
        <f t="shared" si="69"/>
        <v>26765.128029583477</v>
      </c>
      <c r="N490" s="32">
        <f t="shared" si="70"/>
        <v>138932.54387476476</v>
      </c>
    </row>
    <row r="491" spans="1:14" s="4" customFormat="1" ht="12.75">
      <c r="A491" s="9" t="s">
        <v>489</v>
      </c>
      <c r="B491" s="27" t="s">
        <v>74</v>
      </c>
      <c r="C491" s="8">
        <v>224</v>
      </c>
      <c r="D491" s="70">
        <v>424595</v>
      </c>
      <c r="E491" s="28">
        <v>35750</v>
      </c>
      <c r="F491" s="29">
        <f t="shared" si="65"/>
        <v>2660.3994405594403</v>
      </c>
      <c r="G491" s="30">
        <f t="shared" si="66"/>
        <v>0.00013122834078865977</v>
      </c>
      <c r="H491" s="7">
        <f t="shared" si="67"/>
        <v>11.876783216783217</v>
      </c>
      <c r="I491" s="7">
        <f t="shared" si="71"/>
        <v>420.39944055944056</v>
      </c>
      <c r="J491" s="7">
        <f t="shared" si="63"/>
        <v>420.39944055944056</v>
      </c>
      <c r="K491" s="7">
        <f t="shared" si="64"/>
        <v>5.848829512955269E-05</v>
      </c>
      <c r="L491" s="31">
        <f t="shared" si="68"/>
        <v>5955.5213024029235</v>
      </c>
      <c r="M491" s="10">
        <f t="shared" si="69"/>
        <v>897.5451407073876</v>
      </c>
      <c r="N491" s="32">
        <f t="shared" si="70"/>
        <v>6853.066443110311</v>
      </c>
    </row>
    <row r="492" spans="1:14" s="4" customFormat="1" ht="12.75">
      <c r="A492" s="26" t="s">
        <v>493</v>
      </c>
      <c r="B492" s="27" t="s">
        <v>185</v>
      </c>
      <c r="C492" s="64">
        <v>6092</v>
      </c>
      <c r="D492" s="69">
        <v>8350593</v>
      </c>
      <c r="E492" s="28">
        <v>610600</v>
      </c>
      <c r="F492" s="29">
        <f t="shared" si="65"/>
        <v>83314.46537176547</v>
      </c>
      <c r="G492" s="30">
        <f t="shared" si="66"/>
        <v>0.004109615604238718</v>
      </c>
      <c r="H492" s="7">
        <f t="shared" si="67"/>
        <v>13.67604487389453</v>
      </c>
      <c r="I492" s="7">
        <f t="shared" si="71"/>
        <v>22394.465371765473</v>
      </c>
      <c r="J492" s="7">
        <f t="shared" si="63"/>
        <v>22394.465371765473</v>
      </c>
      <c r="K492" s="7">
        <f t="shared" si="64"/>
        <v>0.0031156418719048493</v>
      </c>
      <c r="L492" s="31">
        <f t="shared" si="68"/>
        <v>186506.231265603</v>
      </c>
      <c r="M492" s="10">
        <f t="shared" si="69"/>
        <v>47811.77526406818</v>
      </c>
      <c r="N492" s="32">
        <f t="shared" si="70"/>
        <v>234318.0065296712</v>
      </c>
    </row>
    <row r="493" spans="1:14" s="4" customFormat="1" ht="12.75">
      <c r="A493" s="26" t="s">
        <v>495</v>
      </c>
      <c r="B493" s="27" t="s">
        <v>218</v>
      </c>
      <c r="C493" s="64">
        <v>3732</v>
      </c>
      <c r="D493" s="69">
        <v>7009056.43</v>
      </c>
      <c r="E493" s="28">
        <v>421950</v>
      </c>
      <c r="F493" s="29">
        <f t="shared" si="65"/>
        <v>61992.6498323498</v>
      </c>
      <c r="G493" s="30">
        <f t="shared" si="66"/>
        <v>0.0030578838856171716</v>
      </c>
      <c r="H493" s="7">
        <f t="shared" si="67"/>
        <v>16.611106600308094</v>
      </c>
      <c r="I493" s="7">
        <f t="shared" si="71"/>
        <v>24672.64983234981</v>
      </c>
      <c r="J493" s="7">
        <f t="shared" si="63"/>
        <v>24672.64983234981</v>
      </c>
      <c r="K493" s="7">
        <f t="shared" si="64"/>
        <v>0.0034325954932343658</v>
      </c>
      <c r="L493" s="31">
        <f t="shared" si="68"/>
        <v>138775.60679058314</v>
      </c>
      <c r="M493" s="10">
        <f t="shared" si="69"/>
        <v>52675.65755066566</v>
      </c>
      <c r="N493" s="32">
        <f t="shared" si="70"/>
        <v>191451.2643412488</v>
      </c>
    </row>
    <row r="494" spans="1:14" s="4" customFormat="1" ht="12.75">
      <c r="A494" s="9" t="s">
        <v>489</v>
      </c>
      <c r="B494" s="27" t="s">
        <v>75</v>
      </c>
      <c r="C494" s="8">
        <v>1213</v>
      </c>
      <c r="D494" s="70">
        <v>892593</v>
      </c>
      <c r="E494" s="28">
        <v>58550</v>
      </c>
      <c r="F494" s="29">
        <f t="shared" si="65"/>
        <v>18492.14874466268</v>
      </c>
      <c r="G494" s="30">
        <f t="shared" si="66"/>
        <v>0.0009121540022835388</v>
      </c>
      <c r="H494" s="7">
        <f t="shared" si="67"/>
        <v>15.244970111016226</v>
      </c>
      <c r="I494" s="7">
        <f t="shared" si="71"/>
        <v>6362.148744662682</v>
      </c>
      <c r="J494" s="7">
        <f t="shared" si="63"/>
        <v>6362.148744662682</v>
      </c>
      <c r="K494" s="7">
        <f t="shared" si="64"/>
        <v>0.000885137318310325</v>
      </c>
      <c r="L494" s="31">
        <f t="shared" si="68"/>
        <v>41396.18438383199</v>
      </c>
      <c r="M494" s="10">
        <f t="shared" si="69"/>
        <v>13583.071572670684</v>
      </c>
      <c r="N494" s="32">
        <f t="shared" si="70"/>
        <v>54979.255956502675</v>
      </c>
    </row>
    <row r="495" spans="1:14" s="4" customFormat="1" ht="12.75">
      <c r="A495" s="26" t="s">
        <v>496</v>
      </c>
      <c r="B495" s="27" t="s">
        <v>254</v>
      </c>
      <c r="C495" s="64">
        <v>1277</v>
      </c>
      <c r="D495" s="69">
        <v>2081367</v>
      </c>
      <c r="E495" s="28">
        <v>199400</v>
      </c>
      <c r="F495" s="29">
        <f t="shared" si="65"/>
        <v>13329.51684553661</v>
      </c>
      <c r="G495" s="30">
        <f t="shared" si="66"/>
        <v>0.000657499153129587</v>
      </c>
      <c r="H495" s="7">
        <f t="shared" si="67"/>
        <v>10.438149448345035</v>
      </c>
      <c r="I495" s="7">
        <f t="shared" si="71"/>
        <v>559.5168455366097</v>
      </c>
      <c r="J495" s="7">
        <f t="shared" si="63"/>
        <v>559.5168455366097</v>
      </c>
      <c r="K495" s="7">
        <f t="shared" si="64"/>
        <v>7.78430778788692E-05</v>
      </c>
      <c r="L495" s="31">
        <f t="shared" si="68"/>
        <v>29839.211478573543</v>
      </c>
      <c r="M495" s="10">
        <f t="shared" si="69"/>
        <v>1194.5582638907076</v>
      </c>
      <c r="N495" s="32">
        <f t="shared" si="70"/>
        <v>31033.76974246425</v>
      </c>
    </row>
    <row r="496" spans="1:14" s="4" customFormat="1" ht="12.75">
      <c r="A496" s="26" t="s">
        <v>497</v>
      </c>
      <c r="B496" s="27" t="s">
        <v>310</v>
      </c>
      <c r="C496" s="64">
        <v>248</v>
      </c>
      <c r="D496" s="69">
        <v>256411</v>
      </c>
      <c r="E496" s="28">
        <v>17300</v>
      </c>
      <c r="F496" s="29">
        <f t="shared" si="65"/>
        <v>3675.71838150289</v>
      </c>
      <c r="G496" s="30">
        <f t="shared" si="66"/>
        <v>0.00018131052692958383</v>
      </c>
      <c r="H496" s="7">
        <f t="shared" si="67"/>
        <v>14.821445086705202</v>
      </c>
      <c r="I496" s="7">
        <f t="shared" si="71"/>
        <v>1195.71838150289</v>
      </c>
      <c r="J496" s="7">
        <f t="shared" si="63"/>
        <v>1195.71838150289</v>
      </c>
      <c r="K496" s="7">
        <f t="shared" si="64"/>
        <v>0.00016635495398401671</v>
      </c>
      <c r="L496" s="31">
        <f t="shared" si="68"/>
        <v>8228.39562696313</v>
      </c>
      <c r="M496" s="10">
        <f t="shared" si="69"/>
        <v>2552.8369437034944</v>
      </c>
      <c r="N496" s="32">
        <f t="shared" si="70"/>
        <v>10781.232570666625</v>
      </c>
    </row>
    <row r="497" spans="1:14" s="4" customFormat="1" ht="12.75">
      <c r="A497" s="26" t="s">
        <v>499</v>
      </c>
      <c r="B497" s="27" t="s">
        <v>340</v>
      </c>
      <c r="C497" s="64">
        <v>3072</v>
      </c>
      <c r="D497" s="69">
        <v>4258410</v>
      </c>
      <c r="E497" s="28">
        <v>359950</v>
      </c>
      <c r="F497" s="29">
        <f t="shared" si="65"/>
        <v>36343.479705514656</v>
      </c>
      <c r="G497" s="30">
        <f t="shared" si="66"/>
        <v>0.0017926986705568203</v>
      </c>
      <c r="H497" s="7">
        <f t="shared" si="67"/>
        <v>11.83055979997222</v>
      </c>
      <c r="I497" s="7">
        <f t="shared" si="71"/>
        <v>5623.479705514657</v>
      </c>
      <c r="J497" s="7">
        <f t="shared" si="63"/>
        <v>5623.479705514657</v>
      </c>
      <c r="K497" s="7">
        <f t="shared" si="64"/>
        <v>0.0007823695964806757</v>
      </c>
      <c r="L497" s="31">
        <f t="shared" si="68"/>
        <v>81357.84585194694</v>
      </c>
      <c r="M497" s="10">
        <f t="shared" si="69"/>
        <v>12006.026641792467</v>
      </c>
      <c r="N497" s="32">
        <f t="shared" si="70"/>
        <v>93363.87249373941</v>
      </c>
    </row>
    <row r="498" spans="1:14" s="4" customFormat="1" ht="12.75">
      <c r="A498" s="26" t="s">
        <v>490</v>
      </c>
      <c r="B498" s="27" t="s">
        <v>100</v>
      </c>
      <c r="C498" s="64">
        <v>8349</v>
      </c>
      <c r="D498" s="69">
        <v>26394645</v>
      </c>
      <c r="E498" s="28">
        <v>1436350</v>
      </c>
      <c r="F498" s="29">
        <f t="shared" si="65"/>
        <v>153422.83642914332</v>
      </c>
      <c r="G498" s="30">
        <f t="shared" si="66"/>
        <v>0.007567820063686632</v>
      </c>
      <c r="H498" s="7">
        <f t="shared" si="67"/>
        <v>18.376193128415775</v>
      </c>
      <c r="I498" s="7">
        <f t="shared" si="71"/>
        <v>69932.83642914331</v>
      </c>
      <c r="J498" s="7">
        <f t="shared" si="63"/>
        <v>69932.83642914331</v>
      </c>
      <c r="K498" s="7">
        <f t="shared" si="64"/>
        <v>0.009729442957562985</v>
      </c>
      <c r="L498" s="31">
        <f t="shared" si="68"/>
        <v>343449.5424629554</v>
      </c>
      <c r="M498" s="10">
        <f t="shared" si="69"/>
        <v>149305.33073339655</v>
      </c>
      <c r="N498" s="32">
        <f t="shared" si="70"/>
        <v>492754.8731963519</v>
      </c>
    </row>
    <row r="499" spans="1:14" s="4" customFormat="1" ht="12.75">
      <c r="A499" s="26" t="s">
        <v>503</v>
      </c>
      <c r="B499" s="27" t="s">
        <v>467</v>
      </c>
      <c r="C499" s="64">
        <v>12529</v>
      </c>
      <c r="D499" s="69">
        <v>37273142</v>
      </c>
      <c r="E499" s="28">
        <v>3885750</v>
      </c>
      <c r="F499" s="29">
        <f t="shared" si="65"/>
        <v>120181.48262703468</v>
      </c>
      <c r="G499" s="30">
        <f t="shared" si="66"/>
        <v>0.0059281385788257646</v>
      </c>
      <c r="H499" s="7">
        <f t="shared" si="67"/>
        <v>9.592264556391944</v>
      </c>
      <c r="I499" s="7">
        <f t="shared" si="71"/>
        <v>-5108.517372965332</v>
      </c>
      <c r="J499" s="7">
        <f t="shared" si="63"/>
        <v>0</v>
      </c>
      <c r="K499" s="7">
        <f t="shared" si="64"/>
        <v>0</v>
      </c>
      <c r="L499" s="31">
        <f t="shared" si="68"/>
        <v>269036.0586563506</v>
      </c>
      <c r="M499" s="10">
        <f t="shared" si="69"/>
        <v>0</v>
      </c>
      <c r="N499" s="32">
        <f t="shared" si="70"/>
        <v>269036.0586563506</v>
      </c>
    </row>
    <row r="500" spans="1:14" s="40" customFormat="1" ht="13.5" thickBot="1">
      <c r="A500" s="36" t="s">
        <v>472</v>
      </c>
      <c r="C500" s="11">
        <f>SUM(C7:C499)</f>
        <v>1328361</v>
      </c>
      <c r="D500" s="74">
        <f>SUM(D7:D499)</f>
        <v>2138149405.2271311</v>
      </c>
      <c r="E500" s="37">
        <f>SUM(E7:E499)</f>
        <v>158661600</v>
      </c>
      <c r="F500" s="38">
        <f>SUM(F7:F499)</f>
        <v>20273055.534885965</v>
      </c>
      <c r="G500" s="38">
        <f>SUM(G7:G499)</f>
        <v>0.9999999999999991</v>
      </c>
      <c r="H500" s="12"/>
      <c r="I500" s="38"/>
      <c r="J500" s="12">
        <f>SUM(J7:J499)</f>
        <v>7187753.3723328365</v>
      </c>
      <c r="K500" s="12">
        <f>SUM(K7:K499)</f>
        <v>1.0000000000000002</v>
      </c>
      <c r="L500" s="62">
        <f>SUM(L7:L499)</f>
        <v>45382889.59999996</v>
      </c>
      <c r="M500" s="63">
        <f>SUM(M7:M499)</f>
        <v>15345722.400000006</v>
      </c>
      <c r="N500" s="39">
        <f t="shared" si="70"/>
        <v>60728611.99999996</v>
      </c>
    </row>
    <row r="501" spans="1:14" s="4" customFormat="1" ht="12.75">
      <c r="A501" s="8"/>
      <c r="B501" s="8"/>
      <c r="C501" s="13"/>
      <c r="D501" s="70"/>
      <c r="E501" s="13"/>
      <c r="F501" s="16"/>
      <c r="G501" s="16"/>
      <c r="H501" s="14"/>
      <c r="I501" s="14"/>
      <c r="J501" s="14"/>
      <c r="K501" s="14"/>
      <c r="L501" s="14">
        <f>L500-B509</f>
        <v>0</v>
      </c>
      <c r="M501" s="14">
        <f>M500-G509</f>
        <v>0</v>
      </c>
      <c r="N501" s="14">
        <f>N500-L509</f>
        <v>0</v>
      </c>
    </row>
    <row r="502" spans="1:14" s="4" customFormat="1" ht="13.5" thickBot="1">
      <c r="A502" s="8"/>
      <c r="B502" s="15"/>
      <c r="C502" s="15"/>
      <c r="D502" s="46"/>
      <c r="E502" s="15"/>
      <c r="F502" s="18"/>
      <c r="G502" s="18"/>
      <c r="H502" s="41"/>
      <c r="I502" s="41"/>
      <c r="J502" s="42"/>
      <c r="K502" s="41"/>
      <c r="L502" s="16"/>
      <c r="M502" s="16"/>
      <c r="N502" s="16"/>
    </row>
    <row r="503" spans="1:14" s="4" customFormat="1" ht="12.75">
      <c r="A503" s="15"/>
      <c r="B503" s="58" t="s">
        <v>533</v>
      </c>
      <c r="C503" s="17"/>
      <c r="D503" s="75"/>
      <c r="E503" s="17"/>
      <c r="F503" s="17"/>
      <c r="G503" s="17"/>
      <c r="H503" s="17"/>
      <c r="I503" s="17"/>
      <c r="J503" s="17"/>
      <c r="K503" s="17"/>
      <c r="L503" s="43"/>
      <c r="M503" s="18"/>
      <c r="N503" s="18"/>
    </row>
    <row r="504" spans="1:14" s="4" customFormat="1" ht="12.75">
      <c r="A504" s="15"/>
      <c r="B504" s="59" t="s">
        <v>534</v>
      </c>
      <c r="C504" s="55"/>
      <c r="D504" s="76"/>
      <c r="E504" s="55"/>
      <c r="F504" s="55"/>
      <c r="G504" s="55"/>
      <c r="H504" s="55"/>
      <c r="I504" s="55"/>
      <c r="J504" s="55"/>
      <c r="K504" s="55"/>
      <c r="L504" s="45"/>
      <c r="M504" s="18"/>
      <c r="N504" s="18"/>
    </row>
    <row r="505" spans="1:14" s="4" customFormat="1" ht="12.75">
      <c r="A505" s="15"/>
      <c r="B505" s="59"/>
      <c r="C505" s="55"/>
      <c r="D505" s="76"/>
      <c r="E505" s="55"/>
      <c r="F505" s="55"/>
      <c r="G505" s="55"/>
      <c r="H505" s="55"/>
      <c r="I505" s="55"/>
      <c r="J505" s="55"/>
      <c r="K505" s="55"/>
      <c r="L505" s="45"/>
      <c r="M505" s="18"/>
      <c r="N505" s="18"/>
    </row>
    <row r="506" spans="1:14" s="4" customFormat="1" ht="12.75">
      <c r="A506" s="15"/>
      <c r="B506" s="56">
        <v>142678003</v>
      </c>
      <c r="C506" s="19" t="s">
        <v>485</v>
      </c>
      <c r="D506" s="77"/>
      <c r="E506" s="19"/>
      <c r="F506" s="18"/>
      <c r="G506" s="18"/>
      <c r="H506" s="44"/>
      <c r="I506" s="44"/>
      <c r="J506" s="44"/>
      <c r="K506" s="41"/>
      <c r="L506" s="45"/>
      <c r="M506" s="18"/>
      <c r="N506" s="18"/>
    </row>
    <row r="507" spans="1:14" s="4" customFormat="1" ht="12.75">
      <c r="A507" s="15"/>
      <c r="B507" s="57">
        <v>-85949391</v>
      </c>
      <c r="C507" s="15" t="s">
        <v>525</v>
      </c>
      <c r="D507" s="46"/>
      <c r="E507" s="52">
        <v>0.2</v>
      </c>
      <c r="F507" s="82"/>
      <c r="G507" s="46">
        <f>E507*(B506+B507)</f>
        <v>11345722.4</v>
      </c>
      <c r="H507" s="41"/>
      <c r="I507" s="41"/>
      <c r="J507" s="41"/>
      <c r="K507" s="41"/>
      <c r="L507" s="45"/>
      <c r="M507" s="18"/>
      <c r="N507" s="18"/>
    </row>
    <row r="508" spans="1:14" s="4" customFormat="1" ht="12.75">
      <c r="A508" s="15"/>
      <c r="B508" s="57">
        <v>4000000</v>
      </c>
      <c r="C508" s="15" t="s">
        <v>526</v>
      </c>
      <c r="D508" s="46"/>
      <c r="E508" s="53" t="s">
        <v>524</v>
      </c>
      <c r="F508" s="82"/>
      <c r="G508" s="46">
        <f>B508</f>
        <v>4000000</v>
      </c>
      <c r="H508" s="41"/>
      <c r="I508" s="41"/>
      <c r="J508" s="41"/>
      <c r="K508" s="41"/>
      <c r="L508" s="60" t="s">
        <v>528</v>
      </c>
      <c r="M508" s="18"/>
      <c r="N508" s="18"/>
    </row>
    <row r="509" spans="1:14" s="4" customFormat="1" ht="13.5" thickBot="1">
      <c r="A509" s="15"/>
      <c r="B509" s="62">
        <f>SUM(B506:B508)-G509</f>
        <v>45382889.6</v>
      </c>
      <c r="C509" s="20" t="s">
        <v>484</v>
      </c>
      <c r="D509" s="78"/>
      <c r="E509" s="47" t="s">
        <v>486</v>
      </c>
      <c r="F509" s="83"/>
      <c r="G509" s="63">
        <f>SUM(G507:G508)</f>
        <v>15345722.4</v>
      </c>
      <c r="H509" s="48"/>
      <c r="I509" s="48"/>
      <c r="J509" s="48"/>
      <c r="K509" s="48"/>
      <c r="L509" s="39">
        <f>G509+B509</f>
        <v>60728612</v>
      </c>
      <c r="M509" s="18"/>
      <c r="N509" s="18"/>
    </row>
    <row r="510" spans="1:14" s="4" customFormat="1" ht="12" customHeight="1">
      <c r="A510" s="8"/>
      <c r="B510" s="15"/>
      <c r="C510" s="15"/>
      <c r="D510" s="46"/>
      <c r="E510" s="15"/>
      <c r="F510" s="18"/>
      <c r="G510" s="18"/>
      <c r="H510" s="41"/>
      <c r="I510" s="41"/>
      <c r="J510" s="42"/>
      <c r="K510" s="41"/>
      <c r="L510" s="16"/>
      <c r="M510" s="16"/>
      <c r="N510" s="16"/>
    </row>
    <row r="511" spans="1:14" s="4" customFormat="1" ht="12.75">
      <c r="A511" s="49"/>
      <c r="B511" s="49" t="s">
        <v>480</v>
      </c>
      <c r="C511" s="8"/>
      <c r="D511" s="70"/>
      <c r="E511" s="13"/>
      <c r="F511" s="16"/>
      <c r="G511" s="16"/>
      <c r="H511" s="14"/>
      <c r="I511" s="14"/>
      <c r="J511" s="14"/>
      <c r="K511" s="14"/>
      <c r="L511" s="16"/>
      <c r="M511" s="16"/>
      <c r="N511" s="16"/>
    </row>
    <row r="512" spans="1:14" s="4" customFormat="1" ht="12.75">
      <c r="A512" s="50"/>
      <c r="B512" s="50" t="s">
        <v>482</v>
      </c>
      <c r="C512" s="21"/>
      <c r="D512" s="79"/>
      <c r="E512" s="21"/>
      <c r="F512" s="21"/>
      <c r="G512" s="21"/>
      <c r="H512" s="21"/>
      <c r="I512" s="21"/>
      <c r="J512" s="21"/>
      <c r="K512" s="21"/>
      <c r="L512" s="21"/>
      <c r="M512" s="21"/>
      <c r="N512" s="21"/>
    </row>
    <row r="513" spans="1:14" s="4" customFormat="1" ht="12.75">
      <c r="A513" s="50"/>
      <c r="B513" s="50" t="s">
        <v>481</v>
      </c>
      <c r="C513" s="21"/>
      <c r="D513" s="79"/>
      <c r="E513" s="21"/>
      <c r="F513" s="21"/>
      <c r="G513" s="21"/>
      <c r="H513" s="21"/>
      <c r="I513" s="21"/>
      <c r="J513" s="21"/>
      <c r="K513" s="21"/>
      <c r="L513" s="21"/>
      <c r="M513" s="21"/>
      <c r="N513" s="21"/>
    </row>
    <row r="514" spans="1:14" s="4" customFormat="1" ht="12.75">
      <c r="A514" s="22"/>
      <c r="B514" s="22" t="s">
        <v>535</v>
      </c>
      <c r="C514" s="22"/>
      <c r="D514" s="80"/>
      <c r="E514" s="22"/>
      <c r="F514" s="22"/>
      <c r="G514" s="22"/>
      <c r="H514" s="22"/>
      <c r="I514" s="22"/>
      <c r="J514" s="22"/>
      <c r="K514" s="22"/>
      <c r="L514" s="22"/>
      <c r="M514" s="22"/>
      <c r="N514" s="22"/>
    </row>
    <row r="515" spans="1:14" s="4" customFormat="1" ht="12.75">
      <c r="A515" s="22"/>
      <c r="B515" s="22" t="s">
        <v>536</v>
      </c>
      <c r="C515" s="8"/>
      <c r="D515" s="70"/>
      <c r="E515" s="8"/>
      <c r="F515" s="16"/>
      <c r="G515" s="16"/>
      <c r="H515" s="14"/>
      <c r="I515" s="14"/>
      <c r="J515" s="14"/>
      <c r="K515" s="14"/>
      <c r="L515" s="16"/>
      <c r="M515" s="16"/>
      <c r="N515" s="16"/>
    </row>
    <row r="516" spans="1:14" s="5" customFormat="1" ht="15">
      <c r="A516" s="23"/>
      <c r="B516" s="22" t="s">
        <v>537</v>
      </c>
      <c r="C516" s="23"/>
      <c r="D516" s="81"/>
      <c r="E516" s="23"/>
      <c r="F516" s="24"/>
      <c r="G516" s="24"/>
      <c r="H516" s="51"/>
      <c r="I516" s="51"/>
      <c r="J516" s="51"/>
      <c r="K516" s="51"/>
      <c r="L516" s="24"/>
      <c r="M516" s="24"/>
      <c r="N516" s="24"/>
    </row>
    <row r="517" spans="1:14" s="5" customFormat="1" ht="15">
      <c r="A517" s="23"/>
      <c r="B517" s="23"/>
      <c r="C517" s="23"/>
      <c r="D517" s="81"/>
      <c r="E517" s="23"/>
      <c r="F517" s="24"/>
      <c r="G517" s="24"/>
      <c r="H517" s="51"/>
      <c r="I517" s="51"/>
      <c r="J517" s="51"/>
      <c r="K517" s="51"/>
      <c r="L517" s="24"/>
      <c r="M517" s="24"/>
      <c r="N517" s="24"/>
    </row>
  </sheetData>
  <sheetProtection/>
  <mergeCells count="6">
    <mergeCell ref="A1:N1"/>
    <mergeCell ref="A2:N2"/>
    <mergeCell ref="H4:K4"/>
    <mergeCell ref="L4:N4"/>
    <mergeCell ref="H5:K5"/>
    <mergeCell ref="L5:N5"/>
  </mergeCells>
  <conditionalFormatting sqref="A7:A9 A11:A23 A92:A500 B7:C499 C500:D500 E7:IV500">
    <cfRule type="expression" priority="3" dxfId="0" stopIfTrue="1">
      <formula>MOD(ROW(),2)=1</formula>
    </cfRule>
  </conditionalFormatting>
  <conditionalFormatting sqref="A24:A91">
    <cfRule type="expression" priority="2" dxfId="0" stopIfTrue="1">
      <formula>MOD(ROW(),2)=1</formula>
    </cfRule>
  </conditionalFormatting>
  <conditionalFormatting sqref="D7:D499">
    <cfRule type="expression" priority="1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8" fitToWidth="1" horizontalDpi="600" verticalDpi="600" orientation="portrait" scale="67" r:id="rId4"/>
  <headerFooter alignWithMargins="0">
    <oddFooter>&amp;LPrepared by the Office of the State Treasurer&amp;C
Released: 6/27/2013&amp;RPage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Rodriguez, Timothy</cp:lastModifiedBy>
  <cp:lastPrinted>2014-04-07T18:04:37Z</cp:lastPrinted>
  <dcterms:created xsi:type="dcterms:W3CDTF">2004-06-22T17:59:06Z</dcterms:created>
  <dcterms:modified xsi:type="dcterms:W3CDTF">2014-04-24T16:28:55Z</dcterms:modified>
  <cp:category/>
  <cp:version/>
  <cp:contentType/>
  <cp:contentStatus/>
</cp:coreProperties>
</file>