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10" activeTab="0"/>
  </bookViews>
  <sheets>
    <sheet name="FY 2021 Projections" sheetId="1" r:id="rId1"/>
  </sheets>
  <definedNames>
    <definedName name="_xlnm.Print_Area" localSheetId="0">'FY 2021 Projections'!$A$1:$N$509</definedName>
    <definedName name="_xlnm.Print_Titles" localSheetId="0">'FY 2021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40" authorId="0">
      <text>
        <r>
          <rPr>
            <b/>
            <sz val="9"/>
            <rFont val="Tahoma"/>
            <family val="2"/>
          </rPr>
          <t>Chetkauskas, Jeff:</t>
        </r>
        <r>
          <rPr>
            <sz val="9"/>
            <rFont val="Tahoma"/>
            <family val="2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<sst xmlns="http://schemas.openxmlformats.org/spreadsheetml/2006/main" count="1006" uniqueCount="535">
  <si>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</si>
  <si>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</si>
  <si>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</si>
  <si>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</si>
  <si>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</si>
  <si>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</si>
  <si>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</si>
  <si>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</si>
  <si>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</si>
  <si>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</si>
  <si>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</si>
  <si>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</si>
  <si>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</si>
  <si>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</si>
  <si>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</si>
  <si>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</si>
  <si>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</si>
  <si>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</si>
  <si>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</si>
  <si>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</si>
  <si>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</si>
  <si>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</si>
  <si>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</si>
  <si>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</si>
  <si>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</si>
  <si>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</si>
  <si>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</si>
  <si>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</si>
  <si>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</si>
  <si>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</si>
  <si>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</si>
  <si>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</si>
  <si>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</si>
  <si>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</si>
  <si>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</si>
  <si>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</si>
  <si>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</si>
  <si>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</si>
  <si>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</si>
  <si>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</si>
  <si>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</si>
  <si>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</si>
  <si>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</si>
  <si>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</si>
  <si>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</si>
  <si>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</si>
  <si>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</si>
  <si>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</si>
  <si>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</si>
  <si>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</si>
  <si>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</si>
  <si>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</si>
  <si>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</si>
  <si>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</si>
  <si>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</si>
  <si>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</si>
  <si>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</si>
  <si>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</si>
  <si>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</si>
  <si>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</si>
  <si>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</si>
  <si>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</si>
  <si>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</si>
  <si>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</si>
  <si>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</si>
  <si>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</si>
  <si>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</si>
  <si>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</si>
  <si>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</si>
  <si>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</si>
  <si>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</si>
  <si>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</si>
  <si>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</si>
  <si>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</si>
  <si>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</si>
  <si>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</si>
  <si>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</si>
  <si>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</si>
  <si>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</si>
  <si>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</si>
  <si>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</si>
  <si>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</si>
  <si>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</si>
  <si>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</si>
  <si>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</si>
  <si>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</si>
  <si>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</si>
  <si>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</si>
  <si>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</si>
  <si>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</si>
  <si>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</si>
  <si>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</si>
  <si>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</si>
  <si>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</si>
  <si>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</si>
  <si>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</si>
  <si>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</si>
  <si>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</si>
  <si>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</si>
  <si>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</si>
  <si>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</si>
  <si>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</si>
  <si>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</si>
  <si>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</si>
  <si>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</si>
  <si>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</si>
  <si>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</si>
  <si>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</si>
  <si>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</si>
  <si>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</si>
  <si>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</si>
  <si>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</si>
  <si>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</si>
  <si>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</si>
  <si>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</si>
  <si>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</si>
  <si>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</si>
  <si>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</si>
  <si>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</si>
  <si>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</si>
  <si>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</si>
  <si>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</si>
  <si>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</si>
  <si>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</si>
  <si>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</si>
  <si>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</si>
  <si>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</si>
  <si>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</si>
  <si>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</si>
  <si>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</si>
  <si>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</si>
  <si>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</si>
  <si>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</si>
  <si>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</si>
  <si>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</si>
  <si>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</si>
  <si>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</si>
  <si>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</si>
  <si>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</si>
  <si>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</si>
  <si>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</si>
  <si>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</si>
  <si>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</si>
  <si>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</si>
  <si>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</si>
  <si>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</si>
  <si>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</si>
  <si>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</si>
  <si>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</si>
  <si>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</si>
  <si>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</si>
  <si>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</si>
  <si>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</si>
  <si>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</si>
  <si>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</si>
  <si>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</si>
  <si>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</si>
  <si>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</si>
  <si>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</si>
  <si>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</si>
  <si>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</si>
  <si>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</si>
  <si>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</si>
  <si>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</si>
  <si>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</si>
  <si>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</si>
  <si>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</si>
  <si>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</si>
  <si>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</si>
  <si>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</si>
  <si>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</si>
  <si>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</si>
  <si>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</si>
  <si>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</si>
  <si>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</si>
  <si>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</si>
  <si>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</si>
  <si>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</si>
  <si>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</si>
  <si>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</si>
  <si>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</si>
  <si>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</si>
  <si>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</si>
  <si>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</si>
  <si>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</si>
  <si>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</si>
  <si>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</si>
  <si>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</si>
  <si>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</si>
  <si>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</si>
  <si>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</si>
  <si>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</si>
  <si>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</si>
  <si>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</si>
  <si>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</si>
  <si>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</si>
  <si>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</si>
  <si>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</si>
  <si>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</si>
  <si>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</si>
  <si>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</si>
  <si>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</si>
  <si>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</si>
  <si>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</si>
  <si>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</si>
  <si>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</si>
  <si>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</si>
  <si>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</si>
  <si>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</si>
  <si>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</si>
  <si>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</si>
  <si>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</si>
  <si>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</si>
  <si>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</si>
  <si>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</si>
  <si>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</si>
  <si>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</si>
  <si>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</si>
  <si>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</si>
  <si>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</si>
  <si>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</si>
  <si>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</si>
  <si>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</si>
  <si>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</si>
  <si>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</si>
  <si>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</si>
  <si>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</si>
  <si>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</si>
  <si>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</si>
  <si>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</si>
  <si>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</si>
  <si>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</si>
  <si>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</si>
  <si>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</si>
  <si>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</si>
  <si>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</si>
  <si>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</si>
  <si>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</si>
  <si>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</si>
  <si>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</si>
  <si>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</si>
  <si>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</si>
  <si>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</si>
  <si>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</si>
  <si>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</si>
  <si>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</si>
  <si>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</si>
  <si>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</si>
  <si>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</si>
  <si>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</si>
  <si>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</si>
  <si>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</si>
  <si>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</si>
  <si>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</si>
  <si>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</si>
  <si>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</si>
  <si>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</si>
  <si>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</si>
  <si>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</si>
  <si>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</si>
  <si>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</si>
  <si>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</si>
  <si>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</si>
  <si>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</si>
  <si>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</si>
  <si>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</si>
  <si>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</si>
  <si>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</si>
  <si>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</si>
  <si>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</si>
  <si>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</si>
  <si>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</si>
  <si>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</si>
  <si>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</si>
  <si>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</si>
  <si>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</si>
  <si>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</si>
  <si>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</si>
  <si>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</si>
  <si>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</si>
  <si>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</si>
  <si>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</si>
  <si>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</si>
  <si>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</si>
  <si>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</si>
  <si>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</si>
  <si>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</si>
  <si>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</si>
  <si>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</si>
  <si>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</si>
  <si>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</si>
  <si>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</si>
  <si>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</si>
  <si>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</si>
  <si>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</si>
  <si>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</si>
  <si>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</si>
  <si>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</si>
  <si>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</si>
  <si>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</si>
  <si>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</si>
  <si>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</si>
  <si>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</si>
  <si>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</si>
  <si>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</si>
  <si>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</si>
  <si>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</si>
  <si>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</si>
  <si>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</si>
  <si>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</si>
  <si>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</si>
  <si>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</si>
  <si>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</si>
  <si>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</si>
  <si>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</si>
  <si>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</si>
  <si>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</si>
  <si>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</si>
  <si>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</si>
  <si>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</si>
  <si>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</si>
  <si>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</si>
  <si>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</si>
  <si>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</si>
  <si>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</si>
  <si>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</si>
  <si>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</si>
  <si>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</si>
  <si>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</si>
  <si>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</si>
  <si>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</si>
  <si>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</si>
  <si>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</si>
  <si>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</si>
  <si>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</si>
  <si>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</si>
  <si>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</si>
  <si>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</si>
  <si>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</si>
  <si>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</si>
  <si>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</si>
  <si>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</si>
  <si>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</si>
  <si>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</si>
  <si>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</si>
  <si>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</si>
  <si>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</si>
  <si>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</si>
  <si>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</si>
  <si>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</si>
  <si>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</si>
  <si>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</si>
  <si>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</si>
  <si>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</si>
  <si>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</si>
  <si>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</si>
  <si>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</si>
  <si>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</si>
  <si>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</si>
  <si>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</si>
  <si>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</si>
  <si>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</si>
  <si>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</si>
  <si>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</si>
  <si>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</si>
  <si>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</si>
  <si>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</si>
  <si>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</si>
  <si>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</si>
  <si>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</si>
  <si>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</si>
  <si>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</si>
  <si>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</si>
  <si>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</si>
  <si>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</si>
  <si>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</si>
  <si>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</si>
  <si>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</si>
  <si>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</si>
  <si>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</si>
  <si>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</si>
  <si>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</si>
  <si>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</si>
  <si>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</si>
  <si>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</si>
  <si>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</si>
  <si>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</si>
  <si>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</si>
  <si>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</si>
  <si>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</si>
  <si>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</si>
  <si>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</si>
  <si>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</si>
  <si>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</si>
  <si>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</si>
  <si>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</si>
  <si>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</si>
  <si>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</si>
  <si>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</si>
  <si>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</si>
  <si>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</si>
  <si>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</si>
  <si>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</si>
  <si>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</si>
  <si>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</si>
  <si>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</si>
  <si>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</si>
  <si>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</si>
  <si>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</si>
  <si>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</si>
  <si>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</si>
  <si>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</si>
  <si>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</si>
  <si>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</si>
  <si>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</si>
  <si>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</si>
  <si>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</si>
  <si>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</si>
  <si>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</si>
  <si>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</si>
  <si>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</si>
  <si>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</si>
  <si>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</si>
  <si>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</si>
  <si>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</si>
  <si>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</si>
  <si>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</si>
  <si>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</si>
  <si>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</si>
  <si>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</si>
  <si>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</si>
  <si>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</si>
  <si>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</si>
  <si>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</si>
  <si>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</si>
  <si>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</si>
  <si>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</si>
  <si>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</si>
  <si>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</si>
  <si>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</si>
  <si>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</si>
  <si>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</si>
  <si>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</si>
  <si>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</si>
  <si>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</si>
  <si>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</si>
  <si>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</si>
  <si>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</si>
  <si>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</si>
  <si>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</si>
  <si>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</si>
  <si>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</si>
  <si>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</si>
  <si>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</si>
  <si>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</si>
  <si>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</si>
  <si>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</si>
  <si>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</si>
  <si>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</si>
  <si>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</si>
  <si>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</si>
  <si>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</si>
  <si>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</si>
  <si>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</si>
  <si>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</si>
  <si>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</si>
  <si>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</si>
  <si>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</si>
  <si>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</si>
  <si>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</si>
  <si>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</si>
  <si>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</si>
  <si>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</si>
  <si>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</si>
  <si>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</si>
  <si>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</si>
  <si>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</si>
  <si>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</si>
  <si>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</si>
  <si>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</si>
  <si>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</si>
  <si>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</si>
  <si>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</si>
  <si>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</si>
  <si>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</si>
  <si>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</si>
  <si>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</si>
  <si>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</si>
  <si>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</si>
  <si>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</si>
  <si>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</si>
  <si>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</si>
  <si>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</si>
  <si>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</si>
  <si>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</si>
  <si>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</si>
  <si>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</si>
  <si>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</si>
  <si>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</si>
  <si>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</si>
  <si>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</si>
  <si>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</si>
  <si>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</si>
  <si>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</si>
  <si>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</si>
  <si>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</si>
  <si>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</si>
  <si>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</si>
  <si>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</si>
  <si>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</si>
  <si>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</si>
  <si>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</si>
  <si>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</si>
  <si>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</si>
  <si>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</si>
  <si>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</si>
  <si>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</si>
  <si>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</si>
  <si>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</si>
  <si>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</si>
  <si>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</si>
  <si>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</si>
  <si>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20%:</t>
  </si>
  <si>
    <t>upon PL 2019 c.343.</t>
  </si>
  <si>
    <t>July 1, 2018 Census Population</t>
  </si>
  <si>
    <t>Total Projected 
FY21 Distribution</t>
  </si>
  <si>
    <t>Rev II Projected FY21 Distribution</t>
  </si>
  <si>
    <t>Rev I Projected 
FY21 Distribution</t>
  </si>
  <si>
    <r>
      <t>FY 2021 Projected Municipal Revenue Sharing</t>
    </r>
    <r>
      <rPr>
        <sz val="10"/>
        <color indexed="10"/>
        <rFont val="MS Sans Serif"/>
        <family val="2"/>
      </rPr>
      <t xml:space="preserve">* </t>
    </r>
  </si>
  <si>
    <t>2018 Tax Assessment</t>
  </si>
  <si>
    <t>2020 State Valuation</t>
  </si>
  <si>
    <t xml:space="preserve">2021  Estimated Transfers of Municipal Revenue Sharing </t>
  </si>
  <si>
    <t>Includes PL 2019 c.343, March 2020 revenue forecasting</t>
  </si>
  <si>
    <t>*Based upon March 2020 revenue forecasts</t>
  </si>
  <si>
    <t>07/01/2020 - 06/30/2021 Published 03/05/2020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</si>
</sst>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22"/>
      <name val="Calibri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MS Sans Serif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6" fillId="33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168" fontId="64" fillId="0" borderId="0" xfId="0" applyNumberFormat="1" applyFont="1" applyFill="1" applyAlignment="1">
      <alignment/>
    </xf>
    <xf numFmtId="0" fontId="6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16" fillId="0" borderId="0" xfId="0" applyNumberFormat="1" applyFont="1" applyFill="1" applyBorder="1" applyAlignment="1">
      <alignment horizontal="center"/>
    </xf>
    <xf numFmtId="168" fontId="4" fillId="0" borderId="0" xfId="7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8" fillId="0" borderId="0" xfId="0" applyNumberFormat="1" applyFont="1" applyFill="1" applyAlignment="1" quotePrefix="1">
      <alignment/>
    </xf>
    <xf numFmtId="0" fontId="18" fillId="0" borderId="0" xfId="0" applyNumberFormat="1" applyFont="1" applyFill="1" applyAlignment="1" quotePrefix="1">
      <alignment shrinkToFit="1"/>
    </xf>
    <xf numFmtId="0" fontId="0" fillId="0" borderId="0" xfId="0" applyFont="1" applyFill="1" applyAlignment="1">
      <alignment horizontal="center" wrapText="1"/>
    </xf>
    <xf numFmtId="43" fontId="0" fillId="0" borderId="0" xfId="0" applyNumberFormat="1" applyFont="1" applyFill="1" applyAlignment="1">
      <alignment horizontal="center" wrapText="1"/>
    </xf>
    <xf numFmtId="43" fontId="18" fillId="0" borderId="0" xfId="42" applyFont="1" applyFill="1" applyBorder="1" applyAlignment="1" quotePrefix="1">
      <alignment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shrinkToFit="1"/>
    </xf>
    <xf numFmtId="0" fontId="17" fillId="0" borderId="0" xfId="0" applyNumberFormat="1" applyFont="1" applyFill="1" applyAlignment="1">
      <alignment/>
    </xf>
    <xf numFmtId="44" fontId="17" fillId="0" borderId="10" xfId="45" applyFont="1" applyFill="1" applyBorder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43" fontId="18" fillId="0" borderId="0" xfId="0" applyNumberFormat="1" applyFont="1" applyFill="1" applyAlignment="1">
      <alignment/>
    </xf>
    <xf numFmtId="186" fontId="18" fillId="0" borderId="0" xfId="42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43" fontId="18" fillId="0" borderId="0" xfId="42" applyFont="1" applyFill="1" applyAlignment="1">
      <alignment/>
    </xf>
    <xf numFmtId="0" fontId="18" fillId="0" borderId="0" xfId="0" applyFont="1" applyFill="1" applyBorder="1" applyAlignment="1">
      <alignment/>
    </xf>
    <xf numFmtId="184" fontId="18" fillId="0" borderId="0" xfId="42" applyNumberFormat="1" applyFont="1" applyFill="1" applyBorder="1" applyAlignment="1">
      <alignment/>
    </xf>
    <xf numFmtId="168" fontId="18" fillId="0" borderId="0" xfId="0" applyNumberFormat="1" applyFont="1" applyFill="1" applyBorder="1" applyAlignment="1">
      <alignment/>
    </xf>
    <xf numFmtId="43" fontId="18" fillId="0" borderId="0" xfId="42" applyFont="1" applyFill="1" applyBorder="1" applyAlignment="1">
      <alignment/>
    </xf>
    <xf numFmtId="184" fontId="18" fillId="0" borderId="0" xfId="0" applyNumberFormat="1" applyFont="1" applyFill="1" applyBorder="1" applyAlignment="1">
      <alignment/>
    </xf>
    <xf numFmtId="0" fontId="19" fillId="10" borderId="11" xfId="70" applyFont="1" applyFill="1" applyBorder="1" applyAlignment="1">
      <alignment horizontal="left"/>
    </xf>
    <xf numFmtId="0" fontId="20" fillId="10" borderId="12" xfId="70" applyFont="1" applyFill="1" applyBorder="1" applyAlignment="1">
      <alignment horizontal="center"/>
    </xf>
    <xf numFmtId="184" fontId="20" fillId="10" borderId="12" xfId="42" applyNumberFormat="1" applyFont="1" applyFill="1" applyBorder="1" applyAlignment="1">
      <alignment horizontal="center"/>
    </xf>
    <xf numFmtId="0" fontId="21" fillId="0" borderId="0" xfId="70" applyFont="1" applyFill="1" applyBorder="1" applyAlignment="1">
      <alignment horizontal="center"/>
    </xf>
    <xf numFmtId="168" fontId="18" fillId="10" borderId="13" xfId="0" applyNumberFormat="1" applyFont="1" applyFill="1" applyBorder="1" applyAlignment="1">
      <alignment/>
    </xf>
    <xf numFmtId="0" fontId="22" fillId="0" borderId="0" xfId="7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3" fillId="10" borderId="14" xfId="70" applyFont="1" applyFill="1" applyBorder="1" applyAlignment="1">
      <alignment horizontal="left"/>
    </xf>
    <xf numFmtId="0" fontId="23" fillId="10" borderId="0" xfId="70" applyFont="1" applyFill="1" applyBorder="1" applyAlignment="1">
      <alignment horizontal="center"/>
    </xf>
    <xf numFmtId="0" fontId="20" fillId="10" borderId="0" xfId="70" applyFont="1" applyFill="1" applyBorder="1" applyAlignment="1">
      <alignment horizontal="center"/>
    </xf>
    <xf numFmtId="168" fontId="18" fillId="10" borderId="15" xfId="0" applyNumberFormat="1" applyFont="1" applyFill="1" applyBorder="1" applyAlignment="1">
      <alignment/>
    </xf>
    <xf numFmtId="0" fontId="23" fillId="0" borderId="14" xfId="70" applyFont="1" applyFill="1" applyBorder="1" applyAlignment="1">
      <alignment horizontal="left"/>
    </xf>
    <xf numFmtId="0" fontId="20" fillId="0" borderId="0" xfId="70" applyFont="1" applyFill="1" applyBorder="1" applyAlignment="1">
      <alignment horizontal="center"/>
    </xf>
    <xf numFmtId="184" fontId="20" fillId="0" borderId="0" xfId="42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17" fontId="17" fillId="0" borderId="16" xfId="45" applyNumberFormat="1" applyFont="1" applyFill="1" applyBorder="1" applyAlignment="1">
      <alignment/>
    </xf>
    <xf numFmtId="168" fontId="18" fillId="0" borderId="15" xfId="0" applyNumberFormat="1" applyFont="1" applyFill="1" applyBorder="1" applyAlignment="1">
      <alignment/>
    </xf>
    <xf numFmtId="184" fontId="18" fillId="0" borderId="14" xfId="42" applyNumberFormat="1" applyFont="1" applyFill="1" applyBorder="1" applyAlignment="1">
      <alignment/>
    </xf>
    <xf numFmtId="168" fontId="17" fillId="0" borderId="1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44" fontId="0" fillId="0" borderId="0" xfId="0" applyNumberFormat="1" applyFont="1" applyFill="1" applyAlignment="1">
      <alignment/>
    </xf>
    <xf numFmtId="0" fontId="17" fillId="0" borderId="16" xfId="0" applyFont="1" applyFill="1" applyBorder="1" applyAlignment="1">
      <alignment/>
    </xf>
    <xf numFmtId="184" fontId="18" fillId="0" borderId="16" xfId="42" applyNumberFormat="1" applyFont="1" applyFill="1" applyBorder="1" applyAlignment="1">
      <alignment/>
    </xf>
    <xf numFmtId="0" fontId="17" fillId="0" borderId="16" xfId="0" applyFont="1" applyFill="1" applyBorder="1" applyAlignment="1">
      <alignment horizontal="right"/>
    </xf>
    <xf numFmtId="217" fontId="17" fillId="0" borderId="0" xfId="45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49" fontId="24" fillId="0" borderId="0" xfId="0" applyNumberFormat="1" applyFont="1" applyFill="1" applyAlignment="1">
      <alignment horizontal="left" vertical="center"/>
    </xf>
    <xf numFmtId="184" fontId="18" fillId="0" borderId="0" xfId="42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84" fontId="17" fillId="0" borderId="0" xfId="42" applyNumberFormat="1" applyFont="1" applyFill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184" fontId="25" fillId="0" borderId="0" xfId="42" applyNumberFormat="1" applyFont="1" applyFill="1" applyAlignment="1">
      <alignment/>
    </xf>
    <xf numFmtId="168" fontId="25" fillId="0" borderId="0" xfId="0" applyNumberFormat="1" applyFont="1" applyFill="1" applyAlignment="1">
      <alignment/>
    </xf>
    <xf numFmtId="43" fontId="25" fillId="0" borderId="0" xfId="42" applyFont="1" applyFill="1" applyAlignment="1">
      <alignment/>
    </xf>
    <xf numFmtId="168" fontId="2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217" fontId="17" fillId="0" borderId="17" xfId="45" applyNumberFormat="1" applyFont="1" applyFill="1" applyBorder="1" applyAlignment="1">
      <alignment/>
    </xf>
    <xf numFmtId="0" fontId="17" fillId="0" borderId="0" xfId="0" applyNumberFormat="1" applyFont="1" applyFill="1" applyAlignment="1">
      <alignment horizontal="center" wrapText="1"/>
    </xf>
    <xf numFmtId="0" fontId="17" fillId="0" borderId="0" xfId="0" applyFont="1" applyFill="1" applyAlignment="1">
      <alignment vertical="center"/>
    </xf>
    <xf numFmtId="168" fontId="17" fillId="0" borderId="16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49" xfId="183"/>
    <cellStyle name="Normal 5" xfId="184"/>
    <cellStyle name="Normal 5 2" xfId="185"/>
    <cellStyle name="Normal 5 3" xfId="186"/>
    <cellStyle name="Normal 50" xfId="187"/>
    <cellStyle name="Normal 51" xfId="188"/>
    <cellStyle name="Normal 6" xfId="189"/>
    <cellStyle name="Normal 6 2" xfId="190"/>
    <cellStyle name="Normal 6 3" xfId="191"/>
    <cellStyle name="Normal 7" xfId="192"/>
    <cellStyle name="Normal 7 2" xfId="193"/>
    <cellStyle name="Normal 7 3" xfId="194"/>
    <cellStyle name="Normal 8" xfId="195"/>
    <cellStyle name="Normal 8 2" xfId="196"/>
    <cellStyle name="Normal 8 3" xfId="197"/>
    <cellStyle name="Normal 9" xfId="198"/>
    <cellStyle name="Normal 9 2" xfId="199"/>
    <cellStyle name="Normal 9 3" xfId="200"/>
    <cellStyle name="Note" xfId="201"/>
    <cellStyle name="Note 2" xfId="202"/>
    <cellStyle name="Output" xfId="203"/>
    <cellStyle name="Percent" xfId="204"/>
    <cellStyle name="Percent 2" xfId="205"/>
    <cellStyle name="Percent 2 2" xfId="206"/>
    <cellStyle name="Percent 2 3" xfId="207"/>
    <cellStyle name="Percent 3" xfId="208"/>
    <cellStyle name="Percent 3 2" xfId="209"/>
    <cellStyle name="Percent 4" xfId="210"/>
    <cellStyle name="Percent 4 2" xfId="211"/>
    <cellStyle name="Percent 4 3" xfId="212"/>
    <cellStyle name="Title" xfId="213"/>
    <cellStyle name="Total" xfId="214"/>
    <cellStyle name="Warning Text" xfId="215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3429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10"/>
  <sheetViews>
    <sheetView tabSelected="1" zoomScaleSheetLayoutView="100" workbookViewId="0" topLeftCell="A1">
      <pane xSplit="2" ySplit="6" topLeftCell="C47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3.140625" style="34" customWidth="1"/>
    <col min="2" max="2" width="16.57421875" style="34" customWidth="1"/>
    <col min="3" max="3" width="15.8515625" style="34" customWidth="1"/>
    <col min="4" max="4" width="15.8515625" style="71" customWidth="1"/>
    <col min="5" max="5" width="17.7109375" style="34" customWidth="1"/>
    <col min="6" max="6" width="15.57421875" style="37" hidden="1" customWidth="1"/>
    <col min="7" max="7" width="14.421875" style="37" customWidth="1"/>
    <col min="8" max="8" width="9.421875" style="38" hidden="1" customWidth="1"/>
    <col min="9" max="10" width="14.57421875" style="38" hidden="1" customWidth="1"/>
    <col min="11" max="11" width="14.57421875" style="38" customWidth="1"/>
    <col min="12" max="14" width="16.28125" style="37" customWidth="1"/>
    <col min="15" max="15" width="9.140625" style="3" customWidth="1"/>
    <col min="16" max="16" width="9.7109375" style="3" bestFit="1" customWidth="1"/>
    <col min="17" max="16384" width="9.140625" style="3" customWidth="1"/>
  </cols>
  <sheetData>
    <row r="1" spans="1:14" ht="27" customHeight="1">
      <c r="A1" s="1" t="s">
        <v>528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2.75" customHeight="1">
      <c r="A2" s="85" t="s">
        <v>534</v>
      </c>
      <c r="B2" s="4"/>
      <c r="C2" s="4"/>
      <c r="D2" s="5"/>
      <c r="E2" s="6"/>
      <c r="F2" s="6"/>
      <c r="G2" s="6"/>
      <c r="H2" s="6"/>
      <c r="I2" s="6"/>
      <c r="J2" s="6"/>
      <c r="K2" s="6"/>
      <c r="L2" s="7"/>
      <c r="M2" s="8"/>
      <c r="N2" s="8"/>
    </row>
    <row r="3" spans="1:14" s="13" customFormat="1" ht="12.75" customHeight="1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2"/>
      <c r="M3" s="11"/>
      <c r="N3" s="11"/>
    </row>
    <row r="4" spans="4:14" s="14" customFormat="1" ht="12.75" customHeight="1">
      <c r="D4" s="15"/>
      <c r="E4" s="16"/>
      <c r="F4" s="17"/>
      <c r="G4" s="17"/>
      <c r="H4" s="18"/>
      <c r="I4" s="19"/>
      <c r="J4" s="19"/>
      <c r="K4" s="19"/>
      <c r="L4" s="19"/>
      <c r="M4" s="19"/>
      <c r="N4" s="19"/>
    </row>
    <row r="5" spans="4:14" s="14" customFormat="1" ht="13.5" thickBot="1">
      <c r="D5" s="15"/>
      <c r="F5" s="17"/>
      <c r="G5" s="17"/>
      <c r="H5" s="20"/>
      <c r="I5" s="21"/>
      <c r="J5" s="21"/>
      <c r="K5" s="21"/>
      <c r="L5" s="90"/>
      <c r="M5" s="90"/>
      <c r="N5" s="90"/>
    </row>
    <row r="6" spans="1:14" s="23" customFormat="1" ht="51">
      <c r="A6" s="22" t="s">
        <v>475</v>
      </c>
      <c r="B6" s="22" t="s">
        <v>460</v>
      </c>
      <c r="C6" s="88" t="s">
        <v>524</v>
      </c>
      <c r="D6" s="88" t="s">
        <v>529</v>
      </c>
      <c r="E6" s="88" t="s">
        <v>530</v>
      </c>
      <c r="F6" s="22" t="s">
        <v>462</v>
      </c>
      <c r="G6" s="22" t="s">
        <v>463</v>
      </c>
      <c r="H6" s="22" t="s">
        <v>465</v>
      </c>
      <c r="I6" s="22" t="s">
        <v>512</v>
      </c>
      <c r="J6" s="22" t="s">
        <v>461</v>
      </c>
      <c r="K6" s="22" t="s">
        <v>466</v>
      </c>
      <c r="L6" s="88" t="s">
        <v>527</v>
      </c>
      <c r="M6" s="88" t="s">
        <v>526</v>
      </c>
      <c r="N6" s="88" t="s">
        <v>525</v>
      </c>
    </row>
    <row r="7" spans="1:16" s="26" customFormat="1" ht="12.75">
      <c r="A7" s="24" t="s">
        <v>486</v>
      </c>
      <c r="B7" s="25" t="s">
        <v>308</v>
      </c>
      <c r="C7">
        <v>700</v>
      </c>
      <c r="D7">
        <v>1022216.26</v>
      </c>
      <c r="E7">
        <v>81950</v>
      </c>
      <c r="F7">
        <f>(C7*D7)/E7</f>
        <v>8731.560488102501</v>
      </c>
      <c r="G7">
        <f aca="true" t="shared" si="0" ref="G7:G38">F7/$F$495</f>
        <v>0.00041176463254620954</v>
      </c>
      <c r="H7">
        <f>D7/E7</f>
        <v>12.473657840146432</v>
      </c>
      <c r="I7">
        <f>(H7-10)*C7</f>
        <v>1731.5604881025022</v>
      </c>
      <c r="J7">
        <f>IF(I7&gt;0,I7,0)</f>
        <v>1731.5604881025022</v>
      </c>
      <c r="K7">
        <f aca="true" t="shared" si="1" ref="K7:K38">J7/$J$495</f>
        <v>0.00021726431250843842</v>
      </c>
      <c r="L7">
        <f aca="true" t="shared" si="2" ref="L7:L38">$B$502*G7</f>
        <v>46281.49563952164</v>
      </c>
      <c r="M7">
        <f aca="true" t="shared" si="3" ref="M7:M38">$G$502*K7</f>
        <v>6974.072323135619</v>
      </c>
      <c r="N7" s="91">
        <f aca="true" t="shared" si="4" ref="N7:N68">L7+M7</f>
        <v>53255.56796265726</v>
      </c>
      <c r="P7" s="27"/>
    </row>
    <row r="8" spans="1:16" s="14" customFormat="1" ht="12.75">
      <c r="A8" s="24" t="s">
        <v>491</v>
      </c>
      <c r="B8" s="25" t="s">
        <v>432</v>
      </c>
      <c r="C8">
        <v>2570</v>
      </c>
      <c r="D8">
        <v>6855717.9</v>
      </c>
      <c r="E8">
        <v>652550</v>
      </c>
      <c r="F8">
        <f aca="true" t="shared" si="5" ref="F8:F70">(C8*D8)/E8</f>
        <v>27000.5286997165</v>
      </c>
      <c r="G8">
        <f t="shared" si="0"/>
        <v>0.0012732961987426176</v>
      </c>
      <c r="H8">
        <f aca="true" t="shared" si="6" ref="H8:H70">D8/E8</f>
        <v>10.506042295609532</v>
      </c>
      <c r="I8">
        <f aca="true" t="shared" si="7" ref="I8:I70">(H8-10)*C8</f>
        <v>1300.528699716498</v>
      </c>
      <c r="J8">
        <f aca="true" t="shared" si="8" ref="J8:J70">IF(I8&gt;0,I8,0)</f>
        <v>1300.528699716498</v>
      </c>
      <c r="K8">
        <f t="shared" si="1"/>
        <v>0.00016318140531783253</v>
      </c>
      <c r="L8">
        <f t="shared" si="2"/>
        <v>143115.8672019084</v>
      </c>
      <c r="M8">
        <f t="shared" si="3"/>
        <v>5238.03890909728</v>
      </c>
      <c r="N8" s="91">
        <f t="shared" si="4"/>
        <v>148353.9061110057</v>
      </c>
      <c r="P8" s="27"/>
    </row>
    <row r="9" spans="1:16" s="14" customFormat="1" ht="12.75">
      <c r="A9" s="24" t="s">
        <v>490</v>
      </c>
      <c r="B9" s="25" t="s">
        <v>393</v>
      </c>
      <c r="C9">
        <v>1228</v>
      </c>
      <c r="D9">
        <v>2038550</v>
      </c>
      <c r="E9">
        <v>146900</v>
      </c>
      <c r="F9">
        <f t="shared" si="5"/>
        <v>17041.112321307013</v>
      </c>
      <c r="G9">
        <f t="shared" si="0"/>
        <v>0.0008036280986340106</v>
      </c>
      <c r="H9">
        <f t="shared" si="6"/>
        <v>13.87712729748128</v>
      </c>
      <c r="I9">
        <f t="shared" si="7"/>
        <v>4761.112321307012</v>
      </c>
      <c r="J9">
        <f t="shared" si="8"/>
        <v>4761.112321307012</v>
      </c>
      <c r="K9">
        <f t="shared" si="1"/>
        <v>0.000597391660511827</v>
      </c>
      <c r="L9">
        <f t="shared" si="2"/>
        <v>90326.14120532341</v>
      </c>
      <c r="M9">
        <f t="shared" si="3"/>
        <v>19175.964048332826</v>
      </c>
      <c r="N9" s="91">
        <f t="shared" si="4"/>
        <v>109502.10525365623</v>
      </c>
      <c r="P9" s="27"/>
    </row>
    <row r="10" spans="1:16" s="14" customFormat="1" ht="12.75">
      <c r="A10" s="24" t="s">
        <v>481</v>
      </c>
      <c r="B10" s="25" t="s">
        <v>153</v>
      </c>
      <c r="C10">
        <v>2062</v>
      </c>
      <c r="D10">
        <v>1925474.01</v>
      </c>
      <c r="E10">
        <v>144800</v>
      </c>
      <c r="F10">
        <f t="shared" si="5"/>
        <v>27419.388181077346</v>
      </c>
      <c r="G10">
        <f t="shared" si="0"/>
        <v>0.0012930488558611306</v>
      </c>
      <c r="H10">
        <f t="shared" si="6"/>
        <v>13.297472444751381</v>
      </c>
      <c r="I10">
        <f t="shared" si="7"/>
        <v>6799.388181077348</v>
      </c>
      <c r="J10">
        <f t="shared" si="8"/>
        <v>6799.388181077348</v>
      </c>
      <c r="K10">
        <f t="shared" si="1"/>
        <v>0.000853140510418209</v>
      </c>
      <c r="L10">
        <f t="shared" si="2"/>
        <v>145336.0251320503</v>
      </c>
      <c r="M10">
        <f t="shared" si="3"/>
        <v>27385.370163921132</v>
      </c>
      <c r="N10" s="91">
        <f t="shared" si="4"/>
        <v>172721.39529597142</v>
      </c>
      <c r="P10" s="27"/>
    </row>
    <row r="11" spans="1:16" s="14" customFormat="1" ht="12.75">
      <c r="A11" s="24" t="s">
        <v>490</v>
      </c>
      <c r="B11" s="25" t="s">
        <v>394</v>
      </c>
      <c r="C11">
        <v>473</v>
      </c>
      <c r="D11">
        <v>922957.12</v>
      </c>
      <c r="E11">
        <v>56300</v>
      </c>
      <c r="F11">
        <f t="shared" si="5"/>
        <v>7754.151292362344</v>
      </c>
      <c r="G11">
        <f t="shared" si="0"/>
        <v>0.0003656717790546004</v>
      </c>
      <c r="H11">
        <f t="shared" si="6"/>
        <v>16.39355452930728</v>
      </c>
      <c r="I11">
        <f t="shared" si="7"/>
        <v>3024.1512923623436</v>
      </c>
      <c r="J11">
        <f t="shared" si="8"/>
        <v>3024.1512923623436</v>
      </c>
      <c r="K11">
        <f t="shared" si="1"/>
        <v>0.0003794497252455877</v>
      </c>
      <c r="L11">
        <f t="shared" si="2"/>
        <v>41100.75395052867</v>
      </c>
      <c r="M11">
        <f t="shared" si="3"/>
        <v>12180.14038432514</v>
      </c>
      <c r="N11" s="91">
        <f t="shared" si="4"/>
        <v>53280.89433485381</v>
      </c>
      <c r="P11" s="27"/>
    </row>
    <row r="12" spans="1:16" s="14" customFormat="1" ht="12.75">
      <c r="A12" s="24" t="s">
        <v>491</v>
      </c>
      <c r="B12" s="25" t="s">
        <v>433</v>
      </c>
      <c r="C12">
        <v>3124</v>
      </c>
      <c r="D12">
        <v>4305731.19</v>
      </c>
      <c r="E12">
        <v>326100</v>
      </c>
      <c r="F12">
        <f t="shared" si="5"/>
        <v>41248.40305906164</v>
      </c>
      <c r="G12">
        <f t="shared" si="0"/>
        <v>0.001945200236758994</v>
      </c>
      <c r="H12">
        <f t="shared" si="6"/>
        <v>13.203714167433304</v>
      </c>
      <c r="I12">
        <f t="shared" si="7"/>
        <v>10008.403059061642</v>
      </c>
      <c r="J12">
        <f t="shared" si="8"/>
        <v>10008.403059061642</v>
      </c>
      <c r="K12">
        <f t="shared" si="1"/>
        <v>0.001255785648191378</v>
      </c>
      <c r="L12">
        <f t="shared" si="2"/>
        <v>218636.49560882273</v>
      </c>
      <c r="M12">
        <f t="shared" si="3"/>
        <v>40310.07132154877</v>
      </c>
      <c r="N12" s="91">
        <f t="shared" si="4"/>
        <v>258946.5669303715</v>
      </c>
      <c r="P12" s="27"/>
    </row>
    <row r="13" spans="1:16" s="14" customFormat="1" ht="12.75" customHeight="1">
      <c r="A13" s="29" t="s">
        <v>477</v>
      </c>
      <c r="B13" s="25" t="s">
        <v>14</v>
      </c>
      <c r="C13">
        <v>210</v>
      </c>
      <c r="D13">
        <v>353910.23</v>
      </c>
      <c r="E13">
        <v>31900</v>
      </c>
      <c r="F13">
        <f t="shared" si="5"/>
        <v>2329.8165611285267</v>
      </c>
      <c r="G13">
        <f t="shared" si="0"/>
        <v>0.0001098699438090521</v>
      </c>
      <c r="H13">
        <f t="shared" si="6"/>
        <v>11.094364576802507</v>
      </c>
      <c r="I13">
        <f t="shared" si="7"/>
        <v>229.81656112852642</v>
      </c>
      <c r="J13">
        <f t="shared" si="8"/>
        <v>229.81656112852642</v>
      </c>
      <c r="K13">
        <f t="shared" si="1"/>
        <v>2.8835803022601123E-05</v>
      </c>
      <c r="L13">
        <f t="shared" si="2"/>
        <v>12349.15513231332</v>
      </c>
      <c r="M13">
        <f t="shared" si="3"/>
        <v>925.6143977511364</v>
      </c>
      <c r="N13" s="91">
        <f t="shared" si="4"/>
        <v>13274.769530064457</v>
      </c>
      <c r="P13" s="27"/>
    </row>
    <row r="14" spans="1:16" s="14" customFormat="1" ht="12.75" customHeight="1">
      <c r="A14" s="24" t="s">
        <v>483</v>
      </c>
      <c r="B14" s="25" t="s">
        <v>198</v>
      </c>
      <c r="C14">
        <v>731</v>
      </c>
      <c r="D14">
        <v>1495665.41</v>
      </c>
      <c r="E14">
        <v>87700</v>
      </c>
      <c r="F14">
        <f t="shared" si="5"/>
        <v>12466.72080627138</v>
      </c>
      <c r="G14">
        <f t="shared" si="0"/>
        <v>0.0005879080513552138</v>
      </c>
      <c r="H14">
        <f t="shared" si="6"/>
        <v>17.05433762827822</v>
      </c>
      <c r="I14">
        <f t="shared" si="7"/>
        <v>5156.720806271378</v>
      </c>
      <c r="J14">
        <f t="shared" si="8"/>
        <v>5156.720806271378</v>
      </c>
      <c r="K14">
        <f t="shared" si="1"/>
        <v>0.0006470298949823284</v>
      </c>
      <c r="L14">
        <f t="shared" si="2"/>
        <v>66079.65270592413</v>
      </c>
      <c r="M14">
        <f t="shared" si="3"/>
        <v>20769.32576150693</v>
      </c>
      <c r="N14" s="91">
        <f t="shared" si="4"/>
        <v>86848.97846743106</v>
      </c>
      <c r="P14" s="27"/>
    </row>
    <row r="15" spans="1:16" s="14" customFormat="1" ht="12.75">
      <c r="A15" s="24" t="s">
        <v>485</v>
      </c>
      <c r="B15" s="25" t="s">
        <v>251</v>
      </c>
      <c r="C15">
        <v>896</v>
      </c>
      <c r="D15">
        <v>554763.11</v>
      </c>
      <c r="E15">
        <v>47500</v>
      </c>
      <c r="F15">
        <f t="shared" si="5"/>
        <v>10464.584138105263</v>
      </c>
      <c r="G15">
        <f t="shared" si="0"/>
        <v>0.0004934908998508473</v>
      </c>
      <c r="H15">
        <f t="shared" si="6"/>
        <v>11.679223368421052</v>
      </c>
      <c r="I15">
        <f t="shared" si="7"/>
        <v>1504.5841381052628</v>
      </c>
      <c r="J15">
        <f t="shared" si="8"/>
        <v>1504.5841381052628</v>
      </c>
      <c r="K15">
        <f t="shared" si="1"/>
        <v>0.00018878487966352258</v>
      </c>
      <c r="L15">
        <f t="shared" si="2"/>
        <v>55467.35956499975</v>
      </c>
      <c r="M15">
        <f t="shared" si="3"/>
        <v>6059.897224201169</v>
      </c>
      <c r="N15" s="91">
        <f t="shared" si="4"/>
        <v>61527.25678920092</v>
      </c>
      <c r="P15" s="27"/>
    </row>
    <row r="16" spans="1:16" s="14" customFormat="1" ht="12.75">
      <c r="A16" s="24" t="s">
        <v>480</v>
      </c>
      <c r="B16" s="25" t="s">
        <v>116</v>
      </c>
      <c r="C16">
        <v>285</v>
      </c>
      <c r="D16">
        <v>331466.4</v>
      </c>
      <c r="E16">
        <v>23750</v>
      </c>
      <c r="F16">
        <f t="shared" si="5"/>
        <v>3977.5968</v>
      </c>
      <c r="G16">
        <f t="shared" si="0"/>
        <v>0.00018757628570524907</v>
      </c>
      <c r="H16">
        <f t="shared" si="6"/>
        <v>13.95648</v>
      </c>
      <c r="I16">
        <f t="shared" si="7"/>
        <v>1127.5968000000003</v>
      </c>
      <c r="J16">
        <f t="shared" si="8"/>
        <v>1127.5968000000003</v>
      </c>
      <c r="K16">
        <f t="shared" si="1"/>
        <v>0.00014148309875514604</v>
      </c>
      <c r="L16">
        <f t="shared" si="2"/>
        <v>21083.18773096887</v>
      </c>
      <c r="M16">
        <f t="shared" si="3"/>
        <v>4541.53446476123</v>
      </c>
      <c r="N16" s="91">
        <f t="shared" si="4"/>
        <v>25624.7221957301</v>
      </c>
      <c r="P16" s="27"/>
    </row>
    <row r="17" spans="1:16" s="14" customFormat="1" ht="12.75">
      <c r="A17" s="29" t="s">
        <v>477</v>
      </c>
      <c r="B17" s="25" t="s">
        <v>15</v>
      </c>
      <c r="C17">
        <v>213</v>
      </c>
      <c r="D17">
        <v>242171.44</v>
      </c>
      <c r="E17">
        <v>15200</v>
      </c>
      <c r="F17">
        <f t="shared" si="5"/>
        <v>3393.5866263157895</v>
      </c>
      <c r="G17">
        <f t="shared" si="0"/>
        <v>0.00016003542002631413</v>
      </c>
      <c r="H17">
        <f t="shared" si="6"/>
        <v>15.932331578947368</v>
      </c>
      <c r="I17">
        <f t="shared" si="7"/>
        <v>1263.5866263157893</v>
      </c>
      <c r="J17">
        <f t="shared" si="8"/>
        <v>1263.5866263157893</v>
      </c>
      <c r="K17">
        <f t="shared" si="1"/>
        <v>0.00015854616777621097</v>
      </c>
      <c r="L17">
        <f t="shared" si="2"/>
        <v>17987.651217921615</v>
      </c>
      <c r="M17">
        <f t="shared" si="3"/>
        <v>5089.2501757938</v>
      </c>
      <c r="N17" s="91">
        <f t="shared" si="4"/>
        <v>23076.901393715416</v>
      </c>
      <c r="P17" s="27"/>
    </row>
    <row r="18" spans="1:16" s="14" customFormat="1" ht="12.75">
      <c r="A18" s="24" t="s">
        <v>484</v>
      </c>
      <c r="B18" s="25" t="s">
        <v>215</v>
      </c>
      <c r="C18">
        <v>804</v>
      </c>
      <c r="D18">
        <v>1335176.41</v>
      </c>
      <c r="E18">
        <v>85850</v>
      </c>
      <c r="F18">
        <f t="shared" si="5"/>
        <v>12504.156478043098</v>
      </c>
      <c r="G18">
        <f t="shared" si="0"/>
        <v>0.0005896734500662695</v>
      </c>
      <c r="H18">
        <f t="shared" si="6"/>
        <v>15.552433430401862</v>
      </c>
      <c r="I18">
        <f t="shared" si="7"/>
        <v>4464.156478043097</v>
      </c>
      <c r="J18">
        <f t="shared" si="8"/>
        <v>4464.156478043097</v>
      </c>
      <c r="K18">
        <f t="shared" si="1"/>
        <v>0.0005601316816803634</v>
      </c>
      <c r="L18">
        <f t="shared" si="2"/>
        <v>66278.07988079466</v>
      </c>
      <c r="M18">
        <f t="shared" si="3"/>
        <v>17979.937953991917</v>
      </c>
      <c r="N18" s="91">
        <f t="shared" si="4"/>
        <v>84258.01783478657</v>
      </c>
      <c r="P18" s="27"/>
    </row>
    <row r="19" spans="1:16" s="14" customFormat="1" ht="12.75">
      <c r="A19" s="24" t="s">
        <v>488</v>
      </c>
      <c r="B19" s="25" t="s">
        <v>336</v>
      </c>
      <c r="C19">
        <v>2399</v>
      </c>
      <c r="D19">
        <v>2668750.41</v>
      </c>
      <c r="E19">
        <v>139700</v>
      </c>
      <c r="F19">
        <f t="shared" si="5"/>
        <v>45829.14984674302</v>
      </c>
      <c r="G19">
        <f t="shared" si="0"/>
        <v>0.002161219987224784</v>
      </c>
      <c r="H19">
        <f t="shared" si="6"/>
        <v>19.10343886900501</v>
      </c>
      <c r="I19">
        <f t="shared" si="7"/>
        <v>21839.14984674302</v>
      </c>
      <c r="J19">
        <f t="shared" si="8"/>
        <v>21839.14984674302</v>
      </c>
      <c r="K19">
        <f t="shared" si="1"/>
        <v>0.002740226466140357</v>
      </c>
      <c r="L19">
        <f t="shared" si="2"/>
        <v>242916.67012845207</v>
      </c>
      <c r="M19">
        <f t="shared" si="3"/>
        <v>87959.85560624892</v>
      </c>
      <c r="N19" s="91">
        <f t="shared" si="4"/>
        <v>330876.52573470096</v>
      </c>
      <c r="P19" s="27"/>
    </row>
    <row r="20" spans="1:16" s="14" customFormat="1" ht="12.75">
      <c r="A20" s="24" t="s">
        <v>482</v>
      </c>
      <c r="B20" s="25" t="s">
        <v>182</v>
      </c>
      <c r="C20">
        <v>1377</v>
      </c>
      <c r="D20">
        <v>2715999.84</v>
      </c>
      <c r="E20">
        <v>136550</v>
      </c>
      <c r="F20">
        <f t="shared" si="5"/>
        <v>27388.7351129989</v>
      </c>
      <c r="G20">
        <f t="shared" si="0"/>
        <v>0.001291603312497956</v>
      </c>
      <c r="H20">
        <f t="shared" si="6"/>
        <v>19.890148956426216</v>
      </c>
      <c r="I20">
        <f t="shared" si="7"/>
        <v>13618.7351129989</v>
      </c>
      <c r="J20">
        <f t="shared" si="8"/>
        <v>13618.7351129989</v>
      </c>
      <c r="K20">
        <f t="shared" si="1"/>
        <v>0.0017087853077559266</v>
      </c>
      <c r="L20">
        <f t="shared" si="2"/>
        <v>145173.54903873987</v>
      </c>
      <c r="M20">
        <f t="shared" si="3"/>
        <v>54851.126645746444</v>
      </c>
      <c r="N20" s="91">
        <f t="shared" si="4"/>
        <v>200024.6756844863</v>
      </c>
      <c r="P20" s="27"/>
    </row>
    <row r="21" spans="1:16" s="14" customFormat="1" ht="12.75">
      <c r="A21" s="24" t="s">
        <v>487</v>
      </c>
      <c r="B21" s="25" t="s">
        <v>326</v>
      </c>
      <c r="C21">
        <v>435</v>
      </c>
      <c r="D21">
        <v>931580.64</v>
      </c>
      <c r="E21">
        <v>92400</v>
      </c>
      <c r="F21">
        <f t="shared" si="5"/>
        <v>4385.688077922078</v>
      </c>
      <c r="G21">
        <f t="shared" si="0"/>
        <v>0.00020682113378571112</v>
      </c>
      <c r="H21">
        <f t="shared" si="6"/>
        <v>10.082041558441558</v>
      </c>
      <c r="I21">
        <f t="shared" si="7"/>
        <v>35.68807792207779</v>
      </c>
      <c r="J21">
        <f t="shared" si="8"/>
        <v>35.68807792207779</v>
      </c>
      <c r="K21">
        <f t="shared" si="1"/>
        <v>4.477894805156132E-06</v>
      </c>
      <c r="L21">
        <f t="shared" si="2"/>
        <v>23246.268972336064</v>
      </c>
      <c r="M21">
        <f t="shared" si="3"/>
        <v>143.7381126517924</v>
      </c>
      <c r="N21" s="91">
        <f t="shared" si="4"/>
        <v>23390.007084987858</v>
      </c>
      <c r="P21" s="27"/>
    </row>
    <row r="22" spans="1:16" s="14" customFormat="1" ht="12.75">
      <c r="A22" s="24" t="s">
        <v>491</v>
      </c>
      <c r="B22" s="25" t="s">
        <v>434</v>
      </c>
      <c r="C22">
        <v>4279</v>
      </c>
      <c r="D22">
        <v>6714943.77</v>
      </c>
      <c r="E22">
        <v>528500</v>
      </c>
      <c r="F22">
        <f t="shared" si="5"/>
        <v>54367.53905738883</v>
      </c>
      <c r="G22">
        <f t="shared" si="0"/>
        <v>0.0025638750109915755</v>
      </c>
      <c r="H22">
        <f t="shared" si="6"/>
        <v>12.705664654683064</v>
      </c>
      <c r="I22">
        <f t="shared" si="7"/>
        <v>11577.53905738883</v>
      </c>
      <c r="J22">
        <f t="shared" si="8"/>
        <v>11577.53905738883</v>
      </c>
      <c r="K22">
        <f t="shared" si="1"/>
        <v>0.0014526700517402179</v>
      </c>
      <c r="L22">
        <f t="shared" si="2"/>
        <v>288174.2645251804</v>
      </c>
      <c r="M22">
        <f t="shared" si="3"/>
        <v>46629.9590831143</v>
      </c>
      <c r="N22" s="91">
        <f t="shared" si="4"/>
        <v>334804.2236082947</v>
      </c>
      <c r="P22" s="27"/>
    </row>
    <row r="23" spans="1:16" s="14" customFormat="1" ht="12.75">
      <c r="A23" s="29" t="s">
        <v>477</v>
      </c>
      <c r="B23" s="25" t="s">
        <v>16</v>
      </c>
      <c r="C23">
        <v>1224</v>
      </c>
      <c r="D23">
        <v>2004281.21</v>
      </c>
      <c r="E23">
        <v>86050</v>
      </c>
      <c r="F23">
        <f t="shared" si="5"/>
        <v>28509.473573968622</v>
      </c>
      <c r="G23">
        <f t="shared" si="0"/>
        <v>0.0013444553154349347</v>
      </c>
      <c r="H23">
        <f t="shared" si="6"/>
        <v>23.292053573503775</v>
      </c>
      <c r="I23">
        <f t="shared" si="7"/>
        <v>16269.47357396862</v>
      </c>
      <c r="J23">
        <f t="shared" si="8"/>
        <v>16269.47357396862</v>
      </c>
      <c r="K23">
        <f t="shared" si="1"/>
        <v>0.002041381756635032</v>
      </c>
      <c r="L23">
        <f t="shared" si="2"/>
        <v>151114.00518802623</v>
      </c>
      <c r="M23">
        <f t="shared" si="3"/>
        <v>65527.301034998105</v>
      </c>
      <c r="N23" s="91">
        <f t="shared" si="4"/>
        <v>216641.30622302432</v>
      </c>
      <c r="P23" s="27"/>
    </row>
    <row r="24" spans="1:16" s="14" customFormat="1" ht="12.75">
      <c r="A24" s="24" t="s">
        <v>488</v>
      </c>
      <c r="B24" s="25" t="s">
        <v>337</v>
      </c>
      <c r="C24">
        <v>1006</v>
      </c>
      <c r="D24">
        <v>1227054.92</v>
      </c>
      <c r="E24">
        <v>90700</v>
      </c>
      <c r="F24">
        <f t="shared" si="5"/>
        <v>13609.892497464167</v>
      </c>
      <c r="G24">
        <f t="shared" si="0"/>
        <v>0.0006418179649385439</v>
      </c>
      <c r="H24">
        <f t="shared" si="6"/>
        <v>13.528720176405733</v>
      </c>
      <c r="I24">
        <f t="shared" si="7"/>
        <v>3549.892497464167</v>
      </c>
      <c r="J24">
        <f t="shared" si="8"/>
        <v>3549.892497464167</v>
      </c>
      <c r="K24">
        <f t="shared" si="1"/>
        <v>0.000445416119298028</v>
      </c>
      <c r="L24">
        <f t="shared" si="2"/>
        <v>72139.01583044864</v>
      </c>
      <c r="M24">
        <f t="shared" si="3"/>
        <v>14297.627594749141</v>
      </c>
      <c r="N24" s="91">
        <f t="shared" si="4"/>
        <v>86436.64342519778</v>
      </c>
      <c r="P24" s="27"/>
    </row>
    <row r="25" spans="1:16" s="14" customFormat="1" ht="12.75">
      <c r="A25" s="29" t="s">
        <v>476</v>
      </c>
      <c r="B25" s="25" t="s">
        <v>0</v>
      </c>
      <c r="C25">
        <v>22958</v>
      </c>
      <c r="D25">
        <v>43467613.63</v>
      </c>
      <c r="E25">
        <v>2103950</v>
      </c>
      <c r="F25">
        <f t="shared" si="5"/>
        <v>474312.35234560707</v>
      </c>
      <c r="G25">
        <f t="shared" si="0"/>
        <v>0.022367714424224288</v>
      </c>
      <c r="H25">
        <f t="shared" si="6"/>
        <v>20.660003151215573</v>
      </c>
      <c r="I25">
        <f t="shared" si="7"/>
        <v>244732.35234560713</v>
      </c>
      <c r="J25">
        <f t="shared" si="8"/>
        <v>244732.35234560713</v>
      </c>
      <c r="K25">
        <f t="shared" si="1"/>
        <v>0.03070733401823482</v>
      </c>
      <c r="L25">
        <f t="shared" si="2"/>
        <v>2514084.9790556673</v>
      </c>
      <c r="M25">
        <f t="shared" si="3"/>
        <v>985689.5770009843</v>
      </c>
      <c r="N25" s="91">
        <f t="shared" si="4"/>
        <v>3499774.5560566518</v>
      </c>
      <c r="P25" s="27"/>
    </row>
    <row r="26" spans="1:16" s="14" customFormat="1" ht="12.75">
      <c r="A26" s="24" t="s">
        <v>481</v>
      </c>
      <c r="B26" s="25" t="s">
        <v>154</v>
      </c>
      <c r="C26">
        <v>18628</v>
      </c>
      <c r="D26">
        <v>32200375</v>
      </c>
      <c r="E26">
        <v>1664200</v>
      </c>
      <c r="F26">
        <f t="shared" si="5"/>
        <v>360430.5885710852</v>
      </c>
      <c r="G26">
        <f t="shared" si="0"/>
        <v>0.016997255996062992</v>
      </c>
      <c r="H26">
        <f t="shared" si="6"/>
        <v>19.348861314745825</v>
      </c>
      <c r="I26">
        <f t="shared" si="7"/>
        <v>174150.58857108525</v>
      </c>
      <c r="J26">
        <f t="shared" si="8"/>
        <v>174150.58857108525</v>
      </c>
      <c r="K26">
        <f t="shared" si="1"/>
        <v>0.02185121926655845</v>
      </c>
      <c r="L26">
        <f t="shared" si="2"/>
        <v>1910456.5256156165</v>
      </c>
      <c r="M26">
        <f t="shared" si="3"/>
        <v>701412.8632273847</v>
      </c>
      <c r="N26" s="91">
        <f t="shared" si="4"/>
        <v>2611869.3888430013</v>
      </c>
      <c r="P26" s="27"/>
    </row>
    <row r="27" spans="1:16" s="14" customFormat="1" ht="12.75">
      <c r="A27" s="24" t="s">
        <v>480</v>
      </c>
      <c r="B27" s="25" t="s">
        <v>117</v>
      </c>
      <c r="C27">
        <v>118</v>
      </c>
      <c r="D27">
        <v>294264.96</v>
      </c>
      <c r="E27">
        <v>19900</v>
      </c>
      <c r="F27">
        <f t="shared" si="5"/>
        <v>1744.8877025125628</v>
      </c>
      <c r="G27">
        <f t="shared" si="0"/>
        <v>8.228575460692048E-05</v>
      </c>
      <c r="H27">
        <f t="shared" si="6"/>
        <v>14.787183919597991</v>
      </c>
      <c r="I27">
        <f t="shared" si="7"/>
        <v>564.887702512563</v>
      </c>
      <c r="J27">
        <f t="shared" si="8"/>
        <v>564.887702512563</v>
      </c>
      <c r="K27">
        <f t="shared" si="1"/>
        <v>7.08782275722603E-05</v>
      </c>
      <c r="L27">
        <f t="shared" si="2"/>
        <v>9248.749144591862</v>
      </c>
      <c r="M27">
        <f t="shared" si="3"/>
        <v>2275.1545319041284</v>
      </c>
      <c r="N27" s="91">
        <f t="shared" si="4"/>
        <v>11523.903676495991</v>
      </c>
      <c r="P27" s="27"/>
    </row>
    <row r="28" spans="1:16" s="14" customFormat="1" ht="12.75">
      <c r="A28" s="24" t="s">
        <v>479</v>
      </c>
      <c r="B28" s="25" t="s">
        <v>97</v>
      </c>
      <c r="C28">
        <v>454</v>
      </c>
      <c r="D28">
        <v>620961.52</v>
      </c>
      <c r="E28">
        <v>44100</v>
      </c>
      <c r="F28">
        <f t="shared" si="5"/>
        <v>6392.665081179138</v>
      </c>
      <c r="G28">
        <f t="shared" si="0"/>
        <v>0.00030146654675638</v>
      </c>
      <c r="H28">
        <f t="shared" si="6"/>
        <v>14.080760090702949</v>
      </c>
      <c r="I28">
        <f t="shared" si="7"/>
        <v>1852.6650811791387</v>
      </c>
      <c r="J28">
        <f t="shared" si="8"/>
        <v>1852.6650811791387</v>
      </c>
      <c r="K28">
        <f t="shared" si="1"/>
        <v>0.00023245968473897648</v>
      </c>
      <c r="L28">
        <f t="shared" si="2"/>
        <v>33884.218231397695</v>
      </c>
      <c r="M28">
        <f t="shared" si="3"/>
        <v>7461.835930923819</v>
      </c>
      <c r="N28" s="91">
        <f t="shared" si="4"/>
        <v>41346.05416232152</v>
      </c>
      <c r="P28" s="27"/>
    </row>
    <row r="29" spans="1:16" s="14" customFormat="1" ht="12.75">
      <c r="A29" s="24" t="s">
        <v>490</v>
      </c>
      <c r="B29" s="25" t="s">
        <v>395</v>
      </c>
      <c r="C29">
        <v>1453</v>
      </c>
      <c r="D29">
        <v>3418227.5599999996</v>
      </c>
      <c r="E29">
        <v>329450</v>
      </c>
      <c r="F29">
        <f t="shared" si="5"/>
        <v>15075.685672120198</v>
      </c>
      <c r="G29">
        <f t="shared" si="0"/>
        <v>0.0007109421253647802</v>
      </c>
      <c r="H29">
        <f t="shared" si="6"/>
        <v>10.375557929883138</v>
      </c>
      <c r="I29">
        <f t="shared" si="7"/>
        <v>545.6856721201998</v>
      </c>
      <c r="J29">
        <f t="shared" si="8"/>
        <v>545.6856721201998</v>
      </c>
      <c r="K29">
        <f t="shared" si="1"/>
        <v>6.846888873562824E-05</v>
      </c>
      <c r="L29">
        <f t="shared" si="2"/>
        <v>79908.42892833879</v>
      </c>
      <c r="M29">
        <f t="shared" si="3"/>
        <v>2197.815998467079</v>
      </c>
      <c r="N29" s="91">
        <f t="shared" si="4"/>
        <v>82106.24492680587</v>
      </c>
      <c r="P29" s="27"/>
    </row>
    <row r="30" spans="1:16" s="14" customFormat="1" ht="12.75">
      <c r="A30" s="24" t="s">
        <v>478</v>
      </c>
      <c r="B30" s="25" t="s">
        <v>72</v>
      </c>
      <c r="C30">
        <v>1589</v>
      </c>
      <c r="D30">
        <v>2304957.96</v>
      </c>
      <c r="E30">
        <v>181600</v>
      </c>
      <c r="F30">
        <f t="shared" si="5"/>
        <v>20168.38215</v>
      </c>
      <c r="G30">
        <f t="shared" si="0"/>
        <v>0.0009511044991742366</v>
      </c>
      <c r="H30">
        <f t="shared" si="6"/>
        <v>12.692499779735682</v>
      </c>
      <c r="I30">
        <f t="shared" si="7"/>
        <v>4278.382149999999</v>
      </c>
      <c r="J30">
        <f t="shared" si="8"/>
        <v>4278.382149999999</v>
      </c>
      <c r="K30">
        <f t="shared" si="1"/>
        <v>0.0005368219954514803</v>
      </c>
      <c r="L30">
        <f t="shared" si="2"/>
        <v>106902.1845297069</v>
      </c>
      <c r="M30">
        <f t="shared" si="3"/>
        <v>17231.709053842864</v>
      </c>
      <c r="N30" s="91">
        <f t="shared" si="4"/>
        <v>124133.89358354975</v>
      </c>
      <c r="P30" s="27"/>
    </row>
    <row r="31" spans="1:16" s="14" customFormat="1" ht="12.75">
      <c r="A31" s="24" t="s">
        <v>485</v>
      </c>
      <c r="B31" s="25" t="s">
        <v>252</v>
      </c>
      <c r="C31">
        <v>31997</v>
      </c>
      <c r="D31">
        <v>55970072.195</v>
      </c>
      <c r="E31">
        <v>2667150</v>
      </c>
      <c r="F31">
        <f t="shared" si="5"/>
        <v>671456.1985727893</v>
      </c>
      <c r="G31">
        <f t="shared" si="0"/>
        <v>0.031664662376551085</v>
      </c>
      <c r="H31">
        <f t="shared" si="6"/>
        <v>20.984973546669668</v>
      </c>
      <c r="I31">
        <f t="shared" si="7"/>
        <v>351486.1985727894</v>
      </c>
      <c r="J31">
        <f t="shared" si="8"/>
        <v>351486.1985727894</v>
      </c>
      <c r="K31">
        <f t="shared" si="1"/>
        <v>0.04410207313797345</v>
      </c>
      <c r="L31">
        <f t="shared" si="2"/>
        <v>3559042.7585905213</v>
      </c>
      <c r="M31">
        <f t="shared" si="3"/>
        <v>1415653.7910592086</v>
      </c>
      <c r="N31" s="91">
        <f t="shared" si="4"/>
        <v>4974696.54964973</v>
      </c>
      <c r="P31" s="27"/>
    </row>
    <row r="32" spans="1:16" s="14" customFormat="1" ht="12.75">
      <c r="A32" s="24" t="s">
        <v>480</v>
      </c>
      <c r="B32" s="25" t="s">
        <v>118</v>
      </c>
      <c r="C32">
        <v>5296</v>
      </c>
      <c r="D32">
        <v>17418115.54</v>
      </c>
      <c r="E32">
        <v>1713050</v>
      </c>
      <c r="F32">
        <f t="shared" si="5"/>
        <v>53849.18122637401</v>
      </c>
      <c r="G32">
        <f t="shared" si="0"/>
        <v>0.0025394301912934126</v>
      </c>
      <c r="H32">
        <f t="shared" si="6"/>
        <v>10.167896757245847</v>
      </c>
      <c r="I32">
        <f t="shared" si="7"/>
        <v>889.1812263740067</v>
      </c>
      <c r="J32">
        <f t="shared" si="8"/>
        <v>889.1812263740067</v>
      </c>
      <c r="K32">
        <f t="shared" si="1"/>
        <v>0.00011156835072811082</v>
      </c>
      <c r="L32">
        <f t="shared" si="2"/>
        <v>285426.71719632513</v>
      </c>
      <c r="M32">
        <f t="shared" si="3"/>
        <v>3581.2864891033814</v>
      </c>
      <c r="N32" s="91">
        <f t="shared" si="4"/>
        <v>289008.0036854285</v>
      </c>
      <c r="P32" s="27"/>
    </row>
    <row r="33" spans="1:16" s="14" customFormat="1" ht="12.75">
      <c r="A33" s="24" t="s">
        <v>490</v>
      </c>
      <c r="B33" s="25" t="s">
        <v>515</v>
      </c>
      <c r="C33">
        <v>239</v>
      </c>
      <c r="D33">
        <v>259484.7</v>
      </c>
      <c r="E33">
        <v>13000</v>
      </c>
      <c r="F33">
        <f t="shared" si="5"/>
        <v>4770.526407692308</v>
      </c>
      <c r="G33">
        <f t="shared" si="0"/>
        <v>0.0002249694148018542</v>
      </c>
      <c r="H33">
        <f t="shared" si="6"/>
        <v>19.96036153846154</v>
      </c>
      <c r="I33">
        <f t="shared" si="7"/>
        <v>2380.526407692308</v>
      </c>
      <c r="J33">
        <f t="shared" si="8"/>
        <v>2380.526407692308</v>
      </c>
      <c r="K33">
        <f t="shared" si="1"/>
        <v>0.00029869209705877473</v>
      </c>
      <c r="L33">
        <f t="shared" si="2"/>
        <v>25286.09833679509</v>
      </c>
      <c r="M33">
        <f t="shared" si="3"/>
        <v>9587.862190464586</v>
      </c>
      <c r="N33" s="91">
        <f t="shared" si="4"/>
        <v>34873.960527259675</v>
      </c>
      <c r="P33" s="27"/>
    </row>
    <row r="34" spans="1:16" s="14" customFormat="1" ht="12.75">
      <c r="A34" s="24" t="s">
        <v>487</v>
      </c>
      <c r="B34" s="25" t="s">
        <v>327</v>
      </c>
      <c r="C34">
        <v>8486</v>
      </c>
      <c r="D34">
        <v>19661793.049999997</v>
      </c>
      <c r="E34">
        <v>1041250</v>
      </c>
      <c r="F34">
        <f t="shared" si="5"/>
        <v>160240.0728185354</v>
      </c>
      <c r="G34">
        <f t="shared" si="0"/>
        <v>0.0075566326080208825</v>
      </c>
      <c r="H34">
        <f t="shared" si="6"/>
        <v>18.882874477791113</v>
      </c>
      <c r="I34">
        <f t="shared" si="7"/>
        <v>75380.07281853538</v>
      </c>
      <c r="J34">
        <f t="shared" si="8"/>
        <v>75380.07281853538</v>
      </c>
      <c r="K34">
        <f t="shared" si="1"/>
        <v>0.009458173601375013</v>
      </c>
      <c r="L34">
        <f t="shared" si="2"/>
        <v>849349.9233651095</v>
      </c>
      <c r="M34">
        <f t="shared" si="3"/>
        <v>303602.4921865596</v>
      </c>
      <c r="N34" s="91">
        <f t="shared" si="4"/>
        <v>1152952.415551669</v>
      </c>
      <c r="P34" s="27"/>
    </row>
    <row r="35" spans="1:16" s="14" customFormat="1" ht="12.75">
      <c r="A35" s="24" t="s">
        <v>490</v>
      </c>
      <c r="B35" s="25" t="s">
        <v>396</v>
      </c>
      <c r="C35">
        <v>492</v>
      </c>
      <c r="D35">
        <v>1158329</v>
      </c>
      <c r="E35">
        <v>73400</v>
      </c>
      <c r="F35">
        <f t="shared" si="5"/>
        <v>7764.276130790191</v>
      </c>
      <c r="G35">
        <f t="shared" si="0"/>
        <v>0.00036614924815998114</v>
      </c>
      <c r="H35">
        <f t="shared" si="6"/>
        <v>15.781049046321526</v>
      </c>
      <c r="I35">
        <f t="shared" si="7"/>
        <v>2844.2761307901906</v>
      </c>
      <c r="J35">
        <f t="shared" si="8"/>
        <v>2844.2761307901906</v>
      </c>
      <c r="K35">
        <f t="shared" si="1"/>
        <v>0.0003568802258923519</v>
      </c>
      <c r="L35">
        <f t="shared" si="2"/>
        <v>41154.420493432175</v>
      </c>
      <c r="M35">
        <f t="shared" si="3"/>
        <v>11455.671100947935</v>
      </c>
      <c r="N35" s="91">
        <f t="shared" si="4"/>
        <v>52610.09159438011</v>
      </c>
      <c r="P35" s="27"/>
    </row>
    <row r="36" spans="1:16" s="14" customFormat="1" ht="12.75">
      <c r="A36" s="24" t="s">
        <v>486</v>
      </c>
      <c r="B36" s="25" t="s">
        <v>309</v>
      </c>
      <c r="C36">
        <v>117</v>
      </c>
      <c r="D36">
        <v>453205.78</v>
      </c>
      <c r="E36">
        <v>67200</v>
      </c>
      <c r="F36">
        <f t="shared" si="5"/>
        <v>789.0636348214286</v>
      </c>
      <c r="G36">
        <f t="shared" si="0"/>
        <v>3.721081679392105E-05</v>
      </c>
      <c r="H36">
        <f t="shared" si="6"/>
        <v>6.744133630952382</v>
      </c>
      <c r="I36">
        <f t="shared" si="7"/>
        <v>-380.93636517857135</v>
      </c>
      <c r="J36">
        <f t="shared" si="8"/>
        <v>0</v>
      </c>
      <c r="K36">
        <f t="shared" si="1"/>
        <v>0</v>
      </c>
      <c r="L36">
        <f t="shared" si="2"/>
        <v>4182.419078932497</v>
      </c>
      <c r="M36">
        <f t="shared" si="3"/>
        <v>0</v>
      </c>
      <c r="N36" s="91">
        <f t="shared" si="4"/>
        <v>4182.419078932497</v>
      </c>
      <c r="P36" s="27"/>
    </row>
    <row r="37" spans="1:16" s="14" customFormat="1" ht="12.75">
      <c r="A37" s="24" t="s">
        <v>490</v>
      </c>
      <c r="B37" s="25" t="s">
        <v>397</v>
      </c>
      <c r="C37">
        <v>47</v>
      </c>
      <c r="D37">
        <v>268929.12</v>
      </c>
      <c r="E37">
        <v>52400</v>
      </c>
      <c r="F37">
        <f t="shared" si="5"/>
        <v>241.2150503816794</v>
      </c>
      <c r="G37">
        <f t="shared" si="0"/>
        <v>1.1375266393717922E-05</v>
      </c>
      <c r="H37">
        <f t="shared" si="6"/>
        <v>5.132235114503817</v>
      </c>
      <c r="I37">
        <f t="shared" si="7"/>
        <v>-228.7849496183206</v>
      </c>
      <c r="J37">
        <f t="shared" si="8"/>
        <v>0</v>
      </c>
      <c r="K37">
        <f t="shared" si="1"/>
        <v>0</v>
      </c>
      <c r="L37">
        <f t="shared" si="2"/>
        <v>1278.5564868545905</v>
      </c>
      <c r="M37">
        <f t="shared" si="3"/>
        <v>0</v>
      </c>
      <c r="N37" s="91">
        <f t="shared" si="4"/>
        <v>1278.5564868545905</v>
      </c>
      <c r="P37" s="27"/>
    </row>
    <row r="38" spans="1:16" s="14" customFormat="1" ht="12.75">
      <c r="A38" s="24" t="s">
        <v>489</v>
      </c>
      <c r="B38" s="25" t="s">
        <v>367</v>
      </c>
      <c r="C38">
        <v>6544</v>
      </c>
      <c r="D38">
        <v>16696929.739999998</v>
      </c>
      <c r="E38">
        <v>813800</v>
      </c>
      <c r="F38">
        <f t="shared" si="5"/>
        <v>134264.81717689848</v>
      </c>
      <c r="G38">
        <f t="shared" si="0"/>
        <v>0.006331686436125689</v>
      </c>
      <c r="H38">
        <f t="shared" si="6"/>
        <v>20.517239788645856</v>
      </c>
      <c r="I38">
        <f t="shared" si="7"/>
        <v>68824.81717689848</v>
      </c>
      <c r="J38">
        <f t="shared" si="8"/>
        <v>68824.81717689848</v>
      </c>
      <c r="K38">
        <f t="shared" si="1"/>
        <v>0.008635665164573007</v>
      </c>
      <c r="L38">
        <f t="shared" si="2"/>
        <v>711668.4994830962</v>
      </c>
      <c r="M38">
        <f t="shared" si="3"/>
        <v>277200.3957795686</v>
      </c>
      <c r="N38" s="91">
        <f t="shared" si="4"/>
        <v>988868.8952626648</v>
      </c>
      <c r="P38" s="27"/>
    </row>
    <row r="39" spans="1:16" s="14" customFormat="1" ht="12.75">
      <c r="A39" s="24" t="s">
        <v>481</v>
      </c>
      <c r="B39" s="25" t="s">
        <v>155</v>
      </c>
      <c r="C39">
        <v>3179</v>
      </c>
      <c r="D39">
        <v>8182191.86</v>
      </c>
      <c r="E39">
        <v>648600</v>
      </c>
      <c r="F39">
        <f t="shared" si="5"/>
        <v>40103.58915038545</v>
      </c>
      <c r="G39">
        <f aca="true" t="shared" si="9" ref="G39:G70">F39/$F$495</f>
        <v>0.001891212879163275</v>
      </c>
      <c r="H39">
        <f t="shared" si="6"/>
        <v>12.615158587727413</v>
      </c>
      <c r="I39">
        <f t="shared" si="7"/>
        <v>8313.589150385445</v>
      </c>
      <c r="J39">
        <f t="shared" si="8"/>
        <v>8313.589150385445</v>
      </c>
      <c r="K39">
        <f aca="true" t="shared" si="10" ref="K39:K70">J39/$J$495</f>
        <v>0.0010431320439838907</v>
      </c>
      <c r="L39">
        <f aca="true" t="shared" si="11" ref="L39:L70">$B$502*G39</f>
        <v>212568.42793699526</v>
      </c>
      <c r="M39">
        <f aca="true" t="shared" si="12" ref="M39:M70">$G$502*K39</f>
        <v>33484.0003557482</v>
      </c>
      <c r="N39" s="91">
        <f t="shared" si="4"/>
        <v>246052.42829274345</v>
      </c>
      <c r="P39" s="27"/>
    </row>
    <row r="40" spans="1:16" s="14" customFormat="1" ht="12.75">
      <c r="A40" s="24" t="s">
        <v>489</v>
      </c>
      <c r="B40" s="25" t="s">
        <v>368</v>
      </c>
      <c r="C40">
        <v>960</v>
      </c>
      <c r="D40">
        <v>1025465.85</v>
      </c>
      <c r="E40">
        <v>74950</v>
      </c>
      <c r="F40">
        <f t="shared" si="5"/>
        <v>13134.71935957305</v>
      </c>
      <c r="G40">
        <f t="shared" si="9"/>
        <v>0.0006194096574216725</v>
      </c>
      <c r="H40">
        <f t="shared" si="6"/>
        <v>13.681999332888592</v>
      </c>
      <c r="I40">
        <f t="shared" si="7"/>
        <v>3534.7193595730487</v>
      </c>
      <c r="J40">
        <f t="shared" si="8"/>
        <v>3534.7193595730487</v>
      </c>
      <c r="K40">
        <f t="shared" si="10"/>
        <v>0.0004435122982099631</v>
      </c>
      <c r="L40">
        <f t="shared" si="11"/>
        <v>69620.36827148238</v>
      </c>
      <c r="M40">
        <f t="shared" si="12"/>
        <v>14236.515920193939</v>
      </c>
      <c r="N40" s="91">
        <f t="shared" si="4"/>
        <v>83856.88419167632</v>
      </c>
      <c r="P40" s="27"/>
    </row>
    <row r="41" spans="1:16" s="14" customFormat="1" ht="12.75">
      <c r="A41" s="24" t="s">
        <v>481</v>
      </c>
      <c r="B41" s="25" t="s">
        <v>156</v>
      </c>
      <c r="C41">
        <v>2749</v>
      </c>
      <c r="D41">
        <v>2620561.62</v>
      </c>
      <c r="E41">
        <v>219600</v>
      </c>
      <c r="F41">
        <f t="shared" si="5"/>
        <v>32804.75361284153</v>
      </c>
      <c r="G41">
        <f t="shared" si="9"/>
        <v>0.0015470129692815183</v>
      </c>
      <c r="H41">
        <f t="shared" si="6"/>
        <v>11.933340710382515</v>
      </c>
      <c r="I41">
        <f t="shared" si="7"/>
        <v>5314.753612841533</v>
      </c>
      <c r="J41">
        <f t="shared" si="8"/>
        <v>5314.753612841533</v>
      </c>
      <c r="K41">
        <f t="shared" si="10"/>
        <v>0.0006668587657085651</v>
      </c>
      <c r="L41">
        <f t="shared" si="11"/>
        <v>173881.0678065</v>
      </c>
      <c r="M41">
        <f t="shared" si="12"/>
        <v>21405.822280121836</v>
      </c>
      <c r="N41" s="91">
        <f t="shared" si="4"/>
        <v>195286.89008662186</v>
      </c>
      <c r="P41" s="27"/>
    </row>
    <row r="42" spans="1:16" s="14" customFormat="1" ht="12.75">
      <c r="A42" s="24" t="s">
        <v>491</v>
      </c>
      <c r="B42" s="25" t="s">
        <v>435</v>
      </c>
      <c r="C42">
        <v>7915</v>
      </c>
      <c r="D42">
        <v>11420279.36</v>
      </c>
      <c r="E42">
        <v>712350</v>
      </c>
      <c r="F42">
        <f t="shared" si="5"/>
        <v>126891.99288888888</v>
      </c>
      <c r="G42">
        <f t="shared" si="9"/>
        <v>0.005983997350318327</v>
      </c>
      <c r="H42">
        <f t="shared" si="6"/>
        <v>16.031837383308766</v>
      </c>
      <c r="I42">
        <f t="shared" si="7"/>
        <v>47741.99288888888</v>
      </c>
      <c r="J42">
        <f t="shared" si="8"/>
        <v>47741.99288888888</v>
      </c>
      <c r="K42">
        <f t="shared" si="10"/>
        <v>0.005990337232835482</v>
      </c>
      <c r="L42">
        <f t="shared" si="11"/>
        <v>672588.9631732436</v>
      </c>
      <c r="M42">
        <f t="shared" si="12"/>
        <v>192286.73416000683</v>
      </c>
      <c r="N42" s="91">
        <f t="shared" si="4"/>
        <v>864875.6973332504</v>
      </c>
      <c r="P42" s="27"/>
    </row>
    <row r="43" spans="1:16" s="14" customFormat="1" ht="12.75">
      <c r="A43" s="24" t="s">
        <v>484</v>
      </c>
      <c r="B43" s="25" t="s">
        <v>216</v>
      </c>
      <c r="C43">
        <v>2629</v>
      </c>
      <c r="D43">
        <v>6108061.84</v>
      </c>
      <c r="E43">
        <v>490000</v>
      </c>
      <c r="F43">
        <f t="shared" si="5"/>
        <v>32771.62158644898</v>
      </c>
      <c r="G43">
        <f t="shared" si="9"/>
        <v>0.0015454505227186582</v>
      </c>
      <c r="H43">
        <f t="shared" si="6"/>
        <v>12.465432326530612</v>
      </c>
      <c r="I43">
        <f t="shared" si="7"/>
        <v>6481.6215864489795</v>
      </c>
      <c r="J43">
        <f t="shared" si="8"/>
        <v>6481.6215864489795</v>
      </c>
      <c r="K43">
        <f t="shared" si="10"/>
        <v>0.0008132693414960447</v>
      </c>
      <c r="L43">
        <f t="shared" si="11"/>
        <v>173705.45203459932</v>
      </c>
      <c r="M43">
        <f t="shared" si="12"/>
        <v>26105.526215042824</v>
      </c>
      <c r="N43" s="91">
        <f t="shared" si="4"/>
        <v>199810.97824964215</v>
      </c>
      <c r="P43" s="27"/>
    </row>
    <row r="44" spans="1:16" s="14" customFormat="1" ht="12.75">
      <c r="A44" s="24" t="s">
        <v>491</v>
      </c>
      <c r="B44" s="25" t="s">
        <v>436</v>
      </c>
      <c r="C44">
        <v>22436</v>
      </c>
      <c r="D44">
        <v>45603700.08</v>
      </c>
      <c r="E44">
        <v>2639350</v>
      </c>
      <c r="F44">
        <f t="shared" si="5"/>
        <v>387657.8002140224</v>
      </c>
      <c r="G44">
        <f t="shared" si="9"/>
        <v>0.01828124215325541</v>
      </c>
      <c r="H44">
        <f t="shared" si="6"/>
        <v>17.27838296550287</v>
      </c>
      <c r="I44">
        <f t="shared" si="7"/>
        <v>163297.80021402243</v>
      </c>
      <c r="J44">
        <f t="shared" si="8"/>
        <v>163297.80021402243</v>
      </c>
      <c r="K44">
        <f t="shared" si="10"/>
        <v>0.02048948595293871</v>
      </c>
      <c r="L44">
        <f t="shared" si="11"/>
        <v>2054773.9221045882</v>
      </c>
      <c r="M44">
        <f t="shared" si="12"/>
        <v>657701.9265145808</v>
      </c>
      <c r="N44" s="91">
        <f t="shared" si="4"/>
        <v>2712475.848619169</v>
      </c>
      <c r="P44" s="27"/>
    </row>
    <row r="45" spans="1:16" s="14" customFormat="1" ht="12.75">
      <c r="A45" s="24" t="s">
        <v>488</v>
      </c>
      <c r="B45" s="25" t="s">
        <v>338</v>
      </c>
      <c r="C45">
        <v>902</v>
      </c>
      <c r="D45">
        <v>1350431.4100000001</v>
      </c>
      <c r="E45">
        <v>81450</v>
      </c>
      <c r="F45">
        <f t="shared" si="5"/>
        <v>14955.053797667282</v>
      </c>
      <c r="G45">
        <f t="shared" si="9"/>
        <v>0.000705253343900671</v>
      </c>
      <c r="H45">
        <f t="shared" si="6"/>
        <v>16.579882259054635</v>
      </c>
      <c r="I45">
        <f t="shared" si="7"/>
        <v>5935.053797667281</v>
      </c>
      <c r="J45">
        <f t="shared" si="8"/>
        <v>5935.053797667281</v>
      </c>
      <c r="K45">
        <f t="shared" si="10"/>
        <v>0.0007446897708227483</v>
      </c>
      <c r="L45">
        <f t="shared" si="11"/>
        <v>79269.02162204031</v>
      </c>
      <c r="M45">
        <f t="shared" si="12"/>
        <v>23904.157383488477</v>
      </c>
      <c r="N45" s="91">
        <f t="shared" si="4"/>
        <v>103173.17900552879</v>
      </c>
      <c r="P45" s="27"/>
    </row>
    <row r="46" spans="1:16" s="14" customFormat="1" ht="12.75">
      <c r="A46" s="29" t="s">
        <v>477</v>
      </c>
      <c r="B46" s="25" t="s">
        <v>17</v>
      </c>
      <c r="C46">
        <v>694</v>
      </c>
      <c r="D46">
        <v>727729.13</v>
      </c>
      <c r="E46">
        <v>41050</v>
      </c>
      <c r="F46">
        <f t="shared" si="5"/>
        <v>12303.142904263095</v>
      </c>
      <c r="G46">
        <f t="shared" si="9"/>
        <v>0.0005801940127472354</v>
      </c>
      <c r="H46">
        <f t="shared" si="6"/>
        <v>17.72787161997564</v>
      </c>
      <c r="I46">
        <f t="shared" si="7"/>
        <v>5363.142904263095</v>
      </c>
      <c r="J46">
        <f t="shared" si="8"/>
        <v>5363.142904263095</v>
      </c>
      <c r="K46">
        <f t="shared" si="10"/>
        <v>0.0006729303215136973</v>
      </c>
      <c r="L46">
        <f t="shared" si="11"/>
        <v>65212.61067273497</v>
      </c>
      <c r="M46">
        <f t="shared" si="12"/>
        <v>21600.71608854378</v>
      </c>
      <c r="N46" s="91">
        <f t="shared" si="4"/>
        <v>86813.32676127875</v>
      </c>
      <c r="P46" s="27"/>
    </row>
    <row r="47" spans="1:16" s="14" customFormat="1" ht="12.75">
      <c r="A47" s="24" t="s">
        <v>480</v>
      </c>
      <c r="B47" s="25" t="s">
        <v>119</v>
      </c>
      <c r="C47">
        <v>2656</v>
      </c>
      <c r="D47">
        <v>6454338</v>
      </c>
      <c r="E47">
        <v>775050</v>
      </c>
      <c r="F47">
        <f t="shared" si="5"/>
        <v>22118.213957809174</v>
      </c>
      <c r="G47">
        <f t="shared" si="9"/>
        <v>0.0010430550478720824</v>
      </c>
      <c r="H47">
        <f t="shared" si="6"/>
        <v>8.327640797367911</v>
      </c>
      <c r="I47">
        <f t="shared" si="7"/>
        <v>-4441.786042190828</v>
      </c>
      <c r="J47">
        <f t="shared" si="8"/>
        <v>0</v>
      </c>
      <c r="K47">
        <f t="shared" si="10"/>
        <v>0</v>
      </c>
      <c r="L47">
        <f t="shared" si="11"/>
        <v>117237.23660131334</v>
      </c>
      <c r="M47">
        <f t="shared" si="12"/>
        <v>0</v>
      </c>
      <c r="N47" s="91">
        <f t="shared" si="4"/>
        <v>117237.23660131334</v>
      </c>
      <c r="P47" s="27"/>
    </row>
    <row r="48" spans="1:16" s="14" customFormat="1" ht="12.75">
      <c r="A48" s="24" t="s">
        <v>483</v>
      </c>
      <c r="B48" s="25" t="s">
        <v>199</v>
      </c>
      <c r="C48">
        <v>3102</v>
      </c>
      <c r="D48">
        <v>9122846.27</v>
      </c>
      <c r="E48">
        <v>981650</v>
      </c>
      <c r="F48">
        <f t="shared" si="5"/>
        <v>28828.06410588295</v>
      </c>
      <c r="G48">
        <f t="shared" si="9"/>
        <v>0.0013594794698784795</v>
      </c>
      <c r="H48">
        <f t="shared" si="6"/>
        <v>9.293379789130546</v>
      </c>
      <c r="I48">
        <f t="shared" si="7"/>
        <v>-2191.9358941170476</v>
      </c>
      <c r="J48">
        <f t="shared" si="8"/>
        <v>0</v>
      </c>
      <c r="K48">
        <f t="shared" si="10"/>
        <v>0</v>
      </c>
      <c r="L48">
        <f t="shared" si="11"/>
        <v>152802.6891676742</v>
      </c>
      <c r="M48">
        <f t="shared" si="12"/>
        <v>0</v>
      </c>
      <c r="N48" s="91">
        <f t="shared" si="4"/>
        <v>152802.6891676742</v>
      </c>
      <c r="P48" s="27"/>
    </row>
    <row r="49" spans="1:16" s="14" customFormat="1" ht="12.75">
      <c r="A49" s="24" t="s">
        <v>483</v>
      </c>
      <c r="B49" s="25" t="s">
        <v>200</v>
      </c>
      <c r="C49">
        <v>1988</v>
      </c>
      <c r="D49">
        <v>7066492.64</v>
      </c>
      <c r="E49">
        <v>726900</v>
      </c>
      <c r="F49">
        <f t="shared" si="5"/>
        <v>19326.162289613425</v>
      </c>
      <c r="G49">
        <f t="shared" si="9"/>
        <v>0.0009113869307272519</v>
      </c>
      <c r="H49">
        <f t="shared" si="6"/>
        <v>9.721409602421241</v>
      </c>
      <c r="I49">
        <f t="shared" si="7"/>
        <v>-553.8377103865723</v>
      </c>
      <c r="J49">
        <f t="shared" si="8"/>
        <v>0</v>
      </c>
      <c r="K49">
        <f t="shared" si="10"/>
        <v>0</v>
      </c>
      <c r="L49">
        <f t="shared" si="11"/>
        <v>102438.01173389195</v>
      </c>
      <c r="M49">
        <f t="shared" si="12"/>
        <v>0</v>
      </c>
      <c r="N49" s="91">
        <f t="shared" si="4"/>
        <v>102438.01173389195</v>
      </c>
      <c r="P49" s="27"/>
    </row>
    <row r="50" spans="1:16" s="14" customFormat="1" ht="12.75">
      <c r="A50" s="24" t="s">
        <v>487</v>
      </c>
      <c r="B50" s="25" t="s">
        <v>328</v>
      </c>
      <c r="C50">
        <v>3185</v>
      </c>
      <c r="D50">
        <v>3442424.61</v>
      </c>
      <c r="E50">
        <v>242650</v>
      </c>
      <c r="F50">
        <f t="shared" si="5"/>
        <v>45184.926366577376</v>
      </c>
      <c r="G50">
        <f t="shared" si="9"/>
        <v>0.002130839570694486</v>
      </c>
      <c r="H50">
        <f t="shared" si="6"/>
        <v>14.186790067999175</v>
      </c>
      <c r="I50">
        <f t="shared" si="7"/>
        <v>13334.92636657737</v>
      </c>
      <c r="J50">
        <f t="shared" si="8"/>
        <v>13334.92636657737</v>
      </c>
      <c r="K50">
        <f t="shared" si="10"/>
        <v>0.0016731749363026452</v>
      </c>
      <c r="L50">
        <f t="shared" si="11"/>
        <v>239501.97395486545</v>
      </c>
      <c r="M50">
        <f t="shared" si="12"/>
        <v>53708.052097047774</v>
      </c>
      <c r="N50" s="91">
        <f t="shared" si="4"/>
        <v>293210.0260519132</v>
      </c>
      <c r="P50" s="27"/>
    </row>
    <row r="51" spans="1:16" s="14" customFormat="1" ht="12.75">
      <c r="A51" s="24" t="s">
        <v>487</v>
      </c>
      <c r="B51" s="25" t="s">
        <v>329</v>
      </c>
      <c r="C51">
        <v>2986</v>
      </c>
      <c r="D51">
        <v>4117793.89</v>
      </c>
      <c r="E51">
        <v>291550</v>
      </c>
      <c r="F51">
        <f t="shared" si="5"/>
        <v>42173.666800000006</v>
      </c>
      <c r="G51">
        <f t="shared" si="9"/>
        <v>0.0019888340047223437</v>
      </c>
      <c r="H51">
        <f t="shared" si="6"/>
        <v>14.123800000000001</v>
      </c>
      <c r="I51">
        <f t="shared" si="7"/>
        <v>12313.666800000003</v>
      </c>
      <c r="J51">
        <f t="shared" si="8"/>
        <v>12313.666800000003</v>
      </c>
      <c r="K51">
        <f t="shared" si="10"/>
        <v>0.0015450343029550662</v>
      </c>
      <c r="L51">
        <f t="shared" si="11"/>
        <v>223540.8411550737</v>
      </c>
      <c r="M51">
        <f t="shared" si="12"/>
        <v>49594.8038871573</v>
      </c>
      <c r="N51" s="91">
        <f t="shared" si="4"/>
        <v>273135.645042231</v>
      </c>
      <c r="P51" s="27"/>
    </row>
    <row r="52" spans="1:16" s="14" customFormat="1" ht="12.75">
      <c r="A52" s="24" t="s">
        <v>486</v>
      </c>
      <c r="B52" s="25" t="s">
        <v>310</v>
      </c>
      <c r="C52">
        <v>111</v>
      </c>
      <c r="D52">
        <v>352877</v>
      </c>
      <c r="E52">
        <v>92800</v>
      </c>
      <c r="F52">
        <f t="shared" si="5"/>
        <v>422.08348060344827</v>
      </c>
      <c r="G52">
        <f t="shared" si="9"/>
        <v>1.9904695103620955E-05</v>
      </c>
      <c r="H52">
        <f t="shared" si="6"/>
        <v>3.8025538793103446</v>
      </c>
      <c r="I52">
        <f t="shared" si="7"/>
        <v>-687.9165193965517</v>
      </c>
      <c r="J52">
        <f t="shared" si="8"/>
        <v>0</v>
      </c>
      <c r="K52">
        <f t="shared" si="10"/>
        <v>0</v>
      </c>
      <c r="L52">
        <f t="shared" si="11"/>
        <v>2237.2466861656917</v>
      </c>
      <c r="M52">
        <f t="shared" si="12"/>
        <v>0</v>
      </c>
      <c r="N52" s="91">
        <f t="shared" si="4"/>
        <v>2237.2466861656917</v>
      </c>
      <c r="P52" s="27"/>
    </row>
    <row r="53" spans="1:16" s="14" customFormat="1" ht="12.75">
      <c r="A53" s="24" t="s">
        <v>485</v>
      </c>
      <c r="B53" s="25" t="s">
        <v>253</v>
      </c>
      <c r="C53">
        <v>1300</v>
      </c>
      <c r="D53">
        <v>1211974.43</v>
      </c>
      <c r="E53">
        <v>69850</v>
      </c>
      <c r="F53">
        <f t="shared" si="5"/>
        <v>22556.431768074446</v>
      </c>
      <c r="G53">
        <f t="shared" si="9"/>
        <v>0.001063720608840818</v>
      </c>
      <c r="H53">
        <f t="shared" si="6"/>
        <v>17.351101360057264</v>
      </c>
      <c r="I53">
        <f t="shared" si="7"/>
        <v>9556.431768074443</v>
      </c>
      <c r="J53">
        <f t="shared" si="8"/>
        <v>9556.431768074443</v>
      </c>
      <c r="K53">
        <f t="shared" si="10"/>
        <v>0.001199075396089534</v>
      </c>
      <c r="L53">
        <f t="shared" si="11"/>
        <v>119560.00304181251</v>
      </c>
      <c r="M53">
        <f t="shared" si="12"/>
        <v>38489.701491569656</v>
      </c>
      <c r="N53" s="91">
        <f t="shared" si="4"/>
        <v>158049.70453338217</v>
      </c>
      <c r="P53" s="27"/>
    </row>
    <row r="54" spans="1:16" s="14" customFormat="1" ht="12.75">
      <c r="A54" s="24" t="s">
        <v>485</v>
      </c>
      <c r="B54" s="25" t="s">
        <v>254</v>
      </c>
      <c r="C54">
        <v>1462</v>
      </c>
      <c r="D54">
        <v>1775525.4</v>
      </c>
      <c r="E54">
        <v>118650</v>
      </c>
      <c r="F54">
        <f t="shared" si="5"/>
        <v>21877.94466750948</v>
      </c>
      <c r="G54">
        <f t="shared" si="9"/>
        <v>0.0010317243818167767</v>
      </c>
      <c r="H54">
        <f t="shared" si="6"/>
        <v>14.964394437420985</v>
      </c>
      <c r="I54">
        <f t="shared" si="7"/>
        <v>7257.9446675094805</v>
      </c>
      <c r="J54">
        <f t="shared" si="8"/>
        <v>7257.9446675094805</v>
      </c>
      <c r="K54">
        <f t="shared" si="10"/>
        <v>0.0009106770275976566</v>
      </c>
      <c r="L54">
        <f t="shared" si="11"/>
        <v>115963.69310053039</v>
      </c>
      <c r="M54">
        <f t="shared" si="12"/>
        <v>29232.262676538536</v>
      </c>
      <c r="N54" s="91">
        <f t="shared" si="4"/>
        <v>145195.9557770689</v>
      </c>
      <c r="P54" s="27"/>
    </row>
    <row r="55" spans="1:16" s="14" customFormat="1" ht="12.75">
      <c r="A55" s="24" t="s">
        <v>483</v>
      </c>
      <c r="B55" s="25" t="s">
        <v>201</v>
      </c>
      <c r="C55">
        <v>791</v>
      </c>
      <c r="D55">
        <v>2224354.56</v>
      </c>
      <c r="E55">
        <v>213600</v>
      </c>
      <c r="F55">
        <f t="shared" si="5"/>
        <v>8237.193150561798</v>
      </c>
      <c r="G55">
        <f t="shared" si="9"/>
        <v>0.0003884511612185279</v>
      </c>
      <c r="H55">
        <f t="shared" si="6"/>
        <v>10.413644943820225</v>
      </c>
      <c r="I55">
        <f t="shared" si="7"/>
        <v>327.1931505617981</v>
      </c>
      <c r="J55">
        <f t="shared" si="8"/>
        <v>327.1931505617981</v>
      </c>
      <c r="K55">
        <f t="shared" si="10"/>
        <v>4.105394839089845E-05</v>
      </c>
      <c r="L55">
        <f t="shared" si="11"/>
        <v>43661.1095346681</v>
      </c>
      <c r="M55">
        <f t="shared" si="12"/>
        <v>1317.8105595104705</v>
      </c>
      <c r="N55" s="91">
        <f t="shared" si="4"/>
        <v>44978.920094178575</v>
      </c>
      <c r="P55" s="27"/>
    </row>
    <row r="56" spans="1:16" s="14" customFormat="1" ht="12.75">
      <c r="A56" s="24" t="s">
        <v>485</v>
      </c>
      <c r="B56" s="25" t="s">
        <v>255</v>
      </c>
      <c r="C56">
        <v>9144</v>
      </c>
      <c r="D56">
        <v>15580131.840000002</v>
      </c>
      <c r="E56">
        <v>762350</v>
      </c>
      <c r="F56">
        <f t="shared" si="5"/>
        <v>186875.74676324526</v>
      </c>
      <c r="G56">
        <f t="shared" si="9"/>
        <v>0.008812722915063758</v>
      </c>
      <c r="H56">
        <f t="shared" si="6"/>
        <v>20.436980179707486</v>
      </c>
      <c r="I56">
        <f t="shared" si="7"/>
        <v>95435.74676324526</v>
      </c>
      <c r="J56">
        <f t="shared" si="8"/>
        <v>95435.74676324526</v>
      </c>
      <c r="K56">
        <f t="shared" si="10"/>
        <v>0.01197462176557732</v>
      </c>
      <c r="L56">
        <f t="shared" si="11"/>
        <v>990531.8838185155</v>
      </c>
      <c r="M56">
        <f t="shared" si="12"/>
        <v>384379.1797702009</v>
      </c>
      <c r="N56" s="91">
        <f t="shared" si="4"/>
        <v>1374911.0635887163</v>
      </c>
      <c r="P56" s="27"/>
    </row>
    <row r="57" spans="1:16" s="14" customFormat="1" ht="12.75">
      <c r="A57" s="29" t="s">
        <v>477</v>
      </c>
      <c r="B57" s="25" t="s">
        <v>18</v>
      </c>
      <c r="C57">
        <v>577</v>
      </c>
      <c r="D57">
        <v>594018.41</v>
      </c>
      <c r="E57">
        <v>36750</v>
      </c>
      <c r="F57">
        <f t="shared" si="5"/>
        <v>9326.493131156463</v>
      </c>
      <c r="G57">
        <f t="shared" si="9"/>
        <v>0.00043982058216605766</v>
      </c>
      <c r="H57">
        <f t="shared" si="6"/>
        <v>16.1637662585034</v>
      </c>
      <c r="I57">
        <f t="shared" si="7"/>
        <v>3556.4931311564624</v>
      </c>
      <c r="J57">
        <f t="shared" si="8"/>
        <v>3556.4931311564624</v>
      </c>
      <c r="K57">
        <f t="shared" si="10"/>
        <v>0.00044624432146083445</v>
      </c>
      <c r="L57">
        <f t="shared" si="11"/>
        <v>49434.92652542445</v>
      </c>
      <c r="M57">
        <f t="shared" si="12"/>
        <v>14324.212456822912</v>
      </c>
      <c r="N57" s="91">
        <f t="shared" si="4"/>
        <v>63759.138982247365</v>
      </c>
      <c r="P57" s="27"/>
    </row>
    <row r="58" spans="1:16" s="14" customFormat="1" ht="12.75">
      <c r="A58" s="24" t="s">
        <v>478</v>
      </c>
      <c r="B58" s="25" t="s">
        <v>73</v>
      </c>
      <c r="C58">
        <v>5271</v>
      </c>
      <c r="D58">
        <v>14495997.2116</v>
      </c>
      <c r="E58">
        <v>1106700</v>
      </c>
      <c r="F58">
        <f t="shared" si="5"/>
        <v>69041.6565486072</v>
      </c>
      <c r="G58">
        <f t="shared" si="9"/>
        <v>0.0032558799057574735</v>
      </c>
      <c r="H58">
        <f t="shared" si="6"/>
        <v>13.09839813102015</v>
      </c>
      <c r="I58">
        <f t="shared" si="7"/>
        <v>16331.656548607214</v>
      </c>
      <c r="J58">
        <f t="shared" si="8"/>
        <v>16331.656548607214</v>
      </c>
      <c r="K58">
        <f t="shared" si="10"/>
        <v>0.002049184049033947</v>
      </c>
      <c r="L58">
        <f t="shared" si="11"/>
        <v>365954.18778277433</v>
      </c>
      <c r="M58">
        <f t="shared" si="12"/>
        <v>65777.75059502039</v>
      </c>
      <c r="N58" s="91">
        <f t="shared" si="4"/>
        <v>431731.9383777947</v>
      </c>
      <c r="P58" s="27"/>
    </row>
    <row r="59" spans="1:16" s="14" customFormat="1" ht="12.75">
      <c r="A59" s="24" t="s">
        <v>488</v>
      </c>
      <c r="B59" s="25" t="s">
        <v>339</v>
      </c>
      <c r="C59">
        <v>66</v>
      </c>
      <c r="D59">
        <v>242200.98</v>
      </c>
      <c r="E59">
        <v>13400</v>
      </c>
      <c r="F59">
        <f t="shared" si="5"/>
        <v>1192.9302</v>
      </c>
      <c r="G59">
        <f t="shared" si="9"/>
        <v>5.625643504681519E-05</v>
      </c>
      <c r="H59">
        <f t="shared" si="6"/>
        <v>18.0747</v>
      </c>
      <c r="I59">
        <f t="shared" si="7"/>
        <v>532.9302</v>
      </c>
      <c r="J59">
        <f t="shared" si="8"/>
        <v>532.9302</v>
      </c>
      <c r="K59">
        <f t="shared" si="10"/>
        <v>6.686841973673544E-05</v>
      </c>
      <c r="L59">
        <f t="shared" si="11"/>
        <v>6323.107298492961</v>
      </c>
      <c r="M59">
        <f t="shared" si="12"/>
        <v>2146.4417694446233</v>
      </c>
      <c r="N59" s="91">
        <f t="shared" si="4"/>
        <v>8469.549067937583</v>
      </c>
      <c r="P59" s="27"/>
    </row>
    <row r="60" spans="1:16" s="14" customFormat="1" ht="12.75">
      <c r="A60" s="24" t="s">
        <v>483</v>
      </c>
      <c r="B60" s="25" t="s">
        <v>202</v>
      </c>
      <c r="C60">
        <v>2753</v>
      </c>
      <c r="D60">
        <v>6521357.69</v>
      </c>
      <c r="E60">
        <v>1056800</v>
      </c>
      <c r="F60">
        <f t="shared" si="5"/>
        <v>16988.35893316616</v>
      </c>
      <c r="G60">
        <f t="shared" si="9"/>
        <v>0.0008011403440667733</v>
      </c>
      <c r="H60">
        <f t="shared" si="6"/>
        <v>6.170853226722181</v>
      </c>
      <c r="I60">
        <f t="shared" si="7"/>
        <v>-10541.641066833836</v>
      </c>
      <c r="J60">
        <f t="shared" si="8"/>
        <v>0</v>
      </c>
      <c r="K60">
        <f t="shared" si="10"/>
        <v>0</v>
      </c>
      <c r="L60">
        <f t="shared" si="11"/>
        <v>90046.52272171585</v>
      </c>
      <c r="M60">
        <f t="shared" si="12"/>
        <v>0</v>
      </c>
      <c r="N60" s="91">
        <f t="shared" si="4"/>
        <v>90046.52272171585</v>
      </c>
      <c r="P60" s="27"/>
    </row>
    <row r="61" spans="1:16" s="14" customFormat="1" ht="12.75">
      <c r="A61" s="24" t="s">
        <v>480</v>
      </c>
      <c r="B61" s="25" t="s">
        <v>120</v>
      </c>
      <c r="C61">
        <v>822</v>
      </c>
      <c r="D61">
        <v>2472456.18</v>
      </c>
      <c r="E61">
        <v>363100</v>
      </c>
      <c r="F61">
        <f t="shared" si="5"/>
        <v>5597.243128504544</v>
      </c>
      <c r="G61">
        <f t="shared" si="9"/>
        <v>0.0002639558831689805</v>
      </c>
      <c r="H61">
        <f t="shared" si="6"/>
        <v>6.809298209859543</v>
      </c>
      <c r="I61">
        <f t="shared" si="7"/>
        <v>-2622.7568714954555</v>
      </c>
      <c r="J61">
        <f t="shared" si="8"/>
        <v>0</v>
      </c>
      <c r="K61">
        <f t="shared" si="10"/>
        <v>0</v>
      </c>
      <c r="L61">
        <f t="shared" si="11"/>
        <v>29668.096991162314</v>
      </c>
      <c r="M61">
        <f t="shared" si="12"/>
        <v>0</v>
      </c>
      <c r="N61" s="91">
        <f t="shared" si="4"/>
        <v>29668.096991162314</v>
      </c>
      <c r="P61" s="27"/>
    </row>
    <row r="62" spans="1:16" s="14" customFormat="1" ht="12.75">
      <c r="A62" s="24" t="s">
        <v>489</v>
      </c>
      <c r="B62" s="25" t="s">
        <v>369</v>
      </c>
      <c r="C62">
        <v>1135</v>
      </c>
      <c r="D62">
        <v>1192350</v>
      </c>
      <c r="E62">
        <v>79100</v>
      </c>
      <c r="F62">
        <f t="shared" si="5"/>
        <v>17108.941213653605</v>
      </c>
      <c r="G62">
        <f t="shared" si="9"/>
        <v>0.0008068267867689856</v>
      </c>
      <c r="H62">
        <f t="shared" si="6"/>
        <v>15.073957016434893</v>
      </c>
      <c r="I62">
        <f t="shared" si="7"/>
        <v>5758.941213653603</v>
      </c>
      <c r="J62">
        <f t="shared" si="8"/>
        <v>5758.941213653603</v>
      </c>
      <c r="K62">
        <f t="shared" si="10"/>
        <v>0.0007225923738489087</v>
      </c>
      <c r="L62">
        <f t="shared" si="11"/>
        <v>90685.66715599968</v>
      </c>
      <c r="M62">
        <f t="shared" si="12"/>
        <v>23194.842342885066</v>
      </c>
      <c r="N62" s="91">
        <f t="shared" si="4"/>
        <v>113880.50949888474</v>
      </c>
      <c r="P62" s="27"/>
    </row>
    <row r="63" spans="1:16" s="14" customFormat="1" ht="12.75">
      <c r="A63" s="24" t="s">
        <v>480</v>
      </c>
      <c r="B63" s="25" t="s">
        <v>121</v>
      </c>
      <c r="C63">
        <v>916</v>
      </c>
      <c r="D63">
        <v>2497668.46</v>
      </c>
      <c r="E63">
        <v>426600</v>
      </c>
      <c r="F63">
        <f t="shared" si="5"/>
        <v>5363.019946929208</v>
      </c>
      <c r="G63">
        <f t="shared" si="9"/>
        <v>0.000252910340688162</v>
      </c>
      <c r="H63">
        <f t="shared" si="6"/>
        <v>5.854825269573371</v>
      </c>
      <c r="I63">
        <f t="shared" si="7"/>
        <v>-3796.9800530707926</v>
      </c>
      <c r="J63">
        <f t="shared" si="8"/>
        <v>0</v>
      </c>
      <c r="K63">
        <f t="shared" si="10"/>
        <v>0</v>
      </c>
      <c r="L63">
        <f t="shared" si="11"/>
        <v>28426.60079222691</v>
      </c>
      <c r="M63">
        <f t="shared" si="12"/>
        <v>0</v>
      </c>
      <c r="N63" s="91">
        <f t="shared" si="4"/>
        <v>28426.60079222691</v>
      </c>
      <c r="P63" s="27"/>
    </row>
    <row r="64" spans="1:16" s="14" customFormat="1" ht="12.75">
      <c r="A64" s="24" t="s">
        <v>484</v>
      </c>
      <c r="B64" s="25" t="s">
        <v>217</v>
      </c>
      <c r="C64">
        <v>1677</v>
      </c>
      <c r="D64">
        <v>3228525.75</v>
      </c>
      <c r="E64">
        <v>199450</v>
      </c>
      <c r="F64">
        <f t="shared" si="5"/>
        <v>27145.839472298823</v>
      </c>
      <c r="G64">
        <f t="shared" si="9"/>
        <v>0.001280148792498212</v>
      </c>
      <c r="H64">
        <f t="shared" si="6"/>
        <v>16.18714339433442</v>
      </c>
      <c r="I64">
        <f t="shared" si="7"/>
        <v>10375.839472298823</v>
      </c>
      <c r="J64">
        <f t="shared" si="8"/>
        <v>10375.839472298823</v>
      </c>
      <c r="K64">
        <f t="shared" si="10"/>
        <v>0.0013018890446716384</v>
      </c>
      <c r="L64">
        <f t="shared" si="11"/>
        <v>143886.0846099889</v>
      </c>
      <c r="M64">
        <f t="shared" si="12"/>
        <v>41789.966559212546</v>
      </c>
      <c r="N64" s="91">
        <f t="shared" si="4"/>
        <v>185676.05116920144</v>
      </c>
      <c r="P64" s="27"/>
    </row>
    <row r="65" spans="1:16" s="14" customFormat="1" ht="12.75">
      <c r="A65" s="24" t="s">
        <v>486</v>
      </c>
      <c r="B65" s="25" t="s">
        <v>311</v>
      </c>
      <c r="C65">
        <v>1158</v>
      </c>
      <c r="D65">
        <v>1005637.92</v>
      </c>
      <c r="E65">
        <v>58850</v>
      </c>
      <c r="F65">
        <f t="shared" si="5"/>
        <v>19788.083455564996</v>
      </c>
      <c r="G65">
        <f t="shared" si="9"/>
        <v>0.0009331702991666658</v>
      </c>
      <c r="H65">
        <f t="shared" si="6"/>
        <v>17.088154970263382</v>
      </c>
      <c r="I65">
        <f t="shared" si="7"/>
        <v>8208.083455564996</v>
      </c>
      <c r="J65">
        <f t="shared" si="8"/>
        <v>8208.083455564996</v>
      </c>
      <c r="K65">
        <f t="shared" si="10"/>
        <v>0.0010298939143266303</v>
      </c>
      <c r="L65">
        <f t="shared" si="11"/>
        <v>104886.41742917636</v>
      </c>
      <c r="M65">
        <f t="shared" si="12"/>
        <v>33059.06322462504</v>
      </c>
      <c r="N65" s="91">
        <f t="shared" si="4"/>
        <v>137945.4806538014</v>
      </c>
      <c r="P65" s="27"/>
    </row>
    <row r="66" spans="1:16" s="14" customFormat="1" ht="12.75">
      <c r="A66" s="24" t="s">
        <v>478</v>
      </c>
      <c r="B66" s="25" t="s">
        <v>74</v>
      </c>
      <c r="C66">
        <v>20553</v>
      </c>
      <c r="D66">
        <v>41309260.13</v>
      </c>
      <c r="E66">
        <v>2509500</v>
      </c>
      <c r="F66">
        <f t="shared" si="5"/>
        <v>338326.05038927676</v>
      </c>
      <c r="G66">
        <f t="shared" si="9"/>
        <v>0.015954845873102946</v>
      </c>
      <c r="H66">
        <f t="shared" si="6"/>
        <v>16.461151675632596</v>
      </c>
      <c r="I66">
        <f t="shared" si="7"/>
        <v>132796.05038927676</v>
      </c>
      <c r="J66">
        <f t="shared" si="8"/>
        <v>132796.05038927676</v>
      </c>
      <c r="K66">
        <f t="shared" si="10"/>
        <v>0.01666233596221574</v>
      </c>
      <c r="L66">
        <f t="shared" si="11"/>
        <v>1793291.777244581</v>
      </c>
      <c r="M66">
        <f t="shared" si="12"/>
        <v>534852.3866217688</v>
      </c>
      <c r="N66" s="91">
        <f t="shared" si="4"/>
        <v>2328144.1638663495</v>
      </c>
      <c r="P66" s="27"/>
    </row>
    <row r="67" spans="1:16" s="14" customFormat="1" ht="12.75">
      <c r="A67" s="24" t="s">
        <v>484</v>
      </c>
      <c r="B67" s="25" t="s">
        <v>218</v>
      </c>
      <c r="C67">
        <v>2048</v>
      </c>
      <c r="D67">
        <v>2482190</v>
      </c>
      <c r="E67">
        <v>136550</v>
      </c>
      <c r="F67">
        <f t="shared" si="5"/>
        <v>37228.305529110214</v>
      </c>
      <c r="G67">
        <f t="shared" si="9"/>
        <v>0.0017556196933411355</v>
      </c>
      <c r="H67">
        <f t="shared" si="6"/>
        <v>18.177883559135847</v>
      </c>
      <c r="I67">
        <f t="shared" si="7"/>
        <v>16748.305529110214</v>
      </c>
      <c r="J67">
        <f t="shared" si="8"/>
        <v>16748.305529110214</v>
      </c>
      <c r="K67">
        <f t="shared" si="10"/>
        <v>0.0021014623003155547</v>
      </c>
      <c r="L67">
        <f t="shared" si="11"/>
        <v>197328.03344373597</v>
      </c>
      <c r="M67">
        <f t="shared" si="12"/>
        <v>67455.85548558235</v>
      </c>
      <c r="N67" s="91">
        <f t="shared" si="4"/>
        <v>264783.8889293183</v>
      </c>
      <c r="P67" s="27"/>
    </row>
    <row r="68" spans="1:16" s="14" customFormat="1" ht="12.75">
      <c r="A68" s="24" t="s">
        <v>480</v>
      </c>
      <c r="B68" s="25" t="s">
        <v>122</v>
      </c>
      <c r="C68">
        <v>4956</v>
      </c>
      <c r="D68">
        <v>7031817.44</v>
      </c>
      <c r="E68">
        <v>444050</v>
      </c>
      <c r="F68">
        <f t="shared" si="5"/>
        <v>78481.44855903614</v>
      </c>
      <c r="G68">
        <f t="shared" si="9"/>
        <v>0.003701043458570656</v>
      </c>
      <c r="H68">
        <f t="shared" si="6"/>
        <v>15.835643373493976</v>
      </c>
      <c r="I68">
        <f t="shared" si="7"/>
        <v>28921.448559036147</v>
      </c>
      <c r="J68">
        <f t="shared" si="8"/>
        <v>28921.448559036147</v>
      </c>
      <c r="K68">
        <f t="shared" si="10"/>
        <v>0.0036288646461394595</v>
      </c>
      <c r="L68">
        <f t="shared" si="11"/>
        <v>415989.65319173015</v>
      </c>
      <c r="M68">
        <f t="shared" si="12"/>
        <v>116484.68264691925</v>
      </c>
      <c r="N68" s="91">
        <f t="shared" si="4"/>
        <v>532474.3358386494</v>
      </c>
      <c r="P68" s="27"/>
    </row>
    <row r="69" spans="1:16" s="14" customFormat="1" ht="12.75">
      <c r="A69" s="24" t="s">
        <v>485</v>
      </c>
      <c r="B69" s="25" t="s">
        <v>256</v>
      </c>
      <c r="C69">
        <v>332</v>
      </c>
      <c r="D69">
        <v>613407</v>
      </c>
      <c r="E69">
        <v>39600</v>
      </c>
      <c r="F69">
        <f t="shared" si="5"/>
        <v>5142.705151515152</v>
      </c>
      <c r="G69">
        <f t="shared" si="9"/>
        <v>0.0002425206925947</v>
      </c>
      <c r="H69">
        <f t="shared" si="6"/>
        <v>15.490075757575758</v>
      </c>
      <c r="I69">
        <f t="shared" si="7"/>
        <v>1822.7051515151516</v>
      </c>
      <c r="J69">
        <f t="shared" si="8"/>
        <v>1822.7051515151516</v>
      </c>
      <c r="K69">
        <f t="shared" si="10"/>
        <v>0.00022870051861918335</v>
      </c>
      <c r="L69">
        <f t="shared" si="11"/>
        <v>27258.82576997615</v>
      </c>
      <c r="M69">
        <f t="shared" si="12"/>
        <v>7341.168638208178</v>
      </c>
      <c r="N69" s="91">
        <f aca="true" t="shared" si="13" ref="N69:N130">L69+M69</f>
        <v>34599.99440818433</v>
      </c>
      <c r="P69" s="27"/>
    </row>
    <row r="70" spans="1:16" s="14" customFormat="1" ht="12.75">
      <c r="A70" s="24" t="s">
        <v>489</v>
      </c>
      <c r="B70" s="25" t="s">
        <v>370</v>
      </c>
      <c r="C70">
        <v>1182</v>
      </c>
      <c r="D70">
        <v>1692938.1</v>
      </c>
      <c r="E70">
        <v>103050</v>
      </c>
      <c r="F70">
        <f t="shared" si="5"/>
        <v>19418.271074235807</v>
      </c>
      <c r="G70">
        <f t="shared" si="9"/>
        <v>0.0009157306147578432</v>
      </c>
      <c r="H70">
        <f t="shared" si="6"/>
        <v>16.428317321688503</v>
      </c>
      <c r="I70">
        <f t="shared" si="7"/>
        <v>7598.27107423581</v>
      </c>
      <c r="J70">
        <f t="shared" si="8"/>
        <v>7598.27107423581</v>
      </c>
      <c r="K70">
        <f t="shared" si="10"/>
        <v>0.0009533788467335794</v>
      </c>
      <c r="L70">
        <f t="shared" si="11"/>
        <v>102926.23286225394</v>
      </c>
      <c r="M70">
        <f t="shared" si="12"/>
        <v>30602.969036662984</v>
      </c>
      <c r="N70" s="91">
        <f t="shared" si="13"/>
        <v>133529.20189891692</v>
      </c>
      <c r="P70" s="27"/>
    </row>
    <row r="71" spans="1:16" s="14" customFormat="1" ht="12.75">
      <c r="A71" s="24" t="s">
        <v>491</v>
      </c>
      <c r="B71" s="25" t="s">
        <v>437</v>
      </c>
      <c r="C71">
        <v>8336</v>
      </c>
      <c r="D71">
        <v>11005760.12</v>
      </c>
      <c r="E71">
        <v>885650</v>
      </c>
      <c r="F71">
        <f aca="true" t="shared" si="14" ref="F71:F132">(C71*D71)/E71</f>
        <v>103589.47254594929</v>
      </c>
      <c r="G71">
        <f aca="true" t="shared" si="15" ref="G71:G102">F71/$F$495</f>
        <v>0.0048850925509430826</v>
      </c>
      <c r="H71">
        <f aca="true" t="shared" si="16" ref="H71:H132">D71/E71</f>
        <v>12.426760142268389</v>
      </c>
      <c r="I71">
        <f aca="true" t="shared" si="17" ref="I71:I132">(H71-10)*C71</f>
        <v>20229.47254594929</v>
      </c>
      <c r="J71">
        <f aca="true" t="shared" si="18" ref="J71:J132">IF(I71&gt;0,I71,0)</f>
        <v>20229.47254594929</v>
      </c>
      <c r="K71">
        <f aca="true" t="shared" si="19" ref="K71:K102">J71/$J$495</f>
        <v>0.0025382552185169898</v>
      </c>
      <c r="L71">
        <f aca="true" t="shared" si="20" ref="L71:L102">$B$502*G71</f>
        <v>549074.3296651625</v>
      </c>
      <c r="M71">
        <f aca="true" t="shared" si="21" ref="M71:M102">$G$502*K71</f>
        <v>81476.68277470261</v>
      </c>
      <c r="N71" s="91">
        <f t="shared" si="13"/>
        <v>630551.0124398652</v>
      </c>
      <c r="P71" s="27"/>
    </row>
    <row r="72" spans="1:16" s="14" customFormat="1" ht="12.75">
      <c r="A72" s="24" t="s">
        <v>484</v>
      </c>
      <c r="B72" s="25" t="s">
        <v>219</v>
      </c>
      <c r="C72">
        <v>144</v>
      </c>
      <c r="D72">
        <v>348573.18</v>
      </c>
      <c r="E72">
        <v>35150</v>
      </c>
      <c r="F72">
        <f t="shared" si="14"/>
        <v>1428.009613655761</v>
      </c>
      <c r="G72">
        <f t="shared" si="15"/>
        <v>6.734235588708625E-05</v>
      </c>
      <c r="H72">
        <f t="shared" si="16"/>
        <v>9.916733428165006</v>
      </c>
      <c r="I72">
        <f t="shared" si="17"/>
        <v>-11.990386344239084</v>
      </c>
      <c r="J72">
        <f t="shared" si="18"/>
        <v>0</v>
      </c>
      <c r="K72">
        <f t="shared" si="19"/>
        <v>0</v>
      </c>
      <c r="L72">
        <f t="shared" si="20"/>
        <v>7569.141941770655</v>
      </c>
      <c r="M72">
        <f t="shared" si="21"/>
        <v>0</v>
      </c>
      <c r="N72" s="91">
        <f t="shared" si="13"/>
        <v>7569.141941770655</v>
      </c>
      <c r="P72" s="27"/>
    </row>
    <row r="73" spans="1:16" s="14" customFormat="1" ht="12.75">
      <c r="A73" s="24" t="s">
        <v>490</v>
      </c>
      <c r="B73" s="25" t="s">
        <v>398</v>
      </c>
      <c r="C73">
        <v>2941</v>
      </c>
      <c r="D73">
        <v>3734077.6</v>
      </c>
      <c r="E73">
        <v>163300</v>
      </c>
      <c r="F73">
        <f t="shared" si="14"/>
        <v>67249.9829859155</v>
      </c>
      <c r="G73">
        <f t="shared" si="15"/>
        <v>0.003171387814430871</v>
      </c>
      <c r="H73">
        <f t="shared" si="16"/>
        <v>22.866366197183098</v>
      </c>
      <c r="I73">
        <f t="shared" si="17"/>
        <v>37839.98298591549</v>
      </c>
      <c r="J73">
        <f t="shared" si="18"/>
        <v>37839.98298591549</v>
      </c>
      <c r="K73">
        <f t="shared" si="19"/>
        <v>0.004747901066843509</v>
      </c>
      <c r="L73">
        <f t="shared" si="20"/>
        <v>356457.4509403566</v>
      </c>
      <c r="M73">
        <f t="shared" si="21"/>
        <v>152405.17432872613</v>
      </c>
      <c r="N73" s="91">
        <f t="shared" si="13"/>
        <v>508862.6252690827</v>
      </c>
      <c r="P73" s="27"/>
    </row>
    <row r="74" spans="1:16" s="14" customFormat="1" ht="12.75">
      <c r="A74" s="24" t="s">
        <v>488</v>
      </c>
      <c r="B74" s="25" t="s">
        <v>340</v>
      </c>
      <c r="C74">
        <v>428</v>
      </c>
      <c r="D74">
        <v>446836</v>
      </c>
      <c r="E74">
        <v>26550</v>
      </c>
      <c r="F74">
        <f t="shared" si="14"/>
        <v>7203.231939736346</v>
      </c>
      <c r="G74">
        <f t="shared" si="15"/>
        <v>0.0003396914167693318</v>
      </c>
      <c r="H74">
        <f t="shared" si="16"/>
        <v>16.829981167608285</v>
      </c>
      <c r="I74">
        <f t="shared" si="17"/>
        <v>2923.231939736346</v>
      </c>
      <c r="J74">
        <f t="shared" si="18"/>
        <v>2923.231939736346</v>
      </c>
      <c r="K74">
        <f t="shared" si="19"/>
        <v>0.0003667870582941655</v>
      </c>
      <c r="L74">
        <f t="shared" si="20"/>
        <v>38180.61480117152</v>
      </c>
      <c r="M74">
        <f t="shared" si="21"/>
        <v>11773.675309120632</v>
      </c>
      <c r="N74" s="91">
        <f t="shared" si="13"/>
        <v>49954.29011029215</v>
      </c>
      <c r="P74" s="27"/>
    </row>
    <row r="75" spans="1:16" s="14" customFormat="1" ht="12.75">
      <c r="A75" s="24" t="s">
        <v>482</v>
      </c>
      <c r="B75" s="25" t="s">
        <v>183</v>
      </c>
      <c r="C75">
        <v>4640</v>
      </c>
      <c r="D75">
        <v>18982444.47</v>
      </c>
      <c r="E75">
        <v>1361850</v>
      </c>
      <c r="F75">
        <f t="shared" si="14"/>
        <v>64675.65615948892</v>
      </c>
      <c r="G75">
        <f t="shared" si="15"/>
        <v>0.003049987207840359</v>
      </c>
      <c r="H75">
        <f t="shared" si="16"/>
        <v>13.938718999889854</v>
      </c>
      <c r="I75">
        <f t="shared" si="17"/>
        <v>18275.656159488924</v>
      </c>
      <c r="J75">
        <f t="shared" si="18"/>
        <v>18275.656159488924</v>
      </c>
      <c r="K75">
        <f t="shared" si="19"/>
        <v>0.002293103763001158</v>
      </c>
      <c r="L75">
        <f t="shared" si="20"/>
        <v>342812.27308763383</v>
      </c>
      <c r="M75">
        <f t="shared" si="21"/>
        <v>73607.44755079546</v>
      </c>
      <c r="N75" s="91">
        <f t="shared" si="13"/>
        <v>416419.7206384293</v>
      </c>
      <c r="P75" s="27"/>
    </row>
    <row r="76" spans="1:16" s="14" customFormat="1" ht="12.75">
      <c r="A76" s="24" t="s">
        <v>488</v>
      </c>
      <c r="B76" s="25" t="s">
        <v>341</v>
      </c>
      <c r="C76">
        <v>2229</v>
      </c>
      <c r="D76">
        <v>1693514.58</v>
      </c>
      <c r="E76">
        <v>127900</v>
      </c>
      <c r="F76">
        <f t="shared" si="14"/>
        <v>29514.026574042222</v>
      </c>
      <c r="G76">
        <f t="shared" si="15"/>
        <v>0.0013918282217455671</v>
      </c>
      <c r="H76">
        <f t="shared" si="16"/>
        <v>13.240927130570759</v>
      </c>
      <c r="I76">
        <f t="shared" si="17"/>
        <v>7224.026574042221</v>
      </c>
      <c r="J76">
        <f t="shared" si="18"/>
        <v>7224.026574042221</v>
      </c>
      <c r="K76">
        <f t="shared" si="19"/>
        <v>0.0009064212182803416</v>
      </c>
      <c r="L76">
        <f t="shared" si="20"/>
        <v>156438.62217440852</v>
      </c>
      <c r="M76">
        <f t="shared" si="21"/>
        <v>29095.653393450335</v>
      </c>
      <c r="N76" s="91">
        <f t="shared" si="13"/>
        <v>185534.27556785886</v>
      </c>
      <c r="P76" s="27"/>
    </row>
    <row r="77" spans="1:16" s="14" customFormat="1" ht="12.75">
      <c r="A77" s="24" t="s">
        <v>484</v>
      </c>
      <c r="B77" s="25" t="s">
        <v>220</v>
      </c>
      <c r="C77">
        <v>894</v>
      </c>
      <c r="D77">
        <v>1657494.67</v>
      </c>
      <c r="E77">
        <v>109350</v>
      </c>
      <c r="F77">
        <f t="shared" si="14"/>
        <v>13550.985230727023</v>
      </c>
      <c r="G77">
        <f t="shared" si="15"/>
        <v>0.0006390400045641788</v>
      </c>
      <c r="H77">
        <f t="shared" si="16"/>
        <v>15.157701600365797</v>
      </c>
      <c r="I77">
        <f t="shared" si="17"/>
        <v>4610.985230727023</v>
      </c>
      <c r="J77">
        <f t="shared" si="18"/>
        <v>4610.985230727023</v>
      </c>
      <c r="K77">
        <f t="shared" si="19"/>
        <v>0.0005785547447079232</v>
      </c>
      <c r="L77">
        <f t="shared" si="20"/>
        <v>71826.77881252428</v>
      </c>
      <c r="M77">
        <f t="shared" si="21"/>
        <v>18571.308770876065</v>
      </c>
      <c r="N77" s="91">
        <f t="shared" si="13"/>
        <v>90398.08758340034</v>
      </c>
      <c r="P77" s="27"/>
    </row>
    <row r="78" spans="1:16" s="14" customFormat="1" ht="12.75">
      <c r="A78" s="24" t="s">
        <v>478</v>
      </c>
      <c r="B78" s="25" t="s">
        <v>75</v>
      </c>
      <c r="C78">
        <v>9249</v>
      </c>
      <c r="D78">
        <v>32581271.42</v>
      </c>
      <c r="E78">
        <v>2275600</v>
      </c>
      <c r="F78">
        <f t="shared" si="14"/>
        <v>132424.0549145632</v>
      </c>
      <c r="G78">
        <f t="shared" si="15"/>
        <v>0.006244879410326784</v>
      </c>
      <c r="H78">
        <f t="shared" si="16"/>
        <v>14.317661900158202</v>
      </c>
      <c r="I78">
        <f t="shared" si="17"/>
        <v>39934.0549145632</v>
      </c>
      <c r="J78">
        <f t="shared" si="18"/>
        <v>39934.0549145632</v>
      </c>
      <c r="K78">
        <f t="shared" si="19"/>
        <v>0.005010650824098268</v>
      </c>
      <c r="L78">
        <f t="shared" si="20"/>
        <v>701911.5687793865</v>
      </c>
      <c r="M78">
        <f t="shared" si="21"/>
        <v>160839.30595772917</v>
      </c>
      <c r="N78" s="91">
        <f t="shared" si="13"/>
        <v>862750.8747371156</v>
      </c>
      <c r="P78" s="27"/>
    </row>
    <row r="79" spans="1:16" s="14" customFormat="1" ht="12.75">
      <c r="A79" s="24" t="s">
        <v>488</v>
      </c>
      <c r="B79" s="25" t="s">
        <v>342</v>
      </c>
      <c r="C79">
        <v>59</v>
      </c>
      <c r="D79">
        <v>328319</v>
      </c>
      <c r="E79">
        <v>39150</v>
      </c>
      <c r="F79">
        <f t="shared" si="14"/>
        <v>494.78469987228607</v>
      </c>
      <c r="G79">
        <f t="shared" si="15"/>
        <v>2.3333153381918916E-05</v>
      </c>
      <c r="H79">
        <f t="shared" si="16"/>
        <v>8.38618135376756</v>
      </c>
      <c r="I79">
        <f t="shared" si="17"/>
        <v>-95.21530012771397</v>
      </c>
      <c r="J79">
        <f t="shared" si="18"/>
        <v>0</v>
      </c>
      <c r="K79">
        <f t="shared" si="19"/>
        <v>0</v>
      </c>
      <c r="L79">
        <f t="shared" si="20"/>
        <v>2622.5983271654127</v>
      </c>
      <c r="M79">
        <f t="shared" si="21"/>
        <v>0</v>
      </c>
      <c r="N79" s="91">
        <f t="shared" si="13"/>
        <v>2622.5983271654127</v>
      </c>
      <c r="P79" s="27"/>
    </row>
    <row r="80" spans="1:16" s="14" customFormat="1" ht="12.75">
      <c r="A80" s="29" t="s">
        <v>477</v>
      </c>
      <c r="B80" s="25" t="s">
        <v>19</v>
      </c>
      <c r="C80">
        <v>7578</v>
      </c>
      <c r="D80">
        <v>8036374.369999999</v>
      </c>
      <c r="E80">
        <v>374450</v>
      </c>
      <c r="F80">
        <f t="shared" si="14"/>
        <v>162637.5883986113</v>
      </c>
      <c r="G80">
        <f t="shared" si="15"/>
        <v>0.007669695115369818</v>
      </c>
      <c r="H80">
        <f t="shared" si="16"/>
        <v>21.461808973160633</v>
      </c>
      <c r="I80">
        <f t="shared" si="17"/>
        <v>86857.58839861127</v>
      </c>
      <c r="J80">
        <f t="shared" si="18"/>
        <v>86857.58839861127</v>
      </c>
      <c r="K80">
        <f t="shared" si="19"/>
        <v>0.010898293394442538</v>
      </c>
      <c r="L80">
        <f t="shared" si="20"/>
        <v>862057.9160562396</v>
      </c>
      <c r="M80">
        <f t="shared" si="21"/>
        <v>349829.59444221394</v>
      </c>
      <c r="N80" s="91">
        <f t="shared" si="13"/>
        <v>1211887.5104984536</v>
      </c>
      <c r="P80" s="27"/>
    </row>
    <row r="81" spans="1:16" s="14" customFormat="1" ht="12.75">
      <c r="A81" s="24" t="s">
        <v>485</v>
      </c>
      <c r="B81" s="25" t="s">
        <v>257</v>
      </c>
      <c r="C81">
        <v>2798</v>
      </c>
      <c r="D81">
        <v>2538792.26</v>
      </c>
      <c r="E81">
        <v>194250</v>
      </c>
      <c r="F81">
        <f t="shared" si="14"/>
        <v>36569.06431649935</v>
      </c>
      <c r="G81">
        <f t="shared" si="15"/>
        <v>0.0017245310676550505</v>
      </c>
      <c r="H81">
        <f t="shared" si="16"/>
        <v>13.069715624195624</v>
      </c>
      <c r="I81">
        <f t="shared" si="17"/>
        <v>8589.064316499354</v>
      </c>
      <c r="J81">
        <f t="shared" si="18"/>
        <v>8589.064316499354</v>
      </c>
      <c r="K81">
        <f t="shared" si="19"/>
        <v>0.0010776967750401375</v>
      </c>
      <c r="L81">
        <f t="shared" si="20"/>
        <v>193833.73602136617</v>
      </c>
      <c r="M81">
        <f t="shared" si="21"/>
        <v>34593.51038725249</v>
      </c>
      <c r="N81" s="91">
        <f t="shared" si="13"/>
        <v>228427.24640861867</v>
      </c>
      <c r="P81" s="27"/>
    </row>
    <row r="82" spans="1:16" s="14" customFormat="1" ht="12.75">
      <c r="A82" s="24" t="s">
        <v>479</v>
      </c>
      <c r="B82" s="25" t="s">
        <v>98</v>
      </c>
      <c r="C82">
        <v>773</v>
      </c>
      <c r="D82">
        <v>3529503.52</v>
      </c>
      <c r="E82">
        <v>658050</v>
      </c>
      <c r="F82">
        <f t="shared" si="14"/>
        <v>4146.04698876985</v>
      </c>
      <c r="G82">
        <f t="shared" si="15"/>
        <v>0.00019552009256264513</v>
      </c>
      <c r="H82">
        <f t="shared" si="16"/>
        <v>5.363579545627232</v>
      </c>
      <c r="I82">
        <f t="shared" si="17"/>
        <v>-3583.9530112301495</v>
      </c>
      <c r="J82">
        <f t="shared" si="18"/>
        <v>0</v>
      </c>
      <c r="K82">
        <f t="shared" si="19"/>
        <v>0</v>
      </c>
      <c r="L82">
        <f t="shared" si="20"/>
        <v>21976.055241610447</v>
      </c>
      <c r="M82">
        <f t="shared" si="21"/>
        <v>0</v>
      </c>
      <c r="N82" s="91">
        <f t="shared" si="13"/>
        <v>21976.055241610447</v>
      </c>
      <c r="P82" s="27"/>
    </row>
    <row r="83" spans="1:16" s="14" customFormat="1" ht="12.75">
      <c r="A83" s="24" t="s">
        <v>485</v>
      </c>
      <c r="B83" s="25" t="s">
        <v>258</v>
      </c>
      <c r="C83">
        <v>152</v>
      </c>
      <c r="D83">
        <v>396661.58</v>
      </c>
      <c r="E83">
        <v>24550</v>
      </c>
      <c r="F83">
        <f t="shared" si="14"/>
        <v>2455.9087641547862</v>
      </c>
      <c r="G83">
        <f t="shared" si="15"/>
        <v>0.00011581622451303345</v>
      </c>
      <c r="H83">
        <f t="shared" si="16"/>
        <v>16.15729450101833</v>
      </c>
      <c r="I83">
        <f t="shared" si="17"/>
        <v>935.9087641547864</v>
      </c>
      <c r="J83">
        <f t="shared" si="18"/>
        <v>935.9087641547864</v>
      </c>
      <c r="K83">
        <f t="shared" si="19"/>
        <v>0.00011743140110429392</v>
      </c>
      <c r="L83">
        <f t="shared" si="20"/>
        <v>13017.504822210014</v>
      </c>
      <c r="M83">
        <f t="shared" si="21"/>
        <v>3769.487380844865</v>
      </c>
      <c r="N83" s="91">
        <f t="shared" si="13"/>
        <v>16786.99220305488</v>
      </c>
      <c r="P83" s="27"/>
    </row>
    <row r="84" spans="1:16" s="14" customFormat="1" ht="12.75">
      <c r="A84" s="24" t="s">
        <v>479</v>
      </c>
      <c r="B84" s="25" t="s">
        <v>99</v>
      </c>
      <c r="C84">
        <v>558</v>
      </c>
      <c r="D84">
        <v>1150504</v>
      </c>
      <c r="E84">
        <v>82150</v>
      </c>
      <c r="F84">
        <f t="shared" si="14"/>
        <v>7814.744150943397</v>
      </c>
      <c r="G84">
        <f t="shared" si="15"/>
        <v>0.0003685292288979071</v>
      </c>
      <c r="H84">
        <f t="shared" si="16"/>
        <v>14.004917833231893</v>
      </c>
      <c r="I84">
        <f t="shared" si="17"/>
        <v>2234.7441509433966</v>
      </c>
      <c r="J84">
        <f t="shared" si="18"/>
        <v>2234.7441509433966</v>
      </c>
      <c r="K84">
        <f t="shared" si="19"/>
        <v>0.0002804003411506751</v>
      </c>
      <c r="L84">
        <f t="shared" si="20"/>
        <v>41421.92542085477</v>
      </c>
      <c r="M84">
        <f t="shared" si="21"/>
        <v>9000.706264360637</v>
      </c>
      <c r="N84" s="91">
        <f t="shared" si="13"/>
        <v>50422.63168521541</v>
      </c>
      <c r="P84" s="27"/>
    </row>
    <row r="85" spans="1:16" s="14" customFormat="1" ht="12.75">
      <c r="A85" s="24" t="s">
        <v>478</v>
      </c>
      <c r="B85" s="25" t="s">
        <v>76</v>
      </c>
      <c r="C85">
        <v>3876</v>
      </c>
      <c r="D85">
        <v>9275264.15</v>
      </c>
      <c r="E85">
        <v>707700</v>
      </c>
      <c r="F85">
        <f t="shared" si="14"/>
        <v>50799.66630690971</v>
      </c>
      <c r="G85">
        <f t="shared" si="15"/>
        <v>0.002395620571928309</v>
      </c>
      <c r="H85">
        <f t="shared" si="16"/>
        <v>13.106209057510245</v>
      </c>
      <c r="I85">
        <f t="shared" si="17"/>
        <v>12039.66630690971</v>
      </c>
      <c r="J85">
        <f t="shared" si="18"/>
        <v>12039.66630690971</v>
      </c>
      <c r="K85">
        <f t="shared" si="19"/>
        <v>0.001510654603737356</v>
      </c>
      <c r="L85">
        <f t="shared" si="20"/>
        <v>269262.81251512264</v>
      </c>
      <c r="M85">
        <f t="shared" si="21"/>
        <v>48491.2332821936</v>
      </c>
      <c r="N85" s="91">
        <f t="shared" si="13"/>
        <v>317754.04579731624</v>
      </c>
      <c r="P85" s="27"/>
    </row>
    <row r="86" spans="1:16" s="14" customFormat="1" ht="12.75">
      <c r="A86" s="24" t="s">
        <v>480</v>
      </c>
      <c r="B86" s="25" t="s">
        <v>123</v>
      </c>
      <c r="C86">
        <v>1211</v>
      </c>
      <c r="D86">
        <v>2955200.2</v>
      </c>
      <c r="E86">
        <v>274650</v>
      </c>
      <c r="F86">
        <f t="shared" si="14"/>
        <v>13030.210967413072</v>
      </c>
      <c r="G86">
        <f t="shared" si="15"/>
        <v>0.0006144812302803402</v>
      </c>
      <c r="H86">
        <f t="shared" si="16"/>
        <v>10.759876934279994</v>
      </c>
      <c r="I86">
        <f t="shared" si="17"/>
        <v>920.2109674130728</v>
      </c>
      <c r="J86">
        <f t="shared" si="18"/>
        <v>920.2109674130728</v>
      </c>
      <c r="K86">
        <f t="shared" si="19"/>
        <v>0.0001154617494285832</v>
      </c>
      <c r="L86">
        <f t="shared" si="20"/>
        <v>69066.4232232134</v>
      </c>
      <c r="M86">
        <f t="shared" si="21"/>
        <v>3706.2625783948156</v>
      </c>
      <c r="N86" s="91">
        <f t="shared" si="13"/>
        <v>72772.68580160821</v>
      </c>
      <c r="P86" s="27"/>
    </row>
    <row r="87" spans="1:16" s="14" customFormat="1" ht="12.75">
      <c r="A87" s="29" t="s">
        <v>477</v>
      </c>
      <c r="B87" s="25" t="s">
        <v>20</v>
      </c>
      <c r="C87">
        <v>396</v>
      </c>
      <c r="D87">
        <v>364797</v>
      </c>
      <c r="E87">
        <v>27150</v>
      </c>
      <c r="F87">
        <f t="shared" si="14"/>
        <v>5320.796022099447</v>
      </c>
      <c r="G87">
        <f t="shared" si="15"/>
        <v>0.0002509191366054696</v>
      </c>
      <c r="H87">
        <f t="shared" si="16"/>
        <v>13.436353591160222</v>
      </c>
      <c r="I87">
        <f t="shared" si="17"/>
        <v>1360.7960220994478</v>
      </c>
      <c r="J87">
        <f t="shared" si="18"/>
        <v>1360.7960220994478</v>
      </c>
      <c r="K87">
        <f t="shared" si="19"/>
        <v>0.0001707433348341411</v>
      </c>
      <c r="L87">
        <f t="shared" si="20"/>
        <v>28202.793559195103</v>
      </c>
      <c r="M87">
        <f t="shared" si="21"/>
        <v>5480.772944615155</v>
      </c>
      <c r="N87" s="91">
        <f t="shared" si="13"/>
        <v>33683.56650381026</v>
      </c>
      <c r="P87" s="27"/>
    </row>
    <row r="88" spans="1:16" s="14" customFormat="1" ht="12.75">
      <c r="A88" s="29" t="s">
        <v>477</v>
      </c>
      <c r="B88" s="25" t="s">
        <v>21</v>
      </c>
      <c r="C88">
        <v>289</v>
      </c>
      <c r="D88">
        <v>324540</v>
      </c>
      <c r="E88">
        <v>17900</v>
      </c>
      <c r="F88">
        <f t="shared" si="14"/>
        <v>5239.779888268156</v>
      </c>
      <c r="G88">
        <f t="shared" si="15"/>
        <v>0.000247098561964452</v>
      </c>
      <c r="H88">
        <f t="shared" si="16"/>
        <v>18.13072625698324</v>
      </c>
      <c r="I88">
        <f t="shared" si="17"/>
        <v>2349.779888268157</v>
      </c>
      <c r="J88">
        <f t="shared" si="18"/>
        <v>2349.779888268157</v>
      </c>
      <c r="K88">
        <f t="shared" si="19"/>
        <v>0.0002948342350605284</v>
      </c>
      <c r="L88">
        <f t="shared" si="20"/>
        <v>27773.368847569633</v>
      </c>
      <c r="M88">
        <f t="shared" si="21"/>
        <v>9464.02681097767</v>
      </c>
      <c r="N88" s="91">
        <f t="shared" si="13"/>
        <v>37237.395658547306</v>
      </c>
      <c r="P88" s="27"/>
    </row>
    <row r="89" spans="1:16" s="14" customFormat="1" ht="12.75">
      <c r="A89" s="29" t="s">
        <v>477</v>
      </c>
      <c r="B89" s="25" t="s">
        <v>22</v>
      </c>
      <c r="C89">
        <v>464</v>
      </c>
      <c r="D89">
        <v>467344.83</v>
      </c>
      <c r="E89">
        <v>31750</v>
      </c>
      <c r="F89">
        <f t="shared" si="14"/>
        <v>6829.8583029921265</v>
      </c>
      <c r="G89">
        <f t="shared" si="15"/>
        <v>0.00032208378998304174</v>
      </c>
      <c r="H89">
        <f t="shared" si="16"/>
        <v>14.71952220472441</v>
      </c>
      <c r="I89">
        <f t="shared" si="17"/>
        <v>2189.858302992126</v>
      </c>
      <c r="J89">
        <f t="shared" si="18"/>
        <v>2189.858302992126</v>
      </c>
      <c r="K89">
        <f t="shared" si="19"/>
        <v>0.00027476837336006226</v>
      </c>
      <c r="L89">
        <f t="shared" si="20"/>
        <v>36201.55385731895</v>
      </c>
      <c r="M89">
        <f t="shared" si="21"/>
        <v>8819.923004377344</v>
      </c>
      <c r="N89" s="91">
        <f t="shared" si="13"/>
        <v>45021.47686169629</v>
      </c>
      <c r="P89" s="27"/>
    </row>
    <row r="90" spans="1:16" s="14" customFormat="1" ht="12.75">
      <c r="A90" s="24" t="s">
        <v>485</v>
      </c>
      <c r="B90" s="25" t="s">
        <v>259</v>
      </c>
      <c r="C90">
        <v>1337</v>
      </c>
      <c r="D90">
        <v>994044.45</v>
      </c>
      <c r="E90">
        <v>73200</v>
      </c>
      <c r="F90">
        <f t="shared" si="14"/>
        <v>18156.249038934424</v>
      </c>
      <c r="G90">
        <f t="shared" si="15"/>
        <v>0.0008562159334658601</v>
      </c>
      <c r="H90">
        <f t="shared" si="16"/>
        <v>13.579842213114754</v>
      </c>
      <c r="I90">
        <f t="shared" si="17"/>
        <v>4786.249038934426</v>
      </c>
      <c r="J90">
        <f t="shared" si="18"/>
        <v>4786.249038934426</v>
      </c>
      <c r="K90">
        <f t="shared" si="19"/>
        <v>0.0006005456431255233</v>
      </c>
      <c r="L90">
        <f t="shared" si="20"/>
        <v>96236.90540430786</v>
      </c>
      <c r="M90">
        <f t="shared" si="21"/>
        <v>19277.205262777446</v>
      </c>
      <c r="N90" s="91">
        <f t="shared" si="13"/>
        <v>115514.1106670853</v>
      </c>
      <c r="P90" s="27"/>
    </row>
    <row r="91" spans="1:16" s="14" customFormat="1" ht="12.75">
      <c r="A91" s="24" t="s">
        <v>490</v>
      </c>
      <c r="B91" s="25" t="s">
        <v>399</v>
      </c>
      <c r="C91">
        <v>315</v>
      </c>
      <c r="D91">
        <v>710426.6</v>
      </c>
      <c r="E91">
        <v>28850</v>
      </c>
      <c r="F91">
        <f t="shared" si="14"/>
        <v>7756.8242287694975</v>
      </c>
      <c r="G91">
        <f t="shared" si="15"/>
        <v>0.00036579782991103216</v>
      </c>
      <c r="H91">
        <f t="shared" si="16"/>
        <v>24.624838821490467</v>
      </c>
      <c r="I91">
        <f t="shared" si="17"/>
        <v>4606.8242287694975</v>
      </c>
      <c r="J91">
        <f t="shared" si="18"/>
        <v>4606.8242287694975</v>
      </c>
      <c r="K91">
        <f t="shared" si="19"/>
        <v>0.000578032650772505</v>
      </c>
      <c r="L91">
        <f t="shared" si="20"/>
        <v>41114.921806874736</v>
      </c>
      <c r="M91">
        <f t="shared" si="21"/>
        <v>18554.549824949612</v>
      </c>
      <c r="N91" s="91">
        <f t="shared" si="13"/>
        <v>59669.471631824345</v>
      </c>
      <c r="P91" s="27"/>
    </row>
    <row r="92" spans="1:16" s="14" customFormat="1" ht="12.75">
      <c r="A92" s="24" t="s">
        <v>478</v>
      </c>
      <c r="B92" s="30" t="s">
        <v>472</v>
      </c>
      <c r="C92">
        <v>345</v>
      </c>
      <c r="D92">
        <v>2930297.7</v>
      </c>
      <c r="E92">
        <v>237100</v>
      </c>
      <c r="F92">
        <f t="shared" si="14"/>
        <v>4263.824152256432</v>
      </c>
      <c r="G92">
        <f t="shared" si="15"/>
        <v>0.00020107425101020647</v>
      </c>
      <c r="H92">
        <f t="shared" si="16"/>
        <v>12.358910586250529</v>
      </c>
      <c r="I92">
        <f t="shared" si="17"/>
        <v>813.8241522564324</v>
      </c>
      <c r="J92">
        <f t="shared" si="18"/>
        <v>813.8241522564324</v>
      </c>
      <c r="K92">
        <f t="shared" si="19"/>
        <v>0.00010211306284570851</v>
      </c>
      <c r="L92">
        <f t="shared" si="20"/>
        <v>22600.331198441625</v>
      </c>
      <c r="M92">
        <f t="shared" si="21"/>
        <v>3277.776627006815</v>
      </c>
      <c r="N92" s="91">
        <f t="shared" si="13"/>
        <v>25878.10782544844</v>
      </c>
      <c r="P92" s="27"/>
    </row>
    <row r="93" spans="1:16" s="14" customFormat="1" ht="12.75">
      <c r="A93" s="24" t="s">
        <v>481</v>
      </c>
      <c r="B93" s="25" t="s">
        <v>157</v>
      </c>
      <c r="C93">
        <v>2708</v>
      </c>
      <c r="D93">
        <v>2936593</v>
      </c>
      <c r="E93">
        <v>180950</v>
      </c>
      <c r="F93">
        <f t="shared" si="14"/>
        <v>43947.465288753796</v>
      </c>
      <c r="G93">
        <f t="shared" si="15"/>
        <v>0.002072483139825736</v>
      </c>
      <c r="H93">
        <f t="shared" si="16"/>
        <v>16.2287537993921</v>
      </c>
      <c r="I93">
        <f t="shared" si="17"/>
        <v>16867.465288753803</v>
      </c>
      <c r="J93">
        <f t="shared" si="18"/>
        <v>16867.465288753803</v>
      </c>
      <c r="K93">
        <f t="shared" si="19"/>
        <v>0.0021164136482098492</v>
      </c>
      <c r="L93">
        <f t="shared" si="20"/>
        <v>232942.83145617842</v>
      </c>
      <c r="M93">
        <f t="shared" si="21"/>
        <v>67935.78603809369</v>
      </c>
      <c r="N93" s="91">
        <f t="shared" si="13"/>
        <v>300878.6174942721</v>
      </c>
      <c r="P93" s="27"/>
    </row>
    <row r="94" spans="1:16" s="14" customFormat="1" ht="12.75">
      <c r="A94" s="24" t="s">
        <v>490</v>
      </c>
      <c r="B94" s="25" t="s">
        <v>400</v>
      </c>
      <c r="C94">
        <v>1167</v>
      </c>
      <c r="D94">
        <v>1466686.65</v>
      </c>
      <c r="E94">
        <v>93900</v>
      </c>
      <c r="F94">
        <f t="shared" si="14"/>
        <v>18228.150378594248</v>
      </c>
      <c r="G94">
        <f t="shared" si="15"/>
        <v>0.0008596066708655435</v>
      </c>
      <c r="H94">
        <f t="shared" si="16"/>
        <v>15.619666134185303</v>
      </c>
      <c r="I94">
        <f t="shared" si="17"/>
        <v>6558.150378594249</v>
      </c>
      <c r="J94">
        <f t="shared" si="18"/>
        <v>6558.150378594249</v>
      </c>
      <c r="K94">
        <f t="shared" si="19"/>
        <v>0.0008228716485056966</v>
      </c>
      <c r="L94">
        <f t="shared" si="20"/>
        <v>96618.01729633176</v>
      </c>
      <c r="M94">
        <f t="shared" si="21"/>
        <v>26413.75531526223</v>
      </c>
      <c r="N94" s="91">
        <f t="shared" si="13"/>
        <v>123031.77261159399</v>
      </c>
      <c r="P94" s="27"/>
    </row>
    <row r="95" spans="1:16" s="14" customFormat="1" ht="12.75">
      <c r="A95" s="24" t="s">
        <v>485</v>
      </c>
      <c r="B95" s="25" t="s">
        <v>260</v>
      </c>
      <c r="C95">
        <v>540</v>
      </c>
      <c r="D95">
        <v>1133348</v>
      </c>
      <c r="E95">
        <v>102000</v>
      </c>
      <c r="F95">
        <f t="shared" si="14"/>
        <v>6000.0776470588235</v>
      </c>
      <c r="G95">
        <f t="shared" si="15"/>
        <v>0.0002829528319658706</v>
      </c>
      <c r="H95">
        <f t="shared" si="16"/>
        <v>11.111254901960784</v>
      </c>
      <c r="I95">
        <f t="shared" si="17"/>
        <v>600.0776470588233</v>
      </c>
      <c r="J95">
        <f t="shared" si="18"/>
        <v>600.0776470588233</v>
      </c>
      <c r="K95">
        <f t="shared" si="19"/>
        <v>7.529362002408943E-05</v>
      </c>
      <c r="L95">
        <f t="shared" si="20"/>
        <v>31803.314864224343</v>
      </c>
      <c r="M95">
        <f t="shared" si="21"/>
        <v>2416.8863512653384</v>
      </c>
      <c r="N95" s="91">
        <f t="shared" si="13"/>
        <v>34220.20121548968</v>
      </c>
      <c r="P95" s="27"/>
    </row>
    <row r="96" spans="1:16" s="14" customFormat="1" ht="12.75">
      <c r="A96" s="24" t="s">
        <v>479</v>
      </c>
      <c r="B96" s="25" t="s">
        <v>100</v>
      </c>
      <c r="C96">
        <v>1327</v>
      </c>
      <c r="D96">
        <v>1635872.48</v>
      </c>
      <c r="E96">
        <v>101050</v>
      </c>
      <c r="F96">
        <f t="shared" si="14"/>
        <v>21482.461959030185</v>
      </c>
      <c r="G96">
        <f t="shared" si="15"/>
        <v>0.0010130741311133373</v>
      </c>
      <c r="H96">
        <f t="shared" si="16"/>
        <v>16.188742998515586</v>
      </c>
      <c r="I96">
        <f t="shared" si="17"/>
        <v>8212.461959030183</v>
      </c>
      <c r="J96">
        <f t="shared" si="18"/>
        <v>8212.461959030183</v>
      </c>
      <c r="K96">
        <f t="shared" si="19"/>
        <v>0.0010304432988567785</v>
      </c>
      <c r="L96">
        <f t="shared" si="20"/>
        <v>113867.44337828076</v>
      </c>
      <c r="M96">
        <f t="shared" si="21"/>
        <v>33076.69818456038</v>
      </c>
      <c r="N96" s="91">
        <f t="shared" si="13"/>
        <v>146944.14156284113</v>
      </c>
      <c r="P96" s="27"/>
    </row>
    <row r="97" spans="1:16" s="14" customFormat="1" ht="12.75">
      <c r="A97" s="24" t="s">
        <v>481</v>
      </c>
      <c r="B97" s="25" t="s">
        <v>158</v>
      </c>
      <c r="C97">
        <v>4361</v>
      </c>
      <c r="D97">
        <v>6067988.42</v>
      </c>
      <c r="E97">
        <v>443800</v>
      </c>
      <c r="F97">
        <f t="shared" si="14"/>
        <v>59627.078638170344</v>
      </c>
      <c r="G97">
        <f t="shared" si="15"/>
        <v>0.0028119054043896042</v>
      </c>
      <c r="H97">
        <f t="shared" si="16"/>
        <v>13.672799504281208</v>
      </c>
      <c r="I97">
        <f t="shared" si="17"/>
        <v>16017.07863817035</v>
      </c>
      <c r="J97">
        <f t="shared" si="18"/>
        <v>16017.07863817035</v>
      </c>
      <c r="K97">
        <f t="shared" si="19"/>
        <v>0.002009712974294708</v>
      </c>
      <c r="L97">
        <f t="shared" si="20"/>
        <v>316052.36930444767</v>
      </c>
      <c r="M97">
        <f t="shared" si="21"/>
        <v>64510.749462965396</v>
      </c>
      <c r="N97" s="91">
        <f t="shared" si="13"/>
        <v>380563.1187674131</v>
      </c>
      <c r="P97" s="27"/>
    </row>
    <row r="98" spans="1:16" s="14" customFormat="1" ht="12.75">
      <c r="A98" s="24" t="s">
        <v>485</v>
      </c>
      <c r="B98" s="25" t="s">
        <v>468</v>
      </c>
      <c r="C98">
        <v>928</v>
      </c>
      <c r="D98">
        <v>1013712.12</v>
      </c>
      <c r="E98">
        <v>80250</v>
      </c>
      <c r="F98">
        <f t="shared" si="14"/>
        <v>11722.42800448598</v>
      </c>
      <c r="G98">
        <f t="shared" si="15"/>
        <v>0.0005528085462379382</v>
      </c>
      <c r="H98">
        <f t="shared" si="16"/>
        <v>12.631926728971962</v>
      </c>
      <c r="I98">
        <f t="shared" si="17"/>
        <v>2442.4280044859806</v>
      </c>
      <c r="J98">
        <f t="shared" si="18"/>
        <v>2442.4280044859806</v>
      </c>
      <c r="K98">
        <f t="shared" si="19"/>
        <v>0.00030645908409905403</v>
      </c>
      <c r="L98">
        <f t="shared" si="20"/>
        <v>62134.540705921914</v>
      </c>
      <c r="M98">
        <f t="shared" si="21"/>
        <v>9837.17846669224</v>
      </c>
      <c r="N98" s="91">
        <f t="shared" si="13"/>
        <v>71971.71917261416</v>
      </c>
      <c r="P98" s="27"/>
    </row>
    <row r="99" spans="1:16" s="14" customFormat="1" ht="12.75">
      <c r="A99" s="24" t="s">
        <v>481</v>
      </c>
      <c r="B99" s="25" t="s">
        <v>159</v>
      </c>
      <c r="C99">
        <v>3473</v>
      </c>
      <c r="D99">
        <v>3500158.77</v>
      </c>
      <c r="E99">
        <v>218200</v>
      </c>
      <c r="F99">
        <f t="shared" si="14"/>
        <v>55710.59307153988</v>
      </c>
      <c r="G99">
        <f t="shared" si="15"/>
        <v>0.0026272110141470433</v>
      </c>
      <c r="H99">
        <f t="shared" si="16"/>
        <v>16.041057607699358</v>
      </c>
      <c r="I99">
        <f t="shared" si="17"/>
        <v>20980.593071539868</v>
      </c>
      <c r="J99">
        <f t="shared" si="18"/>
        <v>20980.593071539868</v>
      </c>
      <c r="K99">
        <f t="shared" si="19"/>
        <v>0.002632500661124799</v>
      </c>
      <c r="L99">
        <f t="shared" si="20"/>
        <v>295293.1006810165</v>
      </c>
      <c r="M99">
        <f t="shared" si="21"/>
        <v>84501.91285176491</v>
      </c>
      <c r="N99" s="91">
        <f t="shared" si="13"/>
        <v>379795.0135327814</v>
      </c>
      <c r="P99" s="27"/>
    </row>
    <row r="100" spans="1:16" s="14" customFormat="1" ht="12.75">
      <c r="A100" s="24" t="s">
        <v>490</v>
      </c>
      <c r="B100" s="25" t="s">
        <v>401</v>
      </c>
      <c r="C100">
        <v>471</v>
      </c>
      <c r="D100">
        <v>806853.95</v>
      </c>
      <c r="E100">
        <v>54200</v>
      </c>
      <c r="F100">
        <f t="shared" si="14"/>
        <v>7011.590598708487</v>
      </c>
      <c r="G100">
        <f t="shared" si="15"/>
        <v>0.00033065395703043145</v>
      </c>
      <c r="H100">
        <f t="shared" si="16"/>
        <v>14.886604243542434</v>
      </c>
      <c r="I100">
        <f t="shared" si="17"/>
        <v>2301.5905987084866</v>
      </c>
      <c r="J100">
        <f t="shared" si="18"/>
        <v>2301.5905987084866</v>
      </c>
      <c r="K100">
        <f t="shared" si="19"/>
        <v>0.0002887877741148152</v>
      </c>
      <c r="L100">
        <f t="shared" si="20"/>
        <v>37164.8229617611</v>
      </c>
      <c r="M100">
        <f t="shared" si="21"/>
        <v>9269.938534594125</v>
      </c>
      <c r="N100" s="91">
        <f t="shared" si="13"/>
        <v>46434.761496355226</v>
      </c>
      <c r="P100" s="27"/>
    </row>
    <row r="101" spans="1:16" s="14" customFormat="1" ht="12.75">
      <c r="A101" s="24" t="s">
        <v>490</v>
      </c>
      <c r="B101" s="25" t="s">
        <v>402</v>
      </c>
      <c r="C101">
        <v>545</v>
      </c>
      <c r="D101">
        <v>565773.6</v>
      </c>
      <c r="E101">
        <v>37400</v>
      </c>
      <c r="F101">
        <f t="shared" si="14"/>
        <v>8244.561818181819</v>
      </c>
      <c r="G101">
        <f t="shared" si="15"/>
        <v>0.0003887986542833755</v>
      </c>
      <c r="H101">
        <f t="shared" si="16"/>
        <v>15.127636363636363</v>
      </c>
      <c r="I101">
        <f t="shared" si="17"/>
        <v>2794.5618181818177</v>
      </c>
      <c r="J101">
        <f t="shared" si="18"/>
        <v>2794.5618181818177</v>
      </c>
      <c r="K101">
        <f t="shared" si="19"/>
        <v>0.00035064241553290905</v>
      </c>
      <c r="L101">
        <f t="shared" si="20"/>
        <v>43700.16703862628</v>
      </c>
      <c r="M101">
        <f t="shared" si="21"/>
        <v>11255.440607119965</v>
      </c>
      <c r="N101" s="91">
        <f t="shared" si="13"/>
        <v>54955.60764574624</v>
      </c>
      <c r="P101" s="27"/>
    </row>
    <row r="102" spans="1:16" s="14" customFormat="1" ht="12.75">
      <c r="A102" s="24" t="s">
        <v>490</v>
      </c>
      <c r="B102" s="25" t="s">
        <v>403</v>
      </c>
      <c r="C102">
        <v>137</v>
      </c>
      <c r="D102">
        <v>358783.47</v>
      </c>
      <c r="E102">
        <v>25100</v>
      </c>
      <c r="F102">
        <f t="shared" si="14"/>
        <v>1958.3002147410357</v>
      </c>
      <c r="G102">
        <f t="shared" si="15"/>
        <v>9.234990348366007E-05</v>
      </c>
      <c r="H102">
        <f t="shared" si="16"/>
        <v>14.29416215139442</v>
      </c>
      <c r="I102">
        <f t="shared" si="17"/>
        <v>588.3002147410356</v>
      </c>
      <c r="J102">
        <f t="shared" si="18"/>
        <v>588.3002147410356</v>
      </c>
      <c r="K102">
        <f t="shared" si="19"/>
        <v>7.381586873949939E-05</v>
      </c>
      <c r="L102">
        <f t="shared" si="20"/>
        <v>10379.938726062408</v>
      </c>
      <c r="M102">
        <f t="shared" si="21"/>
        <v>2369.451297549661</v>
      </c>
      <c r="N102" s="91">
        <f t="shared" si="13"/>
        <v>12749.390023612068</v>
      </c>
      <c r="P102" s="27"/>
    </row>
    <row r="103" spans="1:16" s="14" customFormat="1" ht="12.75">
      <c r="A103" s="24" t="s">
        <v>479</v>
      </c>
      <c r="B103" s="25" t="s">
        <v>101</v>
      </c>
      <c r="C103">
        <v>158</v>
      </c>
      <c r="D103">
        <v>463476.84</v>
      </c>
      <c r="E103">
        <v>44000</v>
      </c>
      <c r="F103">
        <f t="shared" si="14"/>
        <v>1664.303198181818</v>
      </c>
      <c r="G103">
        <f aca="true" t="shared" si="22" ref="G103:G131">F103/$F$495</f>
        <v>7.848553483407683E-05</v>
      </c>
      <c r="H103">
        <f t="shared" si="16"/>
        <v>10.533564545454546</v>
      </c>
      <c r="I103">
        <f t="shared" si="17"/>
        <v>84.30319818181822</v>
      </c>
      <c r="J103">
        <f t="shared" si="18"/>
        <v>84.30319818181822</v>
      </c>
      <c r="K103">
        <f aca="true" t="shared" si="23" ref="K103:K131">J103/$J$495</f>
        <v>1.0577786061234684E-05</v>
      </c>
      <c r="L103">
        <f aca="true" t="shared" si="24" ref="L103:L131">$B$502*G103</f>
        <v>8821.612278177407</v>
      </c>
      <c r="M103">
        <f aca="true" t="shared" si="25" ref="M103:M131">$G$502*K103</f>
        <v>339.54147442802577</v>
      </c>
      <c r="N103" s="91">
        <f t="shared" si="13"/>
        <v>9161.153752605433</v>
      </c>
      <c r="P103" s="27"/>
    </row>
    <row r="104" spans="1:16" s="14" customFormat="1" ht="12.75">
      <c r="A104" s="24" t="s">
        <v>485</v>
      </c>
      <c r="B104" s="25" t="s">
        <v>261</v>
      </c>
      <c r="C104">
        <v>2168</v>
      </c>
      <c r="D104">
        <v>1865775.4</v>
      </c>
      <c r="E104">
        <v>117350</v>
      </c>
      <c r="F104">
        <f t="shared" si="14"/>
        <v>34469.544671495525</v>
      </c>
      <c r="G104">
        <f t="shared" si="22"/>
        <v>0.0016255215107348969</v>
      </c>
      <c r="H104">
        <f t="shared" si="16"/>
        <v>15.899236472092031</v>
      </c>
      <c r="I104">
        <f t="shared" si="17"/>
        <v>12789.544671495523</v>
      </c>
      <c r="J104">
        <f t="shared" si="18"/>
        <v>12789.544671495523</v>
      </c>
      <c r="K104">
        <f t="shared" si="23"/>
        <v>0.0016047441885171656</v>
      </c>
      <c r="L104">
        <f t="shared" si="24"/>
        <v>182705.26598124727</v>
      </c>
      <c r="M104">
        <f t="shared" si="25"/>
        <v>51511.46040339974</v>
      </c>
      <c r="N104" s="91">
        <f t="shared" si="13"/>
        <v>234216.72638464702</v>
      </c>
      <c r="P104" s="27"/>
    </row>
    <row r="105" spans="1:16" s="14" customFormat="1" ht="12.75">
      <c r="A105" s="24" t="s">
        <v>485</v>
      </c>
      <c r="B105" s="25" t="s">
        <v>262</v>
      </c>
      <c r="C105">
        <v>2893</v>
      </c>
      <c r="D105">
        <v>1969234.33</v>
      </c>
      <c r="E105">
        <v>150650</v>
      </c>
      <c r="F105">
        <f t="shared" si="14"/>
        <v>37816.096360371725</v>
      </c>
      <c r="G105">
        <f t="shared" si="22"/>
        <v>0.0017833388480074997</v>
      </c>
      <c r="H105">
        <f t="shared" si="16"/>
        <v>13.071585330235646</v>
      </c>
      <c r="I105">
        <f t="shared" si="17"/>
        <v>8886.096360371723</v>
      </c>
      <c r="J105">
        <f t="shared" si="18"/>
        <v>8886.096360371723</v>
      </c>
      <c r="K105">
        <f t="shared" si="23"/>
        <v>0.001114966315000376</v>
      </c>
      <c r="L105">
        <f t="shared" si="24"/>
        <v>200443.60927133838</v>
      </c>
      <c r="M105">
        <f t="shared" si="25"/>
        <v>35789.84338889353</v>
      </c>
      <c r="N105" s="91">
        <f t="shared" si="13"/>
        <v>236233.4526602319</v>
      </c>
      <c r="P105" s="27"/>
    </row>
    <row r="106" spans="1:16" s="14" customFormat="1" ht="12.75">
      <c r="A106" s="24" t="s">
        <v>491</v>
      </c>
      <c r="B106" s="25" t="s">
        <v>438</v>
      </c>
      <c r="C106">
        <v>1435</v>
      </c>
      <c r="D106">
        <v>2002524.8</v>
      </c>
      <c r="E106">
        <v>146700</v>
      </c>
      <c r="F106">
        <f t="shared" si="14"/>
        <v>19588.432774369463</v>
      </c>
      <c r="G106">
        <f t="shared" si="22"/>
        <v>0.0009237551334019556</v>
      </c>
      <c r="H106">
        <f t="shared" si="16"/>
        <v>13.650475800954329</v>
      </c>
      <c r="I106">
        <f t="shared" si="17"/>
        <v>5238.432774369462</v>
      </c>
      <c r="J106">
        <f t="shared" si="18"/>
        <v>5238.432774369462</v>
      </c>
      <c r="K106">
        <f t="shared" si="23"/>
        <v>0.0006572825512969779</v>
      </c>
      <c r="L106">
        <f t="shared" si="24"/>
        <v>103828.17221129473</v>
      </c>
      <c r="M106">
        <f t="shared" si="25"/>
        <v>21098.430738836523</v>
      </c>
      <c r="N106" s="91">
        <f t="shared" si="13"/>
        <v>124926.60295013126</v>
      </c>
      <c r="P106" s="27"/>
    </row>
    <row r="107" spans="1:16" s="14" customFormat="1" ht="12.75">
      <c r="A107" s="24" t="s">
        <v>488</v>
      </c>
      <c r="B107" s="25" t="s">
        <v>343</v>
      </c>
      <c r="C107">
        <v>1292</v>
      </c>
      <c r="D107">
        <v>1177391.25</v>
      </c>
      <c r="E107">
        <v>107000</v>
      </c>
      <c r="F107">
        <f t="shared" si="14"/>
        <v>14216.72425233645</v>
      </c>
      <c r="G107">
        <f t="shared" si="22"/>
        <v>0.0006704350551943842</v>
      </c>
      <c r="H107">
        <f t="shared" si="16"/>
        <v>11.003656542056074</v>
      </c>
      <c r="I107">
        <f t="shared" si="17"/>
        <v>1296.7242523364478</v>
      </c>
      <c r="J107">
        <f t="shared" si="18"/>
        <v>1296.7242523364478</v>
      </c>
      <c r="K107">
        <f t="shared" si="23"/>
        <v>0.00016270404940091221</v>
      </c>
      <c r="L107">
        <f t="shared" si="24"/>
        <v>75355.51776676497</v>
      </c>
      <c r="M107">
        <f t="shared" si="25"/>
        <v>5222.716030479791</v>
      </c>
      <c r="N107" s="91">
        <f t="shared" si="13"/>
        <v>80578.23379724476</v>
      </c>
      <c r="P107" s="27"/>
    </row>
    <row r="108" spans="1:16" s="14" customFormat="1" ht="12.75">
      <c r="A108" s="24" t="s">
        <v>480</v>
      </c>
      <c r="B108" s="25" t="s">
        <v>124</v>
      </c>
      <c r="C108">
        <v>143</v>
      </c>
      <c r="D108">
        <v>1778211.81</v>
      </c>
      <c r="E108">
        <v>184750</v>
      </c>
      <c r="F108">
        <f t="shared" si="14"/>
        <v>1376.369628308525</v>
      </c>
      <c r="G108">
        <f t="shared" si="22"/>
        <v>6.49071073859541E-05</v>
      </c>
      <c r="H108">
        <f t="shared" si="16"/>
        <v>9.624962435723951</v>
      </c>
      <c r="I108">
        <f t="shared" si="17"/>
        <v>-53.630371691474984</v>
      </c>
      <c r="J108">
        <f t="shared" si="18"/>
        <v>0</v>
      </c>
      <c r="K108">
        <f t="shared" si="23"/>
        <v>0</v>
      </c>
      <c r="L108">
        <f t="shared" si="24"/>
        <v>7295.425031725811</v>
      </c>
      <c r="M108">
        <f t="shared" si="25"/>
        <v>0</v>
      </c>
      <c r="N108" s="91">
        <f t="shared" si="13"/>
        <v>7295.425031725811</v>
      </c>
      <c r="P108" s="27"/>
    </row>
    <row r="109" spans="1:16" s="14" customFormat="1" ht="12.75">
      <c r="A109" s="24" t="s">
        <v>490</v>
      </c>
      <c r="B109" s="25" t="s">
        <v>404</v>
      </c>
      <c r="C109">
        <v>95</v>
      </c>
      <c r="D109">
        <v>183410</v>
      </c>
      <c r="E109">
        <v>18300</v>
      </c>
      <c r="F109">
        <f t="shared" si="14"/>
        <v>952.1284153005464</v>
      </c>
      <c r="G109">
        <f t="shared" si="22"/>
        <v>4.4900657516745125E-05</v>
      </c>
      <c r="H109">
        <f t="shared" si="16"/>
        <v>10.022404371584699</v>
      </c>
      <c r="I109">
        <f t="shared" si="17"/>
        <v>2.1284153005463935</v>
      </c>
      <c r="J109">
        <f t="shared" si="18"/>
        <v>2.1284153005463935</v>
      </c>
      <c r="K109">
        <f t="shared" si="23"/>
        <v>2.6705892758756424E-07</v>
      </c>
      <c r="L109">
        <f t="shared" si="24"/>
        <v>5046.741319726352</v>
      </c>
      <c r="M109">
        <f t="shared" si="25"/>
        <v>8.572453773154177</v>
      </c>
      <c r="N109" s="91">
        <f t="shared" si="13"/>
        <v>5055.313773499506</v>
      </c>
      <c r="P109" s="27"/>
    </row>
    <row r="110" spans="1:16" s="14" customFormat="1" ht="12.75">
      <c r="A110" s="29" t="s">
        <v>477</v>
      </c>
      <c r="B110" s="25" t="s">
        <v>23</v>
      </c>
      <c r="C110">
        <v>247</v>
      </c>
      <c r="D110">
        <v>264440.11</v>
      </c>
      <c r="E110">
        <v>17000</v>
      </c>
      <c r="F110">
        <f t="shared" si="14"/>
        <v>3842.159245294117</v>
      </c>
      <c r="G110">
        <f t="shared" si="22"/>
        <v>0.00018118929508399484</v>
      </c>
      <c r="H110">
        <f t="shared" si="16"/>
        <v>15.555300588235294</v>
      </c>
      <c r="I110">
        <f t="shared" si="17"/>
        <v>1372.1592452941177</v>
      </c>
      <c r="J110">
        <f t="shared" si="18"/>
        <v>1372.1592452941177</v>
      </c>
      <c r="K110">
        <f t="shared" si="23"/>
        <v>0.00017216911400398996</v>
      </c>
      <c r="L110">
        <f t="shared" si="24"/>
        <v>20365.303155114558</v>
      </c>
      <c r="M110">
        <f t="shared" si="25"/>
        <v>5526.539720265252</v>
      </c>
      <c r="N110" s="91">
        <f t="shared" si="13"/>
        <v>25891.84287537981</v>
      </c>
      <c r="P110" s="27"/>
    </row>
    <row r="111" spans="1:16" s="14" customFormat="1" ht="12.75">
      <c r="A111" s="24" t="s">
        <v>478</v>
      </c>
      <c r="B111" s="25" t="s">
        <v>77</v>
      </c>
      <c r="C111">
        <v>7820</v>
      </c>
      <c r="D111">
        <v>24525641.52</v>
      </c>
      <c r="E111">
        <v>1406550</v>
      </c>
      <c r="F111">
        <f t="shared" si="14"/>
        <v>136355.27829540364</v>
      </c>
      <c r="G111">
        <f t="shared" si="22"/>
        <v>0.006430268809286397</v>
      </c>
      <c r="H111">
        <f t="shared" si="16"/>
        <v>17.436736354910952</v>
      </c>
      <c r="I111">
        <f t="shared" si="17"/>
        <v>58155.278295403645</v>
      </c>
      <c r="J111">
        <f t="shared" si="18"/>
        <v>58155.278295403645</v>
      </c>
      <c r="K111">
        <f t="shared" si="23"/>
        <v>0.007296924736041813</v>
      </c>
      <c r="L111">
        <f t="shared" si="24"/>
        <v>722748.9549495062</v>
      </c>
      <c r="M111">
        <f t="shared" si="25"/>
        <v>234227.5188137784</v>
      </c>
      <c r="N111" s="91">
        <f t="shared" si="13"/>
        <v>956976.4737632846</v>
      </c>
      <c r="P111" s="27"/>
    </row>
    <row r="112" spans="1:16" s="14" customFormat="1" ht="12.75">
      <c r="A112" s="24" t="s">
        <v>482</v>
      </c>
      <c r="B112" s="25" t="s">
        <v>184</v>
      </c>
      <c r="C112">
        <v>1569</v>
      </c>
      <c r="D112">
        <v>3958393.46</v>
      </c>
      <c r="E112">
        <v>315050</v>
      </c>
      <c r="F112">
        <f t="shared" si="14"/>
        <v>19713.44021183939</v>
      </c>
      <c r="G112">
        <f t="shared" si="22"/>
        <v>0.000929650258520253</v>
      </c>
      <c r="H112">
        <f t="shared" si="16"/>
        <v>12.564334105697508</v>
      </c>
      <c r="I112">
        <f t="shared" si="17"/>
        <v>4023.4402118393905</v>
      </c>
      <c r="J112">
        <f t="shared" si="18"/>
        <v>4023.4402118393905</v>
      </c>
      <c r="K112">
        <f t="shared" si="23"/>
        <v>0.000504833632755164</v>
      </c>
      <c r="L112">
        <f t="shared" si="24"/>
        <v>104490.77211884336</v>
      </c>
      <c r="M112">
        <f t="shared" si="25"/>
        <v>16204.899117286262</v>
      </c>
      <c r="N112" s="91">
        <f t="shared" si="13"/>
        <v>120695.67123612962</v>
      </c>
      <c r="P112" s="27"/>
    </row>
    <row r="113" spans="1:16" s="14" customFormat="1" ht="12.75">
      <c r="A113" s="24" t="s">
        <v>490</v>
      </c>
      <c r="B113" s="25" t="s">
        <v>405</v>
      </c>
      <c r="C113">
        <v>504</v>
      </c>
      <c r="D113">
        <v>1094365.32</v>
      </c>
      <c r="E113">
        <v>61650</v>
      </c>
      <c r="F113">
        <f t="shared" si="14"/>
        <v>8946.636192700731</v>
      </c>
      <c r="G113">
        <f t="shared" si="22"/>
        <v>0.0004219072145731197</v>
      </c>
      <c r="H113">
        <f t="shared" si="16"/>
        <v>17.751262287104623</v>
      </c>
      <c r="I113">
        <f t="shared" si="17"/>
        <v>3906.63619270073</v>
      </c>
      <c r="J113">
        <f t="shared" si="18"/>
        <v>3906.63619270073</v>
      </c>
      <c r="K113">
        <f t="shared" si="23"/>
        <v>0.0004901778669931531</v>
      </c>
      <c r="L113">
        <f t="shared" si="24"/>
        <v>47421.5009453422</v>
      </c>
      <c r="M113">
        <f t="shared" si="25"/>
        <v>15734.456598700846</v>
      </c>
      <c r="N113" s="91">
        <f t="shared" si="13"/>
        <v>63155.95754404305</v>
      </c>
      <c r="P113" s="27"/>
    </row>
    <row r="114" spans="1:16" s="14" customFormat="1" ht="12.75">
      <c r="A114" s="29" t="s">
        <v>477</v>
      </c>
      <c r="B114" s="25" t="s">
        <v>24</v>
      </c>
      <c r="C114">
        <v>99</v>
      </c>
      <c r="D114">
        <v>129929.71</v>
      </c>
      <c r="E114">
        <v>12650</v>
      </c>
      <c r="F114">
        <f t="shared" si="14"/>
        <v>1016.8412086956522</v>
      </c>
      <c r="G114">
        <f t="shared" si="22"/>
        <v>4.795239604958614E-05</v>
      </c>
      <c r="H114">
        <f t="shared" si="16"/>
        <v>10.271123320158104</v>
      </c>
      <c r="I114">
        <f t="shared" si="17"/>
        <v>26.841208695652277</v>
      </c>
      <c r="J114">
        <f t="shared" si="18"/>
        <v>26.841208695652277</v>
      </c>
      <c r="K114">
        <f t="shared" si="23"/>
        <v>3.367850441393994E-06</v>
      </c>
      <c r="L114">
        <f t="shared" si="24"/>
        <v>5389.750438132828</v>
      </c>
      <c r="M114">
        <f t="shared" si="25"/>
        <v>108.10626135791945</v>
      </c>
      <c r="N114" s="91">
        <f t="shared" si="13"/>
        <v>5497.856699490748</v>
      </c>
      <c r="P114" s="27"/>
    </row>
    <row r="115" spans="1:16" s="14" customFormat="1" ht="12.75">
      <c r="A115" s="24" t="s">
        <v>479</v>
      </c>
      <c r="B115" s="25" t="s">
        <v>102</v>
      </c>
      <c r="C115">
        <v>299</v>
      </c>
      <c r="D115">
        <v>1004852.68</v>
      </c>
      <c r="E115">
        <v>135350</v>
      </c>
      <c r="F115">
        <f t="shared" si="14"/>
        <v>2219.8075457702253</v>
      </c>
      <c r="G115">
        <f t="shared" si="22"/>
        <v>0.00010468211720606362</v>
      </c>
      <c r="H115">
        <f t="shared" si="16"/>
        <v>7.424105504248246</v>
      </c>
      <c r="I115">
        <f t="shared" si="17"/>
        <v>-770.1924542297745</v>
      </c>
      <c r="J115">
        <f t="shared" si="18"/>
        <v>0</v>
      </c>
      <c r="K115">
        <f t="shared" si="23"/>
        <v>0</v>
      </c>
      <c r="L115">
        <f t="shared" si="24"/>
        <v>11766.054119435872</v>
      </c>
      <c r="M115">
        <f t="shared" si="25"/>
        <v>0</v>
      </c>
      <c r="N115" s="91">
        <f t="shared" si="13"/>
        <v>11766.054119435872</v>
      </c>
      <c r="P115" s="27"/>
    </row>
    <row r="116" spans="1:16" s="14" customFormat="1" ht="12.75">
      <c r="A116" s="24" t="s">
        <v>483</v>
      </c>
      <c r="B116" s="25" t="s">
        <v>203</v>
      </c>
      <c r="C116">
        <v>2122</v>
      </c>
      <c r="D116">
        <v>5510136.76</v>
      </c>
      <c r="E116">
        <v>357850</v>
      </c>
      <c r="F116">
        <f t="shared" si="14"/>
        <v>32674.333393097666</v>
      </c>
      <c r="G116">
        <f t="shared" si="22"/>
        <v>0.0015408625871210096</v>
      </c>
      <c r="H116">
        <f t="shared" si="16"/>
        <v>15.397895095710492</v>
      </c>
      <c r="I116">
        <f t="shared" si="17"/>
        <v>11454.333393097664</v>
      </c>
      <c r="J116">
        <f t="shared" si="18"/>
        <v>11454.333393097664</v>
      </c>
      <c r="K116">
        <f t="shared" si="23"/>
        <v>0.0014372110515301247</v>
      </c>
      <c r="L116">
        <f t="shared" si="24"/>
        <v>173189.77753374685</v>
      </c>
      <c r="M116">
        <f t="shared" si="25"/>
        <v>46133.73315321441</v>
      </c>
      <c r="N116" s="91">
        <f t="shared" si="13"/>
        <v>219323.51068696126</v>
      </c>
      <c r="P116" s="27"/>
    </row>
    <row r="117" spans="1:16" s="14" customFormat="1" ht="12.75">
      <c r="A117" s="24" t="s">
        <v>490</v>
      </c>
      <c r="B117" s="25" t="s">
        <v>519</v>
      </c>
      <c r="C117">
        <v>558</v>
      </c>
      <c r="D117">
        <v>1283930.33</v>
      </c>
      <c r="E117">
        <v>53000</v>
      </c>
      <c r="F117">
        <f t="shared" si="14"/>
        <v>13517.606115849056</v>
      </c>
      <c r="G117">
        <f t="shared" si="22"/>
        <v>0.0006374659057543301</v>
      </c>
      <c r="H117">
        <f t="shared" si="16"/>
        <v>24.22510056603774</v>
      </c>
      <c r="I117">
        <f t="shared" si="17"/>
        <v>7937.606115849058</v>
      </c>
      <c r="J117">
        <f t="shared" si="18"/>
        <v>7937.606115849058</v>
      </c>
      <c r="K117">
        <f t="shared" si="23"/>
        <v>0.0009959562761867747</v>
      </c>
      <c r="L117">
        <f t="shared" si="24"/>
        <v>71649.85335208903</v>
      </c>
      <c r="M117">
        <f t="shared" si="25"/>
        <v>31969.682552156955</v>
      </c>
      <c r="N117" s="91">
        <f t="shared" si="13"/>
        <v>103619.53590424599</v>
      </c>
      <c r="P117" s="27"/>
    </row>
    <row r="118" spans="1:16" s="14" customFormat="1" ht="12.75">
      <c r="A118" s="24" t="s">
        <v>491</v>
      </c>
      <c r="B118" s="25" t="s">
        <v>439</v>
      </c>
      <c r="C118">
        <v>2099</v>
      </c>
      <c r="D118">
        <v>3353804.07</v>
      </c>
      <c r="E118">
        <v>251800</v>
      </c>
      <c r="F118">
        <f t="shared" si="14"/>
        <v>27957.246794797455</v>
      </c>
      <c r="G118">
        <f t="shared" si="22"/>
        <v>0.001318413297273642</v>
      </c>
      <c r="H118">
        <f t="shared" si="16"/>
        <v>13.31931719618745</v>
      </c>
      <c r="I118">
        <f t="shared" si="17"/>
        <v>6967.246794797458</v>
      </c>
      <c r="J118">
        <f t="shared" si="18"/>
        <v>6967.246794797458</v>
      </c>
      <c r="K118">
        <f t="shared" si="23"/>
        <v>0.0008742022559125774</v>
      </c>
      <c r="L118">
        <f t="shared" si="24"/>
        <v>148186.93604533837</v>
      </c>
      <c r="M118">
        <f t="shared" si="25"/>
        <v>28061.441326429685</v>
      </c>
      <c r="N118" s="91">
        <f t="shared" si="13"/>
        <v>176248.37737176806</v>
      </c>
      <c r="P118" s="27"/>
    </row>
    <row r="119" spans="1:16" s="14" customFormat="1" ht="12.75">
      <c r="A119" s="24" t="s">
        <v>490</v>
      </c>
      <c r="B119" s="25" t="s">
        <v>406</v>
      </c>
      <c r="C119">
        <v>56</v>
      </c>
      <c r="D119">
        <v>326748.66</v>
      </c>
      <c r="E119">
        <v>36500</v>
      </c>
      <c r="F119">
        <f t="shared" si="14"/>
        <v>501.31301260273966</v>
      </c>
      <c r="G119">
        <f t="shared" si="22"/>
        <v>2.3641016826977192E-05</v>
      </c>
      <c r="H119">
        <f t="shared" si="16"/>
        <v>8.95201808219178</v>
      </c>
      <c r="I119">
        <f t="shared" si="17"/>
        <v>-58.68698739726035</v>
      </c>
      <c r="J119">
        <f t="shared" si="18"/>
        <v>0</v>
      </c>
      <c r="K119">
        <f t="shared" si="23"/>
        <v>0</v>
      </c>
      <c r="L119">
        <f t="shared" si="24"/>
        <v>2657.2015435755393</v>
      </c>
      <c r="M119">
        <f t="shared" si="25"/>
        <v>0</v>
      </c>
      <c r="N119" s="91">
        <f t="shared" si="13"/>
        <v>2657.2015435755393</v>
      </c>
      <c r="P119" s="27"/>
    </row>
    <row r="120" spans="1:16" s="14" customFormat="1" ht="12.75">
      <c r="A120" s="24" t="s">
        <v>480</v>
      </c>
      <c r="B120" s="25" t="s">
        <v>125</v>
      </c>
      <c r="C120">
        <v>1749</v>
      </c>
      <c r="D120">
        <v>3833616.8</v>
      </c>
      <c r="E120">
        <v>270050</v>
      </c>
      <c r="F120">
        <f t="shared" si="14"/>
        <v>24828.71980448065</v>
      </c>
      <c r="G120">
        <f t="shared" si="22"/>
        <v>0.0011708776112603566</v>
      </c>
      <c r="H120">
        <f t="shared" si="16"/>
        <v>14.195951860766524</v>
      </c>
      <c r="I120">
        <f t="shared" si="17"/>
        <v>7338.71980448065</v>
      </c>
      <c r="J120">
        <f t="shared" si="18"/>
        <v>7338.71980448065</v>
      </c>
      <c r="K120">
        <f t="shared" si="23"/>
        <v>0.0009208121367794603</v>
      </c>
      <c r="L120">
        <f t="shared" si="24"/>
        <v>131604.22915602967</v>
      </c>
      <c r="M120">
        <f t="shared" si="25"/>
        <v>29557.594451558096</v>
      </c>
      <c r="N120" s="91">
        <f t="shared" si="13"/>
        <v>161161.82360758778</v>
      </c>
      <c r="P120" s="27"/>
    </row>
    <row r="121" spans="1:16" s="14" customFormat="1" ht="12.75">
      <c r="A121" s="24" t="s">
        <v>480</v>
      </c>
      <c r="B121" s="25" t="s">
        <v>126</v>
      </c>
      <c r="C121">
        <v>1914</v>
      </c>
      <c r="D121">
        <v>4769688.49</v>
      </c>
      <c r="E121">
        <v>531800</v>
      </c>
      <c r="F121">
        <f t="shared" si="14"/>
        <v>17166.57346720572</v>
      </c>
      <c r="G121">
        <f t="shared" si="22"/>
        <v>0.0008095446198228861</v>
      </c>
      <c r="H121">
        <f t="shared" si="16"/>
        <v>8.968951654757428</v>
      </c>
      <c r="I121">
        <f t="shared" si="17"/>
        <v>-1973.4265327942837</v>
      </c>
      <c r="J121">
        <f t="shared" si="18"/>
        <v>0</v>
      </c>
      <c r="K121">
        <f t="shared" si="23"/>
        <v>0</v>
      </c>
      <c r="L121">
        <f t="shared" si="24"/>
        <v>90991.14598708632</v>
      </c>
      <c r="M121">
        <f t="shared" si="25"/>
        <v>0</v>
      </c>
      <c r="N121" s="91">
        <f t="shared" si="13"/>
        <v>90991.14598708632</v>
      </c>
      <c r="P121" s="27"/>
    </row>
    <row r="122" spans="1:16" s="14" customFormat="1" ht="12.75">
      <c r="A122" s="24" t="s">
        <v>484</v>
      </c>
      <c r="B122" s="25" t="s">
        <v>221</v>
      </c>
      <c r="C122">
        <v>1156</v>
      </c>
      <c r="D122">
        <v>3301168.86</v>
      </c>
      <c r="E122">
        <v>297550</v>
      </c>
      <c r="F122">
        <f t="shared" si="14"/>
        <v>12825.243495748613</v>
      </c>
      <c r="G122">
        <f t="shared" si="22"/>
        <v>0.0006048153342736824</v>
      </c>
      <c r="H122">
        <f t="shared" si="16"/>
        <v>11.094501293900185</v>
      </c>
      <c r="I122">
        <f t="shared" si="17"/>
        <v>1265.2434957486141</v>
      </c>
      <c r="J122">
        <f t="shared" si="18"/>
        <v>1265.2434957486141</v>
      </c>
      <c r="K122">
        <f t="shared" si="23"/>
        <v>0.00015875406036830483</v>
      </c>
      <c r="L122">
        <f t="shared" si="24"/>
        <v>67979.99644314263</v>
      </c>
      <c r="M122">
        <f t="shared" si="25"/>
        <v>5095.923420727435</v>
      </c>
      <c r="N122" s="91">
        <f t="shared" si="13"/>
        <v>73075.91986387008</v>
      </c>
      <c r="P122" s="27"/>
    </row>
    <row r="123" spans="1:16" s="14" customFormat="1" ht="12.75">
      <c r="A123" s="24" t="s">
        <v>488</v>
      </c>
      <c r="B123" s="25" t="s">
        <v>344</v>
      </c>
      <c r="C123">
        <v>37</v>
      </c>
      <c r="D123">
        <v>72514.1</v>
      </c>
      <c r="E123">
        <v>10200</v>
      </c>
      <c r="F123">
        <f t="shared" si="14"/>
        <v>263.0413431372549</v>
      </c>
      <c r="G123">
        <f t="shared" si="22"/>
        <v>1.2404554964597264E-05</v>
      </c>
      <c r="H123">
        <f t="shared" si="16"/>
        <v>7.109225490196079</v>
      </c>
      <c r="I123">
        <f t="shared" si="17"/>
        <v>-106.95865686274509</v>
      </c>
      <c r="J123">
        <f t="shared" si="18"/>
        <v>0</v>
      </c>
      <c r="K123">
        <f t="shared" si="23"/>
        <v>0</v>
      </c>
      <c r="L123">
        <f t="shared" si="24"/>
        <v>1394.2463998283954</v>
      </c>
      <c r="M123">
        <f t="shared" si="25"/>
        <v>0</v>
      </c>
      <c r="N123" s="91">
        <f t="shared" si="13"/>
        <v>1394.2463998283954</v>
      </c>
      <c r="P123" s="27"/>
    </row>
    <row r="124" spans="1:16" s="14" customFormat="1" ht="12.75">
      <c r="A124" s="24" t="s">
        <v>490</v>
      </c>
      <c r="B124" s="25" t="s">
        <v>407</v>
      </c>
      <c r="C124">
        <v>323</v>
      </c>
      <c r="D124">
        <v>309990.7</v>
      </c>
      <c r="E124">
        <v>18450</v>
      </c>
      <c r="F124">
        <f t="shared" si="14"/>
        <v>5426.937457994581</v>
      </c>
      <c r="G124">
        <f t="shared" si="22"/>
        <v>0.0002559245751417815</v>
      </c>
      <c r="H124">
        <f t="shared" si="16"/>
        <v>16.801663956639565</v>
      </c>
      <c r="I124">
        <f t="shared" si="17"/>
        <v>2196.9374579945797</v>
      </c>
      <c r="J124">
        <f t="shared" si="18"/>
        <v>2196.9374579945797</v>
      </c>
      <c r="K124">
        <f t="shared" si="23"/>
        <v>0.0002756566170889511</v>
      </c>
      <c r="L124">
        <f t="shared" si="24"/>
        <v>28765.3945294623</v>
      </c>
      <c r="M124">
        <f t="shared" si="25"/>
        <v>8848.435169740913</v>
      </c>
      <c r="N124" s="91">
        <f t="shared" si="13"/>
        <v>37613.82969920321</v>
      </c>
      <c r="P124" s="27"/>
    </row>
    <row r="125" spans="1:16" s="14" customFormat="1" ht="12.75">
      <c r="A125" s="24" t="s">
        <v>488</v>
      </c>
      <c r="B125" s="25" t="s">
        <v>345</v>
      </c>
      <c r="C125">
        <v>845</v>
      </c>
      <c r="D125">
        <v>1085671</v>
      </c>
      <c r="E125">
        <v>75200</v>
      </c>
      <c r="F125">
        <f t="shared" si="14"/>
        <v>12199.361635638297</v>
      </c>
      <c r="G125">
        <f t="shared" si="22"/>
        <v>0.000575299875439397</v>
      </c>
      <c r="H125">
        <f t="shared" si="16"/>
        <v>14.437114361702127</v>
      </c>
      <c r="I125">
        <f t="shared" si="17"/>
        <v>3749.3616356382972</v>
      </c>
      <c r="J125">
        <f t="shared" si="18"/>
        <v>3749.3616356382972</v>
      </c>
      <c r="K125">
        <f t="shared" si="23"/>
        <v>0.0004704441362052189</v>
      </c>
      <c r="L125">
        <f t="shared" si="24"/>
        <v>64662.51973104507</v>
      </c>
      <c r="M125">
        <f t="shared" si="25"/>
        <v>15101.014023013246</v>
      </c>
      <c r="N125" s="91">
        <f t="shared" si="13"/>
        <v>79763.53375405831</v>
      </c>
      <c r="P125" s="27"/>
    </row>
    <row r="126" spans="1:16" s="14" customFormat="1" ht="12.75">
      <c r="A126" s="24" t="s">
        <v>485</v>
      </c>
      <c r="B126" s="25" t="s">
        <v>263</v>
      </c>
      <c r="C126">
        <v>3724</v>
      </c>
      <c r="D126">
        <v>4405886.97</v>
      </c>
      <c r="E126">
        <v>222200</v>
      </c>
      <c r="F126">
        <f t="shared" si="14"/>
        <v>73841.2379670567</v>
      </c>
      <c r="G126">
        <f t="shared" si="22"/>
        <v>0.003482219502423653</v>
      </c>
      <c r="H126">
        <f t="shared" si="16"/>
        <v>19.82847421242124</v>
      </c>
      <c r="I126">
        <f t="shared" si="17"/>
        <v>36601.2379670567</v>
      </c>
      <c r="J126">
        <f t="shared" si="18"/>
        <v>36601.2379670567</v>
      </c>
      <c r="K126">
        <f t="shared" si="23"/>
        <v>0.004592471853284511</v>
      </c>
      <c r="L126">
        <f t="shared" si="24"/>
        <v>391394.2917358046</v>
      </c>
      <c r="M126">
        <f t="shared" si="25"/>
        <v>147415.9767749565</v>
      </c>
      <c r="N126" s="91">
        <f t="shared" si="13"/>
        <v>538810.2685107611</v>
      </c>
      <c r="P126" s="27"/>
    </row>
    <row r="127" spans="1:16" s="14" customFormat="1" ht="12.75">
      <c r="A127" s="24" t="s">
        <v>484</v>
      </c>
      <c r="B127" s="25" t="s">
        <v>222</v>
      </c>
      <c r="C127">
        <v>2499</v>
      </c>
      <c r="D127">
        <v>3644579.16</v>
      </c>
      <c r="E127">
        <v>150700</v>
      </c>
      <c r="F127">
        <f t="shared" si="14"/>
        <v>60436.6511004645</v>
      </c>
      <c r="G127">
        <f t="shared" si="22"/>
        <v>0.002850083380469631</v>
      </c>
      <c r="H127">
        <f t="shared" si="16"/>
        <v>24.184334173855344</v>
      </c>
      <c r="I127">
        <f t="shared" si="17"/>
        <v>35446.65110046451</v>
      </c>
      <c r="J127">
        <f t="shared" si="18"/>
        <v>35446.65110046451</v>
      </c>
      <c r="K127">
        <f t="shared" si="23"/>
        <v>0.0044476022264219135</v>
      </c>
      <c r="L127">
        <f t="shared" si="24"/>
        <v>320343.495092856</v>
      </c>
      <c r="M127">
        <f t="shared" si="25"/>
        <v>142765.7365053946</v>
      </c>
      <c r="N127" s="91">
        <f t="shared" si="13"/>
        <v>463109.23159825057</v>
      </c>
      <c r="P127" s="27"/>
    </row>
    <row r="128" spans="1:16" s="14" customFormat="1" ht="12.75">
      <c r="A128" s="24" t="s">
        <v>485</v>
      </c>
      <c r="B128" s="25" t="s">
        <v>264</v>
      </c>
      <c r="C128">
        <v>1163</v>
      </c>
      <c r="D128">
        <v>1146454.46</v>
      </c>
      <c r="E128">
        <v>101700</v>
      </c>
      <c r="F128">
        <f t="shared" si="14"/>
        <v>13110.38876086529</v>
      </c>
      <c r="G128">
        <f t="shared" si="22"/>
        <v>0.0006182622703022473</v>
      </c>
      <c r="H128">
        <f t="shared" si="16"/>
        <v>11.272905211406096</v>
      </c>
      <c r="I128">
        <f t="shared" si="17"/>
        <v>1480.3887608652894</v>
      </c>
      <c r="J128">
        <f t="shared" si="18"/>
        <v>1480.3887608652894</v>
      </c>
      <c r="K128">
        <f t="shared" si="23"/>
        <v>0.00018574900997369982</v>
      </c>
      <c r="L128">
        <f t="shared" si="24"/>
        <v>69491.40432517124</v>
      </c>
      <c r="M128">
        <f t="shared" si="25"/>
        <v>5962.447373666618</v>
      </c>
      <c r="N128" s="91">
        <f t="shared" si="13"/>
        <v>75453.85169883785</v>
      </c>
      <c r="P128" s="27"/>
    </row>
    <row r="129" spans="1:16" s="14" customFormat="1" ht="12.75">
      <c r="A129" s="24" t="s">
        <v>486</v>
      </c>
      <c r="B129" s="25" t="s">
        <v>312</v>
      </c>
      <c r="C129">
        <v>4032</v>
      </c>
      <c r="D129">
        <v>6234465.04</v>
      </c>
      <c r="E129">
        <v>320100</v>
      </c>
      <c r="F129">
        <f t="shared" si="14"/>
        <v>78529.71896682287</v>
      </c>
      <c r="G129">
        <f t="shared" si="22"/>
        <v>0.0037033198038759698</v>
      </c>
      <c r="H129">
        <f t="shared" si="16"/>
        <v>19.476616807247733</v>
      </c>
      <c r="I129">
        <f t="shared" si="17"/>
        <v>38209.71896682286</v>
      </c>
      <c r="J129">
        <f t="shared" si="18"/>
        <v>38209.71896682286</v>
      </c>
      <c r="K129">
        <f t="shared" si="23"/>
        <v>0.004794292997274713</v>
      </c>
      <c r="L129">
        <f t="shared" si="24"/>
        <v>416245.5097102234</v>
      </c>
      <c r="M129">
        <f t="shared" si="25"/>
        <v>153894.33135733168</v>
      </c>
      <c r="N129" s="91">
        <f t="shared" si="13"/>
        <v>570139.8410675551</v>
      </c>
      <c r="P129" s="27"/>
    </row>
    <row r="130" spans="1:16" s="14" customFormat="1" ht="12.75">
      <c r="A130" s="24" t="s">
        <v>483</v>
      </c>
      <c r="B130" s="25" t="s">
        <v>204</v>
      </c>
      <c r="C130">
        <v>1713</v>
      </c>
      <c r="D130">
        <v>2252228.52</v>
      </c>
      <c r="E130">
        <v>151650</v>
      </c>
      <c r="F130">
        <f t="shared" si="14"/>
        <v>25440.60306468843</v>
      </c>
      <c r="G130">
        <f t="shared" si="22"/>
        <v>0.0011997329213900797</v>
      </c>
      <c r="H130">
        <f t="shared" si="16"/>
        <v>14.85149040553907</v>
      </c>
      <c r="I130">
        <f t="shared" si="17"/>
        <v>8310.603064688428</v>
      </c>
      <c r="J130">
        <f t="shared" si="18"/>
        <v>8310.603064688428</v>
      </c>
      <c r="K130">
        <f t="shared" si="23"/>
        <v>0.0010427573704680007</v>
      </c>
      <c r="L130">
        <f t="shared" si="24"/>
        <v>134847.50651496105</v>
      </c>
      <c r="M130">
        <f t="shared" si="25"/>
        <v>33471.973529219664</v>
      </c>
      <c r="N130" s="91">
        <f t="shared" si="13"/>
        <v>168319.4800441807</v>
      </c>
      <c r="P130" s="27"/>
    </row>
    <row r="131" spans="1:16" s="14" customFormat="1" ht="12.75">
      <c r="A131" s="24" t="s">
        <v>485</v>
      </c>
      <c r="B131" s="25" t="s">
        <v>265</v>
      </c>
      <c r="C131">
        <v>43</v>
      </c>
      <c r="D131">
        <v>88250.06</v>
      </c>
      <c r="E131">
        <v>4850</v>
      </c>
      <c r="F131">
        <f t="shared" si="14"/>
        <v>782.423212371134</v>
      </c>
      <c r="G131">
        <f t="shared" si="22"/>
        <v>3.6897666456828055E-05</v>
      </c>
      <c r="H131">
        <f t="shared" si="16"/>
        <v>18.195888659793813</v>
      </c>
      <c r="I131">
        <f t="shared" si="17"/>
        <v>352.42321237113396</v>
      </c>
      <c r="J131">
        <f t="shared" si="18"/>
        <v>352.42321237113396</v>
      </c>
      <c r="K131">
        <f t="shared" si="23"/>
        <v>4.42196431911752E-05</v>
      </c>
      <c r="L131">
        <f t="shared" si="24"/>
        <v>4147.221626759239</v>
      </c>
      <c r="M131">
        <f t="shared" si="25"/>
        <v>1419.4277291008373</v>
      </c>
      <c r="N131" s="91">
        <f aca="true" t="shared" si="26" ref="N131:N194">L131+M131</f>
        <v>5566.649355860077</v>
      </c>
      <c r="P131" s="27"/>
    </row>
    <row r="132" spans="1:16" s="14" customFormat="1" ht="12.75">
      <c r="A132" s="29" t="s">
        <v>476</v>
      </c>
      <c r="B132" s="25" t="s">
        <v>1</v>
      </c>
      <c r="C132">
        <v>3947</v>
      </c>
      <c r="D132">
        <v>6922696</v>
      </c>
      <c r="E132">
        <v>446900</v>
      </c>
      <c r="F132">
        <f t="shared" si="14"/>
        <v>61140.92886999329</v>
      </c>
      <c r="G132">
        <f aca="true" t="shared" si="27" ref="G132:G195">F132/$F$495</f>
        <v>0.0028832958488910123</v>
      </c>
      <c r="H132">
        <f t="shared" si="16"/>
        <v>15.490481091966883</v>
      </c>
      <c r="I132">
        <f t="shared" si="17"/>
        <v>21670.928869993288</v>
      </c>
      <c r="J132">
        <f t="shared" si="18"/>
        <v>21670.928869993288</v>
      </c>
      <c r="K132">
        <f aca="true" t="shared" si="28" ref="K132:K195">J132/$J$495</f>
        <v>0.002719119253822825</v>
      </c>
      <c r="L132">
        <f aca="true" t="shared" si="29" ref="L132:L195">$B$502*G132</f>
        <v>324076.5080593094</v>
      </c>
      <c r="M132">
        <f aca="true" t="shared" si="30" ref="M132:M195">$G$502*K132</f>
        <v>87282.32498217771</v>
      </c>
      <c r="N132" s="91">
        <f t="shared" si="26"/>
        <v>411358.8330414871</v>
      </c>
      <c r="P132" s="27"/>
    </row>
    <row r="133" spans="1:16" s="14" customFormat="1" ht="12.75">
      <c r="A133" s="29" t="s">
        <v>477</v>
      </c>
      <c r="B133" s="25" t="s">
        <v>25</v>
      </c>
      <c r="C133">
        <v>206</v>
      </c>
      <c r="D133">
        <v>236679.59</v>
      </c>
      <c r="E133">
        <v>18150</v>
      </c>
      <c r="F133">
        <f aca="true" t="shared" si="31" ref="F133:F196">(C133*D133)/E133</f>
        <v>2686.2807460055096</v>
      </c>
      <c r="G133">
        <f t="shared" si="27"/>
        <v>0.00012668015136608094</v>
      </c>
      <c r="H133">
        <f aca="true" t="shared" si="32" ref="H133:H196">D133/E133</f>
        <v>13.04019779614325</v>
      </c>
      <c r="I133">
        <f aca="true" t="shared" si="33" ref="I133:I196">(H133-10)*C133</f>
        <v>626.2807460055095</v>
      </c>
      <c r="J133">
        <f aca="true" t="shared" si="34" ref="J133:J196">IF(I133&gt;0,I133,0)</f>
        <v>626.2807460055095</v>
      </c>
      <c r="K133">
        <f t="shared" si="28"/>
        <v>7.858140483863028E-05</v>
      </c>
      <c r="L133">
        <f t="shared" si="29"/>
        <v>14238.58779907538</v>
      </c>
      <c r="M133">
        <f t="shared" si="30"/>
        <v>2522.4225473151355</v>
      </c>
      <c r="N133" s="91">
        <f t="shared" si="26"/>
        <v>16761.010346390514</v>
      </c>
      <c r="P133" s="27"/>
    </row>
    <row r="134" spans="1:16" s="14" customFormat="1" ht="12.75">
      <c r="A134" s="29" t="s">
        <v>477</v>
      </c>
      <c r="B134" s="25" t="s">
        <v>26</v>
      </c>
      <c r="C134">
        <v>749</v>
      </c>
      <c r="D134">
        <v>1386679</v>
      </c>
      <c r="E134">
        <v>86600</v>
      </c>
      <c r="F134">
        <f t="shared" si="31"/>
        <v>11993.332228637413</v>
      </c>
      <c r="G134">
        <f t="shared" si="27"/>
        <v>0.0005655839004790188</v>
      </c>
      <c r="H134">
        <f t="shared" si="32"/>
        <v>16.012459584295613</v>
      </c>
      <c r="I134">
        <f t="shared" si="33"/>
        <v>4503.332228637414</v>
      </c>
      <c r="J134">
        <f t="shared" si="34"/>
        <v>4503.332228637414</v>
      </c>
      <c r="K134">
        <f t="shared" si="28"/>
        <v>0.0005650471856886602</v>
      </c>
      <c r="L134">
        <f t="shared" si="29"/>
        <v>63570.46417983892</v>
      </c>
      <c r="M134">
        <f t="shared" si="30"/>
        <v>18137.723096258178</v>
      </c>
      <c r="N134" s="91">
        <f t="shared" si="26"/>
        <v>81708.1872760971</v>
      </c>
      <c r="P134" s="27"/>
    </row>
    <row r="135" spans="1:16" s="14" customFormat="1" ht="12.75">
      <c r="A135" s="24" t="s">
        <v>490</v>
      </c>
      <c r="B135" s="25" t="s">
        <v>493</v>
      </c>
      <c r="C135">
        <v>1346</v>
      </c>
      <c r="D135">
        <v>1493807.19</v>
      </c>
      <c r="E135">
        <v>93450</v>
      </c>
      <c r="F135">
        <f t="shared" si="31"/>
        <v>21515.938766613162</v>
      </c>
      <c r="G135">
        <f t="shared" si="27"/>
        <v>0.0010146528369348233</v>
      </c>
      <c r="H135">
        <f t="shared" si="32"/>
        <v>15.98509566613162</v>
      </c>
      <c r="I135">
        <f t="shared" si="33"/>
        <v>8055.938766613161</v>
      </c>
      <c r="J135">
        <f t="shared" si="34"/>
        <v>8055.938766613161</v>
      </c>
      <c r="K135">
        <f t="shared" si="28"/>
        <v>0.00101080384414193</v>
      </c>
      <c r="L135">
        <f t="shared" si="29"/>
        <v>114044.88665732439</v>
      </c>
      <c r="M135">
        <f t="shared" si="30"/>
        <v>32446.281822172376</v>
      </c>
      <c r="N135" s="91">
        <f t="shared" si="26"/>
        <v>146491.16847949676</v>
      </c>
      <c r="P135" s="27"/>
    </row>
    <row r="136" spans="1:16" s="14" customFormat="1" ht="12.75">
      <c r="A136" s="24" t="s">
        <v>485</v>
      </c>
      <c r="B136" s="25" t="s">
        <v>510</v>
      </c>
      <c r="C136">
        <v>1608</v>
      </c>
      <c r="D136">
        <v>2498682</v>
      </c>
      <c r="E136">
        <v>65500</v>
      </c>
      <c r="F136">
        <f t="shared" si="31"/>
        <v>61341.68940458015</v>
      </c>
      <c r="G136">
        <f t="shared" si="27"/>
        <v>0.0028927633533384223</v>
      </c>
      <c r="H136">
        <f t="shared" si="32"/>
        <v>38.14781679389313</v>
      </c>
      <c r="I136">
        <f t="shared" si="33"/>
        <v>45261.68940458015</v>
      </c>
      <c r="J136">
        <f t="shared" si="34"/>
        <v>45261.68940458015</v>
      </c>
      <c r="K136">
        <f t="shared" si="28"/>
        <v>0.005679125793770397</v>
      </c>
      <c r="L136">
        <f t="shared" si="29"/>
        <v>325140.63603720407</v>
      </c>
      <c r="M136">
        <f t="shared" si="30"/>
        <v>182297.00755112016</v>
      </c>
      <c r="N136" s="91">
        <f t="shared" si="26"/>
        <v>507437.6435883242</v>
      </c>
      <c r="P136" s="27"/>
    </row>
    <row r="137" spans="1:16" s="14" customFormat="1" ht="12.75">
      <c r="A137" s="24" t="s">
        <v>480</v>
      </c>
      <c r="B137" s="25" t="s">
        <v>127</v>
      </c>
      <c r="C137">
        <v>431</v>
      </c>
      <c r="D137">
        <v>1213676</v>
      </c>
      <c r="E137">
        <v>78800</v>
      </c>
      <c r="F137">
        <f t="shared" si="31"/>
        <v>6638.2532487309645</v>
      </c>
      <c r="G137">
        <f t="shared" si="27"/>
        <v>0.0003130480414625629</v>
      </c>
      <c r="H137">
        <f t="shared" si="32"/>
        <v>15.401979695431471</v>
      </c>
      <c r="I137">
        <f t="shared" si="33"/>
        <v>2328.253248730964</v>
      </c>
      <c r="J137">
        <f t="shared" si="34"/>
        <v>2328.253248730964</v>
      </c>
      <c r="K137">
        <f t="shared" si="28"/>
        <v>0.0002921332202407745</v>
      </c>
      <c r="L137">
        <f t="shared" si="29"/>
        <v>35185.95435533057</v>
      </c>
      <c r="M137">
        <f t="shared" si="30"/>
        <v>9377.325628987217</v>
      </c>
      <c r="N137" s="91">
        <f t="shared" si="26"/>
        <v>44563.279984317785</v>
      </c>
      <c r="P137" s="27"/>
    </row>
    <row r="138" spans="1:16" s="14" customFormat="1" ht="12.75">
      <c r="A138" s="29" t="s">
        <v>477</v>
      </c>
      <c r="B138" s="25" t="s">
        <v>27</v>
      </c>
      <c r="C138">
        <v>1263</v>
      </c>
      <c r="D138">
        <v>3523521.87</v>
      </c>
      <c r="E138">
        <v>265500</v>
      </c>
      <c r="F138">
        <f t="shared" si="31"/>
        <v>16761.612511525425</v>
      </c>
      <c r="G138">
        <f t="shared" si="27"/>
        <v>0.0007904473920892562</v>
      </c>
      <c r="H138">
        <f t="shared" si="32"/>
        <v>13.271268813559322</v>
      </c>
      <c r="I138">
        <f t="shared" si="33"/>
        <v>4131.6125115254235</v>
      </c>
      <c r="J138">
        <f t="shared" si="34"/>
        <v>4131.6125115254235</v>
      </c>
      <c r="K138">
        <f t="shared" si="28"/>
        <v>0.0005184063496687365</v>
      </c>
      <c r="L138">
        <f t="shared" si="29"/>
        <v>88844.65696830991</v>
      </c>
      <c r="M138">
        <f t="shared" si="30"/>
        <v>16640.57632669001</v>
      </c>
      <c r="N138" s="91">
        <f t="shared" si="26"/>
        <v>105485.23329499993</v>
      </c>
      <c r="P138" s="27"/>
    </row>
    <row r="139" spans="1:16" s="14" customFormat="1" ht="12.75">
      <c r="A139" s="24" t="s">
        <v>490</v>
      </c>
      <c r="B139" s="25" t="s">
        <v>408</v>
      </c>
      <c r="C139">
        <v>1219</v>
      </c>
      <c r="D139">
        <v>3229562.35</v>
      </c>
      <c r="E139">
        <v>140600</v>
      </c>
      <c r="F139">
        <f t="shared" si="31"/>
        <v>28000.25963477952</v>
      </c>
      <c r="G139">
        <f t="shared" si="27"/>
        <v>0.0013204417051709606</v>
      </c>
      <c r="H139">
        <f t="shared" si="32"/>
        <v>22.96986024182077</v>
      </c>
      <c r="I139">
        <f t="shared" si="33"/>
        <v>15810.259634779517</v>
      </c>
      <c r="J139">
        <f t="shared" si="34"/>
        <v>15810.259634779517</v>
      </c>
      <c r="K139">
        <f t="shared" si="28"/>
        <v>0.001983762746800992</v>
      </c>
      <c r="L139">
        <f t="shared" si="29"/>
        <v>148414.9249104199</v>
      </c>
      <c r="M139">
        <f t="shared" si="30"/>
        <v>63677.7605507345</v>
      </c>
      <c r="N139" s="91">
        <f t="shared" si="26"/>
        <v>212092.6854611544</v>
      </c>
      <c r="P139" s="27"/>
    </row>
    <row r="140" spans="1:16" s="14" customFormat="1" ht="12.75">
      <c r="A140" s="24" t="s">
        <v>485</v>
      </c>
      <c r="B140" s="25" t="s">
        <v>266</v>
      </c>
      <c r="C140">
        <v>2184</v>
      </c>
      <c r="D140">
        <v>2677118.18</v>
      </c>
      <c r="E140">
        <v>180250</v>
      </c>
      <c r="F140">
        <f t="shared" si="31"/>
        <v>32437.315423689324</v>
      </c>
      <c r="G140">
        <f t="shared" si="27"/>
        <v>0.0015296852474904524</v>
      </c>
      <c r="H140">
        <f t="shared" si="32"/>
        <v>14.852250651872401</v>
      </c>
      <c r="I140">
        <f t="shared" si="33"/>
        <v>10597.315423689324</v>
      </c>
      <c r="J140">
        <f t="shared" si="34"/>
        <v>10597.315423689324</v>
      </c>
      <c r="K140">
        <f t="shared" si="28"/>
        <v>0.0013296783252925769</v>
      </c>
      <c r="L140">
        <f t="shared" si="29"/>
        <v>171933.46760694653</v>
      </c>
      <c r="M140">
        <f t="shared" si="30"/>
        <v>42681.98812787587</v>
      </c>
      <c r="N140" s="91">
        <f t="shared" si="26"/>
        <v>214615.4557348224</v>
      </c>
      <c r="P140" s="27"/>
    </row>
    <row r="141" spans="1:16" s="14" customFormat="1" ht="12.75">
      <c r="A141" s="24" t="s">
        <v>483</v>
      </c>
      <c r="B141" s="25" t="s">
        <v>205</v>
      </c>
      <c r="C141">
        <v>1262</v>
      </c>
      <c r="D141">
        <v>3445455.49</v>
      </c>
      <c r="E141">
        <v>230150</v>
      </c>
      <c r="F141">
        <f t="shared" si="31"/>
        <v>18892.743117010647</v>
      </c>
      <c r="G141">
        <f t="shared" si="27"/>
        <v>0.0008909476648493552</v>
      </c>
      <c r="H141">
        <f t="shared" si="32"/>
        <v>14.970477905713667</v>
      </c>
      <c r="I141">
        <f t="shared" si="33"/>
        <v>6272.743117010647</v>
      </c>
      <c r="J141">
        <f t="shared" si="34"/>
        <v>6272.743117010647</v>
      </c>
      <c r="K141">
        <f t="shared" si="28"/>
        <v>0.0007870607063532638</v>
      </c>
      <c r="L141">
        <f t="shared" si="29"/>
        <v>100140.6803949826</v>
      </c>
      <c r="M141">
        <f t="shared" si="30"/>
        <v>25264.24255061529</v>
      </c>
      <c r="N141" s="91">
        <f t="shared" si="26"/>
        <v>125404.9229455979</v>
      </c>
      <c r="P141" s="27"/>
    </row>
    <row r="142" spans="1:16" s="14" customFormat="1" ht="12.75">
      <c r="A142" s="24" t="s">
        <v>485</v>
      </c>
      <c r="B142" s="25" t="s">
        <v>267</v>
      </c>
      <c r="C142">
        <v>119</v>
      </c>
      <c r="D142">
        <v>160902</v>
      </c>
      <c r="E142">
        <v>9250</v>
      </c>
      <c r="F142">
        <f t="shared" si="31"/>
        <v>2069.9824864864863</v>
      </c>
      <c r="G142">
        <f t="shared" si="27"/>
        <v>9.761663783771424E-05</v>
      </c>
      <c r="H142">
        <f t="shared" si="32"/>
        <v>17.39481081081081</v>
      </c>
      <c r="I142">
        <f t="shared" si="33"/>
        <v>879.9824864864864</v>
      </c>
      <c r="J142">
        <f t="shared" si="34"/>
        <v>879.9824864864864</v>
      </c>
      <c r="K142">
        <f t="shared" si="28"/>
        <v>0.0001104141560514951</v>
      </c>
      <c r="L142">
        <f t="shared" si="29"/>
        <v>10971.908807451859</v>
      </c>
      <c r="M142">
        <f t="shared" si="30"/>
        <v>3544.23743554847</v>
      </c>
      <c r="N142" s="91">
        <f t="shared" si="26"/>
        <v>14516.146243000328</v>
      </c>
      <c r="P142" s="27"/>
    </row>
    <row r="143" spans="1:16" s="14" customFormat="1" ht="12.75">
      <c r="A143" s="24" t="s">
        <v>491</v>
      </c>
      <c r="B143" s="25" t="s">
        <v>440</v>
      </c>
      <c r="C143">
        <v>6573</v>
      </c>
      <c r="D143">
        <v>13497522.139999999</v>
      </c>
      <c r="E143">
        <v>1034950</v>
      </c>
      <c r="F143">
        <f t="shared" si="31"/>
        <v>85723.1876189381</v>
      </c>
      <c r="G143">
        <f t="shared" si="27"/>
        <v>0.004042550801623384</v>
      </c>
      <c r="H143">
        <f t="shared" si="32"/>
        <v>13.041714227740469</v>
      </c>
      <c r="I143">
        <f t="shared" si="33"/>
        <v>19993.187618938104</v>
      </c>
      <c r="J143">
        <f t="shared" si="34"/>
        <v>19993.187618938104</v>
      </c>
      <c r="K143">
        <f t="shared" si="28"/>
        <v>0.0025086078093875244</v>
      </c>
      <c r="L143">
        <f t="shared" si="29"/>
        <v>454374.3743627154</v>
      </c>
      <c r="M143">
        <f t="shared" si="30"/>
        <v>80525.01623970989</v>
      </c>
      <c r="N143" s="91">
        <f t="shared" si="26"/>
        <v>534899.3906024253</v>
      </c>
      <c r="P143" s="27"/>
    </row>
    <row r="144" spans="1:16" s="14" customFormat="1" ht="12.75">
      <c r="A144" s="24" t="s">
        <v>480</v>
      </c>
      <c r="B144" s="25" t="s">
        <v>128</v>
      </c>
      <c r="C144">
        <v>7952</v>
      </c>
      <c r="D144">
        <v>19180946</v>
      </c>
      <c r="E144">
        <v>1126200</v>
      </c>
      <c r="F144">
        <f t="shared" si="31"/>
        <v>135434.98720653524</v>
      </c>
      <c r="G144">
        <f t="shared" si="27"/>
        <v>0.006386869542619254</v>
      </c>
      <c r="H144">
        <f t="shared" si="32"/>
        <v>17.031562777481795</v>
      </c>
      <c r="I144">
        <f t="shared" si="33"/>
        <v>55914.98720653524</v>
      </c>
      <c r="J144">
        <f t="shared" si="34"/>
        <v>55914.98720653524</v>
      </c>
      <c r="K144">
        <f t="shared" si="28"/>
        <v>0.007015828403233276</v>
      </c>
      <c r="L144">
        <f t="shared" si="29"/>
        <v>717870.9668654073</v>
      </c>
      <c r="M144">
        <f t="shared" si="30"/>
        <v>225204.4715763321</v>
      </c>
      <c r="N144" s="91">
        <f t="shared" si="26"/>
        <v>943075.4384417394</v>
      </c>
      <c r="P144" s="27"/>
    </row>
    <row r="145" spans="1:16" s="14" customFormat="1" ht="12.75">
      <c r="A145" s="24" t="s">
        <v>488</v>
      </c>
      <c r="B145" s="25" t="s">
        <v>346</v>
      </c>
      <c r="C145">
        <v>864</v>
      </c>
      <c r="D145">
        <v>3139594.13</v>
      </c>
      <c r="E145">
        <v>213100</v>
      </c>
      <c r="F145">
        <f t="shared" si="31"/>
        <v>12729.278875269825</v>
      </c>
      <c r="G145">
        <f t="shared" si="27"/>
        <v>0.0006002898159837127</v>
      </c>
      <c r="H145">
        <f t="shared" si="32"/>
        <v>14.732961661191927</v>
      </c>
      <c r="I145">
        <f t="shared" si="33"/>
        <v>4089.278875269825</v>
      </c>
      <c r="J145">
        <f t="shared" si="34"/>
        <v>4089.278875269825</v>
      </c>
      <c r="K145">
        <f t="shared" si="28"/>
        <v>0.0005130946158654699</v>
      </c>
      <c r="L145">
        <f t="shared" si="29"/>
        <v>67471.33751896875</v>
      </c>
      <c r="M145">
        <f t="shared" si="30"/>
        <v>16470.0724124598</v>
      </c>
      <c r="N145" s="91">
        <f t="shared" si="26"/>
        <v>83941.40993142856</v>
      </c>
      <c r="P145" s="27"/>
    </row>
    <row r="146" spans="1:16" s="14" customFormat="1" ht="12.75">
      <c r="A146" s="24" t="s">
        <v>485</v>
      </c>
      <c r="B146" s="25" t="s">
        <v>268</v>
      </c>
      <c r="C146">
        <v>1538</v>
      </c>
      <c r="D146">
        <v>2634438.57</v>
      </c>
      <c r="E146">
        <v>154250</v>
      </c>
      <c r="F146">
        <f t="shared" si="31"/>
        <v>26267.530117730956</v>
      </c>
      <c r="G146">
        <f t="shared" si="27"/>
        <v>0.0012387293086455462</v>
      </c>
      <c r="H146">
        <f t="shared" si="32"/>
        <v>17.079018282009724</v>
      </c>
      <c r="I146">
        <f t="shared" si="33"/>
        <v>10887.530117730956</v>
      </c>
      <c r="J146">
        <f t="shared" si="34"/>
        <v>10887.530117730956</v>
      </c>
      <c r="K146">
        <f t="shared" si="28"/>
        <v>0.0013660924710380124</v>
      </c>
      <c r="L146">
        <f t="shared" si="29"/>
        <v>139230.62003192498</v>
      </c>
      <c r="M146">
        <f t="shared" si="30"/>
        <v>43850.86341660514</v>
      </c>
      <c r="N146" s="91">
        <f t="shared" si="26"/>
        <v>183081.4834485301</v>
      </c>
      <c r="P146" s="27"/>
    </row>
    <row r="147" spans="1:16" s="14" customFormat="1" ht="12.75">
      <c r="A147" s="24" t="s">
        <v>485</v>
      </c>
      <c r="B147" s="25" t="s">
        <v>269</v>
      </c>
      <c r="C147">
        <v>1271</v>
      </c>
      <c r="D147">
        <v>1097370.72</v>
      </c>
      <c r="E147">
        <v>76700</v>
      </c>
      <c r="F147">
        <f t="shared" si="31"/>
        <v>18184.591722555408</v>
      </c>
      <c r="G147">
        <f t="shared" si="27"/>
        <v>0.0008575525232681605</v>
      </c>
      <c r="H147">
        <f t="shared" si="32"/>
        <v>14.307310560625815</v>
      </c>
      <c r="I147">
        <f t="shared" si="33"/>
        <v>5474.591722555411</v>
      </c>
      <c r="J147">
        <f t="shared" si="34"/>
        <v>5474.591722555411</v>
      </c>
      <c r="K147">
        <f t="shared" si="28"/>
        <v>0.0006869141534690522</v>
      </c>
      <c r="L147">
        <f t="shared" si="29"/>
        <v>96387.13534203827</v>
      </c>
      <c r="M147">
        <f t="shared" si="30"/>
        <v>22049.589878653387</v>
      </c>
      <c r="N147" s="91">
        <f t="shared" si="26"/>
        <v>118436.72522069165</v>
      </c>
      <c r="P147" s="27"/>
    </row>
    <row r="148" spans="1:16" s="14" customFormat="1" ht="12.75">
      <c r="A148" s="24" t="s">
        <v>479</v>
      </c>
      <c r="B148" s="25" t="s">
        <v>103</v>
      </c>
      <c r="C148">
        <v>611</v>
      </c>
      <c r="D148">
        <v>2163995.2499999995</v>
      </c>
      <c r="E148">
        <v>175850</v>
      </c>
      <c r="F148">
        <f t="shared" si="31"/>
        <v>7518.914402900197</v>
      </c>
      <c r="G148">
        <f t="shared" si="27"/>
        <v>0.0003545784319395369</v>
      </c>
      <c r="H148">
        <f t="shared" si="32"/>
        <v>12.305915553028147</v>
      </c>
      <c r="I148">
        <f t="shared" si="33"/>
        <v>1408.9144029001975</v>
      </c>
      <c r="J148">
        <f t="shared" si="34"/>
        <v>1408.9144029001975</v>
      </c>
      <c r="K148">
        <f t="shared" si="28"/>
        <v>0.00017678089863599846</v>
      </c>
      <c r="L148">
        <f t="shared" si="29"/>
        <v>39853.88460927729</v>
      </c>
      <c r="M148">
        <f t="shared" si="30"/>
        <v>5674.5756272718545</v>
      </c>
      <c r="N148" s="91">
        <f t="shared" si="26"/>
        <v>45528.460236549145</v>
      </c>
      <c r="P148" s="27"/>
    </row>
    <row r="149" spans="1:16" s="14" customFormat="1" ht="12.75">
      <c r="A149" s="24" t="s">
        <v>485</v>
      </c>
      <c r="B149" s="25" t="s">
        <v>270</v>
      </c>
      <c r="C149">
        <v>1064</v>
      </c>
      <c r="D149">
        <v>918678.4</v>
      </c>
      <c r="E149">
        <v>69350</v>
      </c>
      <c r="F149">
        <f t="shared" si="31"/>
        <v>14094.79189041096</v>
      </c>
      <c r="G149">
        <f t="shared" si="27"/>
        <v>0.0006646849450883896</v>
      </c>
      <c r="H149">
        <f t="shared" si="32"/>
        <v>13.246984859408796</v>
      </c>
      <c r="I149">
        <f t="shared" si="33"/>
        <v>3454.791890410959</v>
      </c>
      <c r="J149">
        <f t="shared" si="34"/>
        <v>3454.791890410959</v>
      </c>
      <c r="K149">
        <f t="shared" si="28"/>
        <v>0.00043348354856052385</v>
      </c>
      <c r="L149">
        <f t="shared" si="29"/>
        <v>74709.21724757823</v>
      </c>
      <c r="M149">
        <f t="shared" si="30"/>
        <v>13914.598231281758</v>
      </c>
      <c r="N149" s="91">
        <f t="shared" si="26"/>
        <v>88623.81547886</v>
      </c>
      <c r="P149" s="27"/>
    </row>
    <row r="150" spans="1:16" s="14" customFormat="1" ht="12.75">
      <c r="A150" s="24" t="s">
        <v>488</v>
      </c>
      <c r="B150" s="25" t="s">
        <v>347</v>
      </c>
      <c r="C150">
        <v>6606</v>
      </c>
      <c r="D150">
        <v>8019300.840000001</v>
      </c>
      <c r="E150">
        <v>395300</v>
      </c>
      <c r="F150">
        <f t="shared" si="31"/>
        <v>134013.41095127753</v>
      </c>
      <c r="G150">
        <f t="shared" si="27"/>
        <v>0.006319830572302299</v>
      </c>
      <c r="H150">
        <f t="shared" si="32"/>
        <v>20.286619883632685</v>
      </c>
      <c r="I150">
        <f t="shared" si="33"/>
        <v>67953.41095127752</v>
      </c>
      <c r="J150">
        <f t="shared" si="34"/>
        <v>67953.41095127752</v>
      </c>
      <c r="K150">
        <f t="shared" si="28"/>
        <v>0.008526327098807497</v>
      </c>
      <c r="L150">
        <f t="shared" si="29"/>
        <v>710335.9248361383</v>
      </c>
      <c r="M150">
        <f t="shared" si="30"/>
        <v>273690.70028693764</v>
      </c>
      <c r="N150" s="91">
        <f t="shared" si="26"/>
        <v>984026.6251230759</v>
      </c>
      <c r="P150" s="27"/>
    </row>
    <row r="151" spans="1:16" s="14" customFormat="1" ht="12.75">
      <c r="A151" s="24" t="s">
        <v>478</v>
      </c>
      <c r="B151" s="25" t="s">
        <v>78</v>
      </c>
      <c r="C151">
        <v>11754</v>
      </c>
      <c r="D151">
        <v>37345307.552</v>
      </c>
      <c r="E151">
        <v>2726900</v>
      </c>
      <c r="F151">
        <f t="shared" si="31"/>
        <v>160972.80610444388</v>
      </c>
      <c r="G151">
        <f t="shared" si="27"/>
        <v>0.007591186987233807</v>
      </c>
      <c r="H151">
        <f t="shared" si="32"/>
        <v>13.69515110638454</v>
      </c>
      <c r="I151">
        <f t="shared" si="33"/>
        <v>43432.80610444388</v>
      </c>
      <c r="J151">
        <f t="shared" si="34"/>
        <v>43432.80610444388</v>
      </c>
      <c r="K151">
        <f t="shared" si="28"/>
        <v>0.005449650083512247</v>
      </c>
      <c r="L151">
        <f t="shared" si="29"/>
        <v>853233.7643375122</v>
      </c>
      <c r="M151">
        <f t="shared" si="30"/>
        <v>174930.95566130005</v>
      </c>
      <c r="N151" s="91">
        <f t="shared" si="26"/>
        <v>1028164.7199988123</v>
      </c>
      <c r="P151" s="27"/>
    </row>
    <row r="152" spans="1:16" s="14" customFormat="1" ht="12.75">
      <c r="A152" s="24" t="s">
        <v>481</v>
      </c>
      <c r="B152" s="25" t="s">
        <v>160</v>
      </c>
      <c r="C152">
        <v>2947</v>
      </c>
      <c r="D152">
        <v>3292038</v>
      </c>
      <c r="E152">
        <v>242500</v>
      </c>
      <c r="F152">
        <f t="shared" si="31"/>
        <v>40006.746334020616</v>
      </c>
      <c r="G152">
        <f t="shared" si="27"/>
        <v>0.0018866459467404232</v>
      </c>
      <c r="H152">
        <f t="shared" si="32"/>
        <v>13.57541443298969</v>
      </c>
      <c r="I152">
        <f t="shared" si="33"/>
        <v>10536.746334020618</v>
      </c>
      <c r="J152">
        <f t="shared" si="34"/>
        <v>10536.746334020618</v>
      </c>
      <c r="K152">
        <f t="shared" si="28"/>
        <v>0.0013220785320906922</v>
      </c>
      <c r="L152">
        <f t="shared" si="29"/>
        <v>212055.11414968138</v>
      </c>
      <c r="M152">
        <f t="shared" si="30"/>
        <v>42438.03868758866</v>
      </c>
      <c r="N152" s="91">
        <f t="shared" si="26"/>
        <v>254493.15283727006</v>
      </c>
      <c r="P152" s="27"/>
    </row>
    <row r="153" spans="1:16" s="14" customFormat="1" ht="12.75">
      <c r="A153" s="24" t="s">
        <v>479</v>
      </c>
      <c r="B153" s="25" t="s">
        <v>104</v>
      </c>
      <c r="C153">
        <v>7531</v>
      </c>
      <c r="D153">
        <v>8682729.97</v>
      </c>
      <c r="E153">
        <v>465050</v>
      </c>
      <c r="F153">
        <f t="shared" si="31"/>
        <v>140607.7613247393</v>
      </c>
      <c r="G153">
        <f t="shared" si="27"/>
        <v>0.006630808233409875</v>
      </c>
      <c r="H153">
        <f t="shared" si="32"/>
        <v>18.67052998602301</v>
      </c>
      <c r="I153">
        <f t="shared" si="33"/>
        <v>65297.76132473928</v>
      </c>
      <c r="J153">
        <f t="shared" si="34"/>
        <v>65297.76132473928</v>
      </c>
      <c r="K153">
        <f t="shared" si="28"/>
        <v>0.008193114430617435</v>
      </c>
      <c r="L153">
        <f t="shared" si="29"/>
        <v>745289.1727086926</v>
      </c>
      <c r="M153">
        <f t="shared" si="30"/>
        <v>262994.7455757735</v>
      </c>
      <c r="N153" s="91">
        <f t="shared" si="26"/>
        <v>1008283.918284466</v>
      </c>
      <c r="P153" s="27"/>
    </row>
    <row r="154" spans="1:16" s="14" customFormat="1" ht="12.75">
      <c r="A154" s="24" t="s">
        <v>481</v>
      </c>
      <c r="B154" s="25" t="s">
        <v>161</v>
      </c>
      <c r="C154">
        <v>1115</v>
      </c>
      <c r="D154">
        <v>2910836.86</v>
      </c>
      <c r="E154">
        <v>185200</v>
      </c>
      <c r="F154">
        <f t="shared" si="31"/>
        <v>17524.74675431965</v>
      </c>
      <c r="G154">
        <f t="shared" si="27"/>
        <v>0.000826435425556557</v>
      </c>
      <c r="H154">
        <f t="shared" si="32"/>
        <v>15.717261663066955</v>
      </c>
      <c r="I154">
        <f t="shared" si="33"/>
        <v>6374.746754319654</v>
      </c>
      <c r="J154">
        <f t="shared" si="34"/>
        <v>6374.746754319654</v>
      </c>
      <c r="K154">
        <f t="shared" si="28"/>
        <v>0.0007998594218965984</v>
      </c>
      <c r="L154">
        <f t="shared" si="29"/>
        <v>92889.6377227095</v>
      </c>
      <c r="M154">
        <f t="shared" si="30"/>
        <v>25675.07471541911</v>
      </c>
      <c r="N154" s="91">
        <f t="shared" si="26"/>
        <v>118564.71243812861</v>
      </c>
      <c r="P154" s="27"/>
    </row>
    <row r="155" spans="1:16" s="14" customFormat="1" ht="12.75">
      <c r="A155" s="29" t="s">
        <v>477</v>
      </c>
      <c r="B155" s="25" t="s">
        <v>28</v>
      </c>
      <c r="C155">
        <v>3313</v>
      </c>
      <c r="D155">
        <v>3596579.7</v>
      </c>
      <c r="E155">
        <v>183350</v>
      </c>
      <c r="F155">
        <f t="shared" si="31"/>
        <v>64987.55683719662</v>
      </c>
      <c r="G155">
        <f t="shared" si="27"/>
        <v>0.003064695880834404</v>
      </c>
      <c r="H155">
        <f t="shared" si="32"/>
        <v>19.615924188710117</v>
      </c>
      <c r="I155">
        <f t="shared" si="33"/>
        <v>31857.55683719662</v>
      </c>
      <c r="J155">
        <f t="shared" si="34"/>
        <v>31857.55683719662</v>
      </c>
      <c r="K155">
        <f t="shared" si="28"/>
        <v>0.003997267338905863</v>
      </c>
      <c r="L155">
        <f t="shared" si="29"/>
        <v>344465.49760288076</v>
      </c>
      <c r="M155">
        <f t="shared" si="30"/>
        <v>128310.21898893133</v>
      </c>
      <c r="N155" s="91">
        <f t="shared" si="26"/>
        <v>472775.7165918121</v>
      </c>
      <c r="P155" s="27"/>
    </row>
    <row r="156" spans="1:16" s="14" customFormat="1" ht="12.75">
      <c r="A156" s="29" t="s">
        <v>477</v>
      </c>
      <c r="B156" s="25" t="s">
        <v>29</v>
      </c>
      <c r="C156">
        <v>3858</v>
      </c>
      <c r="D156">
        <v>4436999.056</v>
      </c>
      <c r="E156">
        <v>252050</v>
      </c>
      <c r="F156">
        <f t="shared" si="31"/>
        <v>67914.86751853998</v>
      </c>
      <c r="G156">
        <f t="shared" si="27"/>
        <v>0.0032027425689028603</v>
      </c>
      <c r="H156">
        <f t="shared" si="32"/>
        <v>17.603646324142034</v>
      </c>
      <c r="I156">
        <f t="shared" si="33"/>
        <v>29334.867518539966</v>
      </c>
      <c r="J156">
        <f t="shared" si="34"/>
        <v>29334.867518539966</v>
      </c>
      <c r="K156">
        <f t="shared" si="28"/>
        <v>0.003680737616579539</v>
      </c>
      <c r="L156">
        <f t="shared" si="29"/>
        <v>359981.6606895044</v>
      </c>
      <c r="M156">
        <f t="shared" si="30"/>
        <v>118149.77823159305</v>
      </c>
      <c r="N156" s="91">
        <f t="shared" si="26"/>
        <v>478131.43892109743</v>
      </c>
      <c r="P156" s="27"/>
    </row>
    <row r="157" spans="1:16" s="14" customFormat="1" ht="12.75">
      <c r="A157" s="24" t="s">
        <v>489</v>
      </c>
      <c r="B157" s="25" t="s">
        <v>371</v>
      </c>
      <c r="C157">
        <v>1181</v>
      </c>
      <c r="D157">
        <v>1214926.81</v>
      </c>
      <c r="E157">
        <v>92350</v>
      </c>
      <c r="F157">
        <f t="shared" si="31"/>
        <v>15536.855036383326</v>
      </c>
      <c r="G157">
        <f t="shared" si="27"/>
        <v>0.0007326900401935352</v>
      </c>
      <c r="H157">
        <f t="shared" si="32"/>
        <v>13.155677422847862</v>
      </c>
      <c r="I157">
        <f t="shared" si="33"/>
        <v>3726.8550363833256</v>
      </c>
      <c r="J157">
        <f t="shared" si="34"/>
        <v>3726.8550363833256</v>
      </c>
      <c r="K157">
        <f t="shared" si="28"/>
        <v>0.00046762016277337374</v>
      </c>
      <c r="L157">
        <f t="shared" si="29"/>
        <v>82352.84971089047</v>
      </c>
      <c r="M157">
        <f t="shared" si="30"/>
        <v>15010.365933021307</v>
      </c>
      <c r="N157" s="91">
        <f t="shared" si="26"/>
        <v>97363.21564391178</v>
      </c>
      <c r="P157" s="27"/>
    </row>
    <row r="158" spans="1:16" s="14" customFormat="1" ht="12.75">
      <c r="A158" s="24" t="s">
        <v>480</v>
      </c>
      <c r="B158" s="25" t="s">
        <v>129</v>
      </c>
      <c r="C158">
        <v>1482</v>
      </c>
      <c r="D158">
        <v>2481511.69</v>
      </c>
      <c r="E158">
        <v>186250</v>
      </c>
      <c r="F158">
        <f t="shared" si="31"/>
        <v>19745.505098416106</v>
      </c>
      <c r="G158">
        <f t="shared" si="27"/>
        <v>0.0009311623806955376</v>
      </c>
      <c r="H158">
        <f t="shared" si="32"/>
        <v>13.323552697986576</v>
      </c>
      <c r="I158">
        <f t="shared" si="33"/>
        <v>4925.505098416106</v>
      </c>
      <c r="J158">
        <f t="shared" si="34"/>
        <v>4925.505098416106</v>
      </c>
      <c r="K158">
        <f t="shared" si="28"/>
        <v>0.0006180185366419815</v>
      </c>
      <c r="L158">
        <f t="shared" si="29"/>
        <v>104660.73153334943</v>
      </c>
      <c r="M158">
        <f t="shared" si="30"/>
        <v>19838.0761286427</v>
      </c>
      <c r="N158" s="91">
        <f t="shared" si="26"/>
        <v>124498.80766199213</v>
      </c>
      <c r="P158" s="27"/>
    </row>
    <row r="159" spans="1:16" s="14" customFormat="1" ht="12.75">
      <c r="A159" s="24" t="s">
        <v>489</v>
      </c>
      <c r="B159" s="25" t="s">
        <v>372</v>
      </c>
      <c r="C159">
        <v>730</v>
      </c>
      <c r="D159">
        <v>1032890.81</v>
      </c>
      <c r="E159">
        <v>63850</v>
      </c>
      <c r="F159">
        <f t="shared" si="31"/>
        <v>11809.088352388411</v>
      </c>
      <c r="G159">
        <f t="shared" si="27"/>
        <v>0.0005568952918269992</v>
      </c>
      <c r="H159">
        <f t="shared" si="32"/>
        <v>16.17683335943618</v>
      </c>
      <c r="I159">
        <f t="shared" si="33"/>
        <v>4509.088352388412</v>
      </c>
      <c r="J159">
        <f t="shared" si="34"/>
        <v>4509.088352388412</v>
      </c>
      <c r="K159">
        <f t="shared" si="28"/>
        <v>0.0005657694245466538</v>
      </c>
      <c r="L159">
        <f t="shared" si="29"/>
        <v>62593.88248326296</v>
      </c>
      <c r="M159">
        <f t="shared" si="30"/>
        <v>18160.906590924522</v>
      </c>
      <c r="N159" s="91">
        <f t="shared" si="26"/>
        <v>80754.78907418749</v>
      </c>
      <c r="P159" s="27"/>
    </row>
    <row r="160" spans="1:16" s="14" customFormat="1" ht="12.75">
      <c r="A160" s="24" t="s">
        <v>478</v>
      </c>
      <c r="B160" s="25" t="s">
        <v>79</v>
      </c>
      <c r="C160">
        <v>8283</v>
      </c>
      <c r="D160">
        <v>24947490.53</v>
      </c>
      <c r="E160">
        <v>1863700</v>
      </c>
      <c r="F160">
        <f t="shared" si="31"/>
        <v>110876.24835541665</v>
      </c>
      <c r="G160">
        <f t="shared" si="27"/>
        <v>0.005228723745816013</v>
      </c>
      <c r="H160">
        <f t="shared" si="32"/>
        <v>13.386001250201213</v>
      </c>
      <c r="I160">
        <f t="shared" si="33"/>
        <v>28046.248355416647</v>
      </c>
      <c r="J160">
        <f t="shared" si="34"/>
        <v>28046.248355416647</v>
      </c>
      <c r="K160">
        <f t="shared" si="28"/>
        <v>0.003519050538083085</v>
      </c>
      <c r="L160">
        <f t="shared" si="29"/>
        <v>587697.767401356</v>
      </c>
      <c r="M160">
        <f t="shared" si="30"/>
        <v>112959.70644238939</v>
      </c>
      <c r="N160" s="91">
        <f t="shared" si="26"/>
        <v>700657.4738437454</v>
      </c>
      <c r="P160" s="27"/>
    </row>
    <row r="161" spans="1:16" s="14" customFormat="1" ht="12.75">
      <c r="A161" s="24" t="s">
        <v>480</v>
      </c>
      <c r="B161" s="25" t="s">
        <v>134</v>
      </c>
      <c r="C161">
        <v>70</v>
      </c>
      <c r="D161">
        <v>223361.74</v>
      </c>
      <c r="E161">
        <v>13350</v>
      </c>
      <c r="F161">
        <f t="shared" si="31"/>
        <v>1171.1851535580524</v>
      </c>
      <c r="G161">
        <f t="shared" si="27"/>
        <v>5.523097790544061E-05</v>
      </c>
      <c r="H161">
        <f t="shared" si="32"/>
        <v>16.73121647940075</v>
      </c>
      <c r="I161">
        <f t="shared" si="33"/>
        <v>471.1851535580525</v>
      </c>
      <c r="J161">
        <f t="shared" si="34"/>
        <v>471.1851535580525</v>
      </c>
      <c r="K161">
        <f t="shared" si="28"/>
        <v>5.9121075558934345E-05</v>
      </c>
      <c r="L161">
        <f t="shared" si="29"/>
        <v>6207.848030295084</v>
      </c>
      <c r="M161">
        <f t="shared" si="30"/>
        <v>1897.756018966804</v>
      </c>
      <c r="N161" s="91">
        <f t="shared" si="26"/>
        <v>8105.604049261888</v>
      </c>
      <c r="P161" s="27"/>
    </row>
    <row r="162" spans="1:16" s="14" customFormat="1" ht="12.75">
      <c r="A162" s="29" t="s">
        <v>477</v>
      </c>
      <c r="B162" s="25" t="s">
        <v>30</v>
      </c>
      <c r="C162">
        <v>985</v>
      </c>
      <c r="D162">
        <v>953686</v>
      </c>
      <c r="E162">
        <v>55200</v>
      </c>
      <c r="F162">
        <f t="shared" si="31"/>
        <v>17017.766485507247</v>
      </c>
      <c r="G162">
        <f t="shared" si="27"/>
        <v>0.0008025271511558739</v>
      </c>
      <c r="H162">
        <f t="shared" si="32"/>
        <v>17.276920289855074</v>
      </c>
      <c r="I162">
        <f t="shared" si="33"/>
        <v>7167.766485507248</v>
      </c>
      <c r="J162">
        <f t="shared" si="34"/>
        <v>7167.766485507248</v>
      </c>
      <c r="K162">
        <f t="shared" si="28"/>
        <v>0.0008993620889336045</v>
      </c>
      <c r="L162">
        <f t="shared" si="29"/>
        <v>90202.39697893454</v>
      </c>
      <c r="M162">
        <f t="shared" si="30"/>
        <v>28869.058983930816</v>
      </c>
      <c r="N162" s="91">
        <f t="shared" si="26"/>
        <v>119071.45596286535</v>
      </c>
      <c r="P162" s="27"/>
    </row>
    <row r="163" spans="1:16" s="14" customFormat="1" ht="12.75">
      <c r="A163" s="24" t="s">
        <v>482</v>
      </c>
      <c r="B163" s="25" t="s">
        <v>185</v>
      </c>
      <c r="C163">
        <v>1155</v>
      </c>
      <c r="D163">
        <v>2635092.44</v>
      </c>
      <c r="E163">
        <v>249550</v>
      </c>
      <c r="F163">
        <f t="shared" si="31"/>
        <v>12196.080016830294</v>
      </c>
      <c r="G163">
        <f t="shared" si="27"/>
        <v>0.0005751451202195855</v>
      </c>
      <c r="H163">
        <f t="shared" si="32"/>
        <v>10.559376637948306</v>
      </c>
      <c r="I163">
        <f t="shared" si="33"/>
        <v>646.0800168302935</v>
      </c>
      <c r="J163">
        <f t="shared" si="34"/>
        <v>646.0800168302935</v>
      </c>
      <c r="K163">
        <f t="shared" si="28"/>
        <v>8.106568130108813E-05</v>
      </c>
      <c r="L163">
        <f t="shared" si="29"/>
        <v>64645.125563443515</v>
      </c>
      <c r="M163">
        <f t="shared" si="30"/>
        <v>2602.1665398733776</v>
      </c>
      <c r="N163" s="91">
        <f t="shared" si="26"/>
        <v>67247.2921033169</v>
      </c>
      <c r="P163" s="27"/>
    </row>
    <row r="164" spans="1:16" s="14" customFormat="1" ht="12.75">
      <c r="A164" s="24" t="s">
        <v>478</v>
      </c>
      <c r="B164" s="25" t="s">
        <v>80</v>
      </c>
      <c r="C164">
        <v>5</v>
      </c>
      <c r="D164">
        <v>2776892.99</v>
      </c>
      <c r="E164">
        <v>175100</v>
      </c>
      <c r="F164">
        <f t="shared" si="31"/>
        <v>79.29448857795546</v>
      </c>
      <c r="G164">
        <f t="shared" si="27"/>
        <v>3.739384958362342E-06</v>
      </c>
      <c r="H164">
        <f t="shared" si="32"/>
        <v>15.858897715591093</v>
      </c>
      <c r="I164">
        <f t="shared" si="33"/>
        <v>29.294488577955462</v>
      </c>
      <c r="J164">
        <f t="shared" si="34"/>
        <v>29.294488577955462</v>
      </c>
      <c r="K164">
        <f t="shared" si="28"/>
        <v>3.6756711445583825E-06</v>
      </c>
      <c r="L164">
        <f t="shared" si="29"/>
        <v>420.2991587081431</v>
      </c>
      <c r="M164">
        <f t="shared" si="30"/>
        <v>117.98714709401348</v>
      </c>
      <c r="N164" s="91">
        <f t="shared" si="26"/>
        <v>538.2863058021566</v>
      </c>
      <c r="P164" s="27"/>
    </row>
    <row r="165" spans="1:16" s="14" customFormat="1" ht="12.75">
      <c r="A165" s="24" t="s">
        <v>484</v>
      </c>
      <c r="B165" s="25" t="s">
        <v>223</v>
      </c>
      <c r="C165">
        <v>3400</v>
      </c>
      <c r="D165">
        <v>7072024.42</v>
      </c>
      <c r="E165">
        <v>409850</v>
      </c>
      <c r="F165">
        <f t="shared" si="31"/>
        <v>58667.51989264365</v>
      </c>
      <c r="G165">
        <f t="shared" si="27"/>
        <v>0.0027666543459108047</v>
      </c>
      <c r="H165">
        <f t="shared" si="32"/>
        <v>17.255152909601073</v>
      </c>
      <c r="I165">
        <f t="shared" si="33"/>
        <v>24667.519892643646</v>
      </c>
      <c r="J165">
        <f t="shared" si="34"/>
        <v>24667.519892643646</v>
      </c>
      <c r="K165">
        <f t="shared" si="28"/>
        <v>0.003095110905791352</v>
      </c>
      <c r="L165">
        <f t="shared" si="29"/>
        <v>310966.24363911315</v>
      </c>
      <c r="M165">
        <f t="shared" si="30"/>
        <v>99351.46299867501</v>
      </c>
      <c r="N165" s="91">
        <f t="shared" si="26"/>
        <v>410317.70663778816</v>
      </c>
      <c r="P165" s="27"/>
    </row>
    <row r="166" spans="1:16" s="14" customFormat="1" ht="12.75">
      <c r="A166" s="24" t="s">
        <v>481</v>
      </c>
      <c r="B166" s="25" t="s">
        <v>162</v>
      </c>
      <c r="C166">
        <v>5789</v>
      </c>
      <c r="D166">
        <v>6925144.859999999</v>
      </c>
      <c r="E166">
        <v>371300</v>
      </c>
      <c r="F166">
        <f t="shared" si="31"/>
        <v>107971.08428370587</v>
      </c>
      <c r="G166">
        <f t="shared" si="27"/>
        <v>0.005091721451884199</v>
      </c>
      <c r="H166">
        <f t="shared" si="32"/>
        <v>18.651076918933477</v>
      </c>
      <c r="I166">
        <f t="shared" si="33"/>
        <v>50081.084283705895</v>
      </c>
      <c r="J166">
        <f t="shared" si="34"/>
        <v>50081.084283705895</v>
      </c>
      <c r="K166">
        <f t="shared" si="28"/>
        <v>0.006283830349178316</v>
      </c>
      <c r="L166">
        <f t="shared" si="29"/>
        <v>572298.9920621502</v>
      </c>
      <c r="M166">
        <f t="shared" si="30"/>
        <v>201707.71175216377</v>
      </c>
      <c r="N166" s="91">
        <f t="shared" si="26"/>
        <v>774006.703814314</v>
      </c>
      <c r="P166" s="27"/>
    </row>
    <row r="167" spans="1:16" s="14" customFormat="1" ht="12.75">
      <c r="A167" s="29" t="s">
        <v>477</v>
      </c>
      <c r="B167" s="25" t="s">
        <v>31</v>
      </c>
      <c r="C167">
        <v>75</v>
      </c>
      <c r="D167">
        <v>6021.28</v>
      </c>
      <c r="E167">
        <v>9050</v>
      </c>
      <c r="F167">
        <f t="shared" si="31"/>
        <v>49.90011049723757</v>
      </c>
      <c r="G167">
        <f t="shared" si="27"/>
        <v>2.3531991436018183E-06</v>
      </c>
      <c r="H167">
        <f t="shared" si="32"/>
        <v>0.6653348066298342</v>
      </c>
      <c r="I167">
        <f t="shared" si="33"/>
        <v>-700.0998895027624</v>
      </c>
      <c r="J167">
        <f t="shared" si="34"/>
        <v>0</v>
      </c>
      <c r="K167">
        <f t="shared" si="28"/>
        <v>0</v>
      </c>
      <c r="L167">
        <f t="shared" si="29"/>
        <v>264.4947314442103</v>
      </c>
      <c r="M167">
        <f t="shared" si="30"/>
        <v>0</v>
      </c>
      <c r="N167" s="91">
        <f t="shared" si="26"/>
        <v>264.4947314442103</v>
      </c>
      <c r="P167" s="27"/>
    </row>
    <row r="168" spans="1:16" s="14" customFormat="1" ht="12.75">
      <c r="A168" s="24" t="s">
        <v>485</v>
      </c>
      <c r="B168" s="25" t="s">
        <v>271</v>
      </c>
      <c r="C168">
        <v>1074</v>
      </c>
      <c r="D168">
        <v>649979.51</v>
      </c>
      <c r="E168">
        <v>58900</v>
      </c>
      <c r="F168">
        <f t="shared" si="31"/>
        <v>11851.918399660442</v>
      </c>
      <c r="G168">
        <f t="shared" si="27"/>
        <v>0.0005589150795500454</v>
      </c>
      <c r="H168">
        <f t="shared" si="32"/>
        <v>11.035305772495756</v>
      </c>
      <c r="I168">
        <f t="shared" si="33"/>
        <v>1111.9183996604413</v>
      </c>
      <c r="J168">
        <f t="shared" si="34"/>
        <v>1111.9183996604413</v>
      </c>
      <c r="K168">
        <f t="shared" si="28"/>
        <v>0.00013951588080670513</v>
      </c>
      <c r="L168">
        <f t="shared" si="29"/>
        <v>62820.90245853107</v>
      </c>
      <c r="M168">
        <f t="shared" si="30"/>
        <v>4478.3877837007385</v>
      </c>
      <c r="N168" s="91">
        <f t="shared" si="26"/>
        <v>67299.2902422318</v>
      </c>
      <c r="P168" s="27"/>
    </row>
    <row r="169" spans="1:16" s="14" customFormat="1" ht="12.75">
      <c r="A169" s="24" t="s">
        <v>487</v>
      </c>
      <c r="B169" s="25" t="s">
        <v>330</v>
      </c>
      <c r="C169">
        <v>1031</v>
      </c>
      <c r="D169">
        <v>3720419.78</v>
      </c>
      <c r="E169">
        <v>487100</v>
      </c>
      <c r="F169">
        <f t="shared" si="31"/>
        <v>7874.672127242866</v>
      </c>
      <c r="G169">
        <f t="shared" si="27"/>
        <v>0.00037135532409289686</v>
      </c>
      <c r="H169">
        <f t="shared" si="32"/>
        <v>7.637897310613837</v>
      </c>
      <c r="I169">
        <f t="shared" si="33"/>
        <v>-2435.3278727571346</v>
      </c>
      <c r="J169">
        <f t="shared" si="34"/>
        <v>0</v>
      </c>
      <c r="K169">
        <f t="shared" si="28"/>
        <v>0</v>
      </c>
      <c r="L169">
        <f t="shared" si="29"/>
        <v>41739.57269336333</v>
      </c>
      <c r="M169">
        <f t="shared" si="30"/>
        <v>0</v>
      </c>
      <c r="N169" s="91">
        <f t="shared" si="26"/>
        <v>41739.57269336333</v>
      </c>
      <c r="P169" s="27"/>
    </row>
    <row r="170" spans="1:16" s="14" customFormat="1" ht="12.75">
      <c r="A170" s="24" t="s">
        <v>484</v>
      </c>
      <c r="B170" s="25" t="s">
        <v>224</v>
      </c>
      <c r="C170">
        <v>214</v>
      </c>
      <c r="D170">
        <v>516064.49</v>
      </c>
      <c r="E170">
        <v>32500</v>
      </c>
      <c r="F170">
        <f t="shared" si="31"/>
        <v>3398.0861803076923</v>
      </c>
      <c r="G170">
        <f t="shared" si="27"/>
        <v>0.0001602476108710803</v>
      </c>
      <c r="H170">
        <f t="shared" si="32"/>
        <v>15.878907384615385</v>
      </c>
      <c r="I170">
        <f t="shared" si="33"/>
        <v>1258.0861803076923</v>
      </c>
      <c r="J170">
        <f t="shared" si="34"/>
        <v>1258.0861803076923</v>
      </c>
      <c r="K170">
        <f t="shared" si="28"/>
        <v>0.00015785600960463675</v>
      </c>
      <c r="L170">
        <f t="shared" si="29"/>
        <v>18011.50103133581</v>
      </c>
      <c r="M170">
        <f t="shared" si="30"/>
        <v>5067.096454607884</v>
      </c>
      <c r="N170" s="91">
        <f t="shared" si="26"/>
        <v>23078.597485943694</v>
      </c>
      <c r="P170" s="27"/>
    </row>
    <row r="171" spans="1:16" s="14" customFormat="1" ht="12.75">
      <c r="A171" s="24" t="s">
        <v>485</v>
      </c>
      <c r="B171" s="25" t="s">
        <v>272</v>
      </c>
      <c r="C171">
        <v>4618</v>
      </c>
      <c r="D171">
        <v>5687747.86</v>
      </c>
      <c r="E171">
        <v>325850</v>
      </c>
      <c r="F171">
        <f t="shared" si="31"/>
        <v>80607.70175688202</v>
      </c>
      <c r="G171">
        <f t="shared" si="27"/>
        <v>0.0038013137215899837</v>
      </c>
      <c r="H171">
        <f t="shared" si="32"/>
        <v>17.45511081786098</v>
      </c>
      <c r="I171">
        <f t="shared" si="33"/>
        <v>34427.70175688201</v>
      </c>
      <c r="J171">
        <f t="shared" si="34"/>
        <v>34427.70175688201</v>
      </c>
      <c r="K171">
        <f t="shared" si="28"/>
        <v>0.004319751463982206</v>
      </c>
      <c r="L171">
        <f t="shared" si="29"/>
        <v>427259.82399782026</v>
      </c>
      <c r="M171">
        <f t="shared" si="30"/>
        <v>138661.7930020734</v>
      </c>
      <c r="N171" s="91">
        <f t="shared" si="26"/>
        <v>565921.6169998937</v>
      </c>
      <c r="P171" s="27"/>
    </row>
    <row r="172" spans="1:16" s="14" customFormat="1" ht="12.75">
      <c r="A172" s="29" t="s">
        <v>477</v>
      </c>
      <c r="B172" s="25" t="s">
        <v>32</v>
      </c>
      <c r="C172">
        <v>3</v>
      </c>
      <c r="D172">
        <v>0</v>
      </c>
      <c r="E172">
        <v>14900</v>
      </c>
      <c r="F172">
        <f t="shared" si="31"/>
        <v>0</v>
      </c>
      <c r="G172">
        <f t="shared" si="27"/>
        <v>0</v>
      </c>
      <c r="H172">
        <f t="shared" si="32"/>
        <v>0</v>
      </c>
      <c r="I172">
        <f t="shared" si="33"/>
        <v>-30</v>
      </c>
      <c r="J172">
        <f t="shared" si="34"/>
        <v>0</v>
      </c>
      <c r="K172">
        <f t="shared" si="28"/>
        <v>0</v>
      </c>
      <c r="L172">
        <f t="shared" si="29"/>
        <v>0</v>
      </c>
      <c r="M172">
        <f t="shared" si="30"/>
        <v>0</v>
      </c>
      <c r="N172" s="91">
        <f t="shared" si="26"/>
        <v>0</v>
      </c>
      <c r="P172" s="27"/>
    </row>
    <row r="173" spans="1:16" s="14" customFormat="1" ht="12.75">
      <c r="A173" s="24" t="s">
        <v>478</v>
      </c>
      <c r="B173" s="25" t="s">
        <v>81</v>
      </c>
      <c r="C173">
        <v>17421</v>
      </c>
      <c r="D173">
        <v>28402691.51</v>
      </c>
      <c r="E173">
        <v>1992000</v>
      </c>
      <c r="F173">
        <f t="shared" si="31"/>
        <v>248395.2252990512</v>
      </c>
      <c r="G173">
        <f t="shared" si="27"/>
        <v>0.011713870482929429</v>
      </c>
      <c r="H173">
        <f t="shared" si="32"/>
        <v>14.258379272088355</v>
      </c>
      <c r="I173">
        <f t="shared" si="33"/>
        <v>74185.22529905124</v>
      </c>
      <c r="J173">
        <f t="shared" si="34"/>
        <v>74185.22529905124</v>
      </c>
      <c r="K173">
        <f t="shared" si="28"/>
        <v>0.009308252344418167</v>
      </c>
      <c r="L173">
        <f t="shared" si="29"/>
        <v>1316614.8882803319</v>
      </c>
      <c r="M173">
        <f t="shared" si="30"/>
        <v>298790.09719761345</v>
      </c>
      <c r="N173" s="91">
        <f t="shared" si="26"/>
        <v>1615404.9854779453</v>
      </c>
      <c r="P173" s="27"/>
    </row>
    <row r="174" spans="1:16" s="14" customFormat="1" ht="12.75">
      <c r="A174" s="24" t="s">
        <v>480</v>
      </c>
      <c r="B174" s="25" t="s">
        <v>130</v>
      </c>
      <c r="C174">
        <v>1724</v>
      </c>
      <c r="D174">
        <v>3843302.76</v>
      </c>
      <c r="E174">
        <v>437350</v>
      </c>
      <c r="F174">
        <f t="shared" si="31"/>
        <v>15150.003334263176</v>
      </c>
      <c r="G174">
        <f t="shared" si="27"/>
        <v>0.0007144468121714161</v>
      </c>
      <c r="H174">
        <f t="shared" si="32"/>
        <v>8.787704950268663</v>
      </c>
      <c r="I174">
        <f t="shared" si="33"/>
        <v>-2089.996665736824</v>
      </c>
      <c r="J174">
        <f t="shared" si="34"/>
        <v>0</v>
      </c>
      <c r="K174">
        <f t="shared" si="28"/>
        <v>0</v>
      </c>
      <c r="L174">
        <f t="shared" si="29"/>
        <v>80302.34849874048</v>
      </c>
      <c r="M174">
        <f t="shared" si="30"/>
        <v>0</v>
      </c>
      <c r="N174" s="91">
        <f t="shared" si="26"/>
        <v>80302.34849874048</v>
      </c>
      <c r="P174" s="27"/>
    </row>
    <row r="175" spans="1:16" s="14" customFormat="1" ht="12.75">
      <c r="A175" s="29" t="s">
        <v>477</v>
      </c>
      <c r="B175" s="25" t="s">
        <v>33</v>
      </c>
      <c r="C175">
        <v>423</v>
      </c>
      <c r="D175">
        <v>420483.52</v>
      </c>
      <c r="E175">
        <v>24750</v>
      </c>
      <c r="F175">
        <f t="shared" si="31"/>
        <v>7186.445614545455</v>
      </c>
      <c r="G175">
        <f t="shared" si="27"/>
        <v>0.00033889980397188894</v>
      </c>
      <c r="H175">
        <f t="shared" si="32"/>
        <v>16.98923313131313</v>
      </c>
      <c r="I175">
        <f t="shared" si="33"/>
        <v>2956.4456145454546</v>
      </c>
      <c r="J175">
        <f t="shared" si="34"/>
        <v>2956.4456145454546</v>
      </c>
      <c r="K175">
        <f t="shared" si="28"/>
        <v>0.00037095448199831084</v>
      </c>
      <c r="L175">
        <f t="shared" si="29"/>
        <v>38091.639155044526</v>
      </c>
      <c r="M175">
        <f t="shared" si="30"/>
        <v>11907.447459633067</v>
      </c>
      <c r="N175" s="91">
        <f t="shared" si="26"/>
        <v>49999.086614677595</v>
      </c>
      <c r="P175" s="27"/>
    </row>
    <row r="176" spans="1:16" s="14" customFormat="1" ht="12.75">
      <c r="A176" s="24" t="s">
        <v>490</v>
      </c>
      <c r="B176" s="25" t="s">
        <v>494</v>
      </c>
      <c r="C176">
        <v>99</v>
      </c>
      <c r="D176">
        <v>318808.99</v>
      </c>
      <c r="E176">
        <v>37000</v>
      </c>
      <c r="F176">
        <f t="shared" si="31"/>
        <v>853.0294597297296</v>
      </c>
      <c r="G176">
        <f t="shared" si="27"/>
        <v>4.022732964116877E-05</v>
      </c>
      <c r="H176">
        <f t="shared" si="32"/>
        <v>8.61645918918919</v>
      </c>
      <c r="I176">
        <f t="shared" si="33"/>
        <v>-136.97054027027025</v>
      </c>
      <c r="J176">
        <f t="shared" si="34"/>
        <v>0</v>
      </c>
      <c r="K176">
        <f t="shared" si="28"/>
        <v>0</v>
      </c>
      <c r="L176">
        <f t="shared" si="29"/>
        <v>4521.46890291365</v>
      </c>
      <c r="M176">
        <f t="shared" si="30"/>
        <v>0</v>
      </c>
      <c r="N176" s="91">
        <f t="shared" si="26"/>
        <v>4521.46890291365</v>
      </c>
      <c r="P176" s="27"/>
    </row>
    <row r="177" spans="1:16" s="14" customFormat="1" ht="12.75">
      <c r="A177" s="24" t="s">
        <v>478</v>
      </c>
      <c r="B177" s="25" t="s">
        <v>82</v>
      </c>
      <c r="C177">
        <v>8206</v>
      </c>
      <c r="D177">
        <v>14620795</v>
      </c>
      <c r="E177">
        <v>1133450</v>
      </c>
      <c r="F177">
        <f t="shared" si="31"/>
        <v>105852.25971150029</v>
      </c>
      <c r="G177">
        <f t="shared" si="27"/>
        <v>0.004991801509441732</v>
      </c>
      <c r="H177">
        <f t="shared" si="32"/>
        <v>12.899373593894746</v>
      </c>
      <c r="I177">
        <f t="shared" si="33"/>
        <v>23792.259711500283</v>
      </c>
      <c r="J177">
        <f t="shared" si="34"/>
        <v>23792.259711500283</v>
      </c>
      <c r="K177">
        <f t="shared" si="28"/>
        <v>0.0029852892721673884</v>
      </c>
      <c r="L177">
        <f t="shared" si="29"/>
        <v>561068.1965665383</v>
      </c>
      <c r="M177">
        <f t="shared" si="30"/>
        <v>95826.24522730873</v>
      </c>
      <c r="N177" s="91">
        <f t="shared" si="26"/>
        <v>656894.441793847</v>
      </c>
      <c r="P177" s="27"/>
    </row>
    <row r="178" spans="1:16" s="14" customFormat="1" ht="12.75">
      <c r="A178" s="24" t="s">
        <v>480</v>
      </c>
      <c r="B178" s="25" t="s">
        <v>131</v>
      </c>
      <c r="C178">
        <v>63</v>
      </c>
      <c r="D178">
        <v>284948.1</v>
      </c>
      <c r="E178">
        <v>27700</v>
      </c>
      <c r="F178">
        <f t="shared" si="31"/>
        <v>648.076906137184</v>
      </c>
      <c r="G178">
        <f t="shared" si="27"/>
        <v>3.0562137143855886E-05</v>
      </c>
      <c r="H178">
        <f t="shared" si="32"/>
        <v>10.28693501805054</v>
      </c>
      <c r="I178">
        <f t="shared" si="33"/>
        <v>18.07690613718404</v>
      </c>
      <c r="J178">
        <f t="shared" si="34"/>
        <v>18.07690613718404</v>
      </c>
      <c r="K178">
        <f t="shared" si="28"/>
        <v>2.2681659758122005E-06</v>
      </c>
      <c r="L178">
        <f t="shared" si="29"/>
        <v>3435.121195842611</v>
      </c>
      <c r="M178">
        <f t="shared" si="30"/>
        <v>72.80695744992812</v>
      </c>
      <c r="N178" s="91">
        <f t="shared" si="26"/>
        <v>3507.9281532925393</v>
      </c>
      <c r="P178" s="27"/>
    </row>
    <row r="179" spans="1:16" s="14" customFormat="1" ht="12.75">
      <c r="A179" s="24" t="s">
        <v>485</v>
      </c>
      <c r="B179" s="25" t="s">
        <v>273</v>
      </c>
      <c r="C179">
        <v>1503</v>
      </c>
      <c r="D179">
        <v>1347247.08</v>
      </c>
      <c r="E179">
        <v>72550</v>
      </c>
      <c r="F179">
        <f t="shared" si="31"/>
        <v>27910.576998483804</v>
      </c>
      <c r="G179">
        <f t="shared" si="27"/>
        <v>0.0013162124339163668</v>
      </c>
      <c r="H179">
        <f t="shared" si="32"/>
        <v>18.569911509303928</v>
      </c>
      <c r="I179">
        <f t="shared" si="33"/>
        <v>12880.576998483804</v>
      </c>
      <c r="J179">
        <f t="shared" si="34"/>
        <v>12880.576998483804</v>
      </c>
      <c r="K179">
        <f t="shared" si="28"/>
        <v>0.0016161662994252435</v>
      </c>
      <c r="L179">
        <f t="shared" si="29"/>
        <v>147939.5635421609</v>
      </c>
      <c r="M179">
        <f t="shared" si="30"/>
        <v>51878.104269739815</v>
      </c>
      <c r="N179" s="91">
        <f t="shared" si="26"/>
        <v>199817.66781190073</v>
      </c>
      <c r="P179" s="27"/>
    </row>
    <row r="180" spans="1:16" s="14" customFormat="1" ht="12.75">
      <c r="A180" s="29" t="s">
        <v>476</v>
      </c>
      <c r="B180" s="25" t="s">
        <v>2</v>
      </c>
      <c r="C180">
        <v>4347</v>
      </c>
      <c r="D180">
        <v>5204061.42</v>
      </c>
      <c r="E180">
        <v>359100</v>
      </c>
      <c r="F180">
        <f t="shared" si="31"/>
        <v>62996.53297894736</v>
      </c>
      <c r="G180">
        <f t="shared" si="27"/>
        <v>0.0029708027893875963</v>
      </c>
      <c r="H180">
        <f t="shared" si="32"/>
        <v>14.491956056808688</v>
      </c>
      <c r="I180">
        <f t="shared" si="33"/>
        <v>19526.532978947365</v>
      </c>
      <c r="J180">
        <f t="shared" si="34"/>
        <v>19526.532978947365</v>
      </c>
      <c r="K180">
        <f t="shared" si="28"/>
        <v>0.002450055191541893</v>
      </c>
      <c r="L180">
        <f t="shared" si="29"/>
        <v>333912.1077318141</v>
      </c>
      <c r="M180">
        <f t="shared" si="30"/>
        <v>78645.50742001593</v>
      </c>
      <c r="N180" s="91">
        <f t="shared" si="26"/>
        <v>412557.61515183</v>
      </c>
      <c r="P180" s="27"/>
    </row>
    <row r="181" spans="1:16" s="14" customFormat="1" ht="12.75">
      <c r="A181" s="24" t="s">
        <v>486</v>
      </c>
      <c r="B181" s="25" t="s">
        <v>313</v>
      </c>
      <c r="C181">
        <v>1513</v>
      </c>
      <c r="D181">
        <v>4927216.97</v>
      </c>
      <c r="E181">
        <v>303000</v>
      </c>
      <c r="F181">
        <f t="shared" si="31"/>
        <v>24603.56196570957</v>
      </c>
      <c r="G181">
        <f t="shared" si="27"/>
        <v>0.0011602595739836521</v>
      </c>
      <c r="H181">
        <f t="shared" si="32"/>
        <v>16.26144214521452</v>
      </c>
      <c r="I181">
        <f t="shared" si="33"/>
        <v>9473.561965709569</v>
      </c>
      <c r="J181">
        <f t="shared" si="34"/>
        <v>9473.561965709569</v>
      </c>
      <c r="K181">
        <f t="shared" si="28"/>
        <v>0.0011886774626865579</v>
      </c>
      <c r="L181">
        <f t="shared" si="29"/>
        <v>130410.78366052094</v>
      </c>
      <c r="M181">
        <f t="shared" si="30"/>
        <v>38155.93319466776</v>
      </c>
      <c r="N181" s="91">
        <f t="shared" si="26"/>
        <v>168566.71685518872</v>
      </c>
      <c r="P181" s="27"/>
    </row>
    <row r="182" spans="1:16" s="14" customFormat="1" ht="12.75">
      <c r="A182" s="24" t="s">
        <v>484</v>
      </c>
      <c r="B182" s="25" t="s">
        <v>225</v>
      </c>
      <c r="C182">
        <v>845</v>
      </c>
      <c r="D182">
        <v>2208254.44</v>
      </c>
      <c r="E182">
        <v>173000</v>
      </c>
      <c r="F182">
        <f t="shared" si="31"/>
        <v>10785.98266936416</v>
      </c>
      <c r="G182">
        <f t="shared" si="27"/>
        <v>0.0005086474744751697</v>
      </c>
      <c r="H182">
        <f t="shared" si="32"/>
        <v>12.764476531791907</v>
      </c>
      <c r="I182">
        <f t="shared" si="33"/>
        <v>2335.982669364161</v>
      </c>
      <c r="J182">
        <f t="shared" si="34"/>
        <v>2335.982669364161</v>
      </c>
      <c r="K182">
        <f t="shared" si="28"/>
        <v>0.00029310305483303895</v>
      </c>
      <c r="L182">
        <f t="shared" si="29"/>
        <v>57170.927299916715</v>
      </c>
      <c r="M182">
        <f t="shared" si="30"/>
        <v>9408.456818964256</v>
      </c>
      <c r="N182" s="91">
        <f t="shared" si="26"/>
        <v>66579.38411888097</v>
      </c>
      <c r="P182" s="27"/>
    </row>
    <row r="183" spans="1:16" s="14" customFormat="1" ht="12.75">
      <c r="A183" s="24" t="s">
        <v>486</v>
      </c>
      <c r="B183" s="25" t="s">
        <v>314</v>
      </c>
      <c r="C183">
        <v>1447</v>
      </c>
      <c r="D183">
        <v>2168916.82</v>
      </c>
      <c r="E183">
        <v>110400</v>
      </c>
      <c r="F183">
        <f t="shared" si="31"/>
        <v>28427.741291123188</v>
      </c>
      <c r="G183">
        <f t="shared" si="27"/>
        <v>0.0013406009684990268</v>
      </c>
      <c r="H183">
        <f t="shared" si="32"/>
        <v>19.645985688405794</v>
      </c>
      <c r="I183">
        <f t="shared" si="33"/>
        <v>13957.741291123184</v>
      </c>
      <c r="J183">
        <f t="shared" si="34"/>
        <v>13957.741291123184</v>
      </c>
      <c r="K183">
        <f t="shared" si="28"/>
        <v>0.0017513214736781452</v>
      </c>
      <c r="L183">
        <f t="shared" si="29"/>
        <v>150680.78454009356</v>
      </c>
      <c r="M183">
        <f t="shared" si="30"/>
        <v>56216.51562318805</v>
      </c>
      <c r="N183" s="91">
        <f t="shared" si="26"/>
        <v>206897.30016328162</v>
      </c>
      <c r="P183" s="27"/>
    </row>
    <row r="184" spans="1:16" s="14" customFormat="1" ht="12.75">
      <c r="A184" s="24" t="s">
        <v>481</v>
      </c>
      <c r="B184" s="25" t="s">
        <v>163</v>
      </c>
      <c r="C184">
        <v>2371</v>
      </c>
      <c r="D184">
        <v>4704403.43</v>
      </c>
      <c r="E184">
        <v>260200</v>
      </c>
      <c r="F184">
        <f t="shared" si="31"/>
        <v>42867.565459377394</v>
      </c>
      <c r="G184">
        <f t="shared" si="27"/>
        <v>0.0020215570130428105</v>
      </c>
      <c r="H184">
        <f t="shared" si="32"/>
        <v>18.079951691006915</v>
      </c>
      <c r="I184">
        <f t="shared" si="33"/>
        <v>19157.565459377394</v>
      </c>
      <c r="J184">
        <f t="shared" si="34"/>
        <v>19157.565459377394</v>
      </c>
      <c r="K184">
        <f t="shared" si="28"/>
        <v>0.002403759682359214</v>
      </c>
      <c r="L184">
        <f t="shared" si="29"/>
        <v>227218.839815451</v>
      </c>
      <c r="M184">
        <f t="shared" si="30"/>
        <v>77159.44546373466</v>
      </c>
      <c r="N184" s="91">
        <f t="shared" si="26"/>
        <v>304378.2852791857</v>
      </c>
      <c r="P184" s="27"/>
    </row>
    <row r="185" spans="1:16" s="14" customFormat="1" ht="12.75">
      <c r="A185" s="29" t="s">
        <v>477</v>
      </c>
      <c r="B185" s="25" t="s">
        <v>34</v>
      </c>
      <c r="C185">
        <v>197</v>
      </c>
      <c r="D185">
        <v>230927.8</v>
      </c>
      <c r="E185">
        <v>21250</v>
      </c>
      <c r="F185">
        <f t="shared" si="31"/>
        <v>2140.8365458823528</v>
      </c>
      <c r="G185">
        <f t="shared" si="27"/>
        <v>0.00010095798739044309</v>
      </c>
      <c r="H185">
        <f t="shared" si="32"/>
        <v>10.867190588235294</v>
      </c>
      <c r="I185">
        <f t="shared" si="33"/>
        <v>170.83654588235294</v>
      </c>
      <c r="J185">
        <f t="shared" si="34"/>
        <v>170.83654588235294</v>
      </c>
      <c r="K185">
        <f t="shared" si="28"/>
        <v>2.1435395960737892E-05</v>
      </c>
      <c r="L185">
        <f t="shared" si="29"/>
        <v>11347.469607315805</v>
      </c>
      <c r="M185">
        <f t="shared" si="30"/>
        <v>688.0651496753705</v>
      </c>
      <c r="N185" s="91">
        <f t="shared" si="26"/>
        <v>12035.534756991176</v>
      </c>
      <c r="P185" s="27"/>
    </row>
    <row r="186" spans="1:16" s="14" customFormat="1" ht="12.75">
      <c r="A186" s="29" t="s">
        <v>477</v>
      </c>
      <c r="B186" s="25" t="s">
        <v>35</v>
      </c>
      <c r="C186">
        <v>112</v>
      </c>
      <c r="D186">
        <v>140872.87</v>
      </c>
      <c r="E186">
        <v>8600</v>
      </c>
      <c r="F186">
        <f t="shared" si="31"/>
        <v>1834.6234232558138</v>
      </c>
      <c r="G186">
        <f t="shared" si="27"/>
        <v>8.651752922824522E-05</v>
      </c>
      <c r="H186">
        <f t="shared" si="32"/>
        <v>16.380566279069768</v>
      </c>
      <c r="I186">
        <f t="shared" si="33"/>
        <v>714.623423255814</v>
      </c>
      <c r="J186">
        <f t="shared" si="34"/>
        <v>714.623423255814</v>
      </c>
      <c r="K186">
        <f t="shared" si="28"/>
        <v>8.966603697814932E-05</v>
      </c>
      <c r="L186">
        <f t="shared" si="29"/>
        <v>9724.391886109495</v>
      </c>
      <c r="M186">
        <f t="shared" si="30"/>
        <v>2878.2335193235126</v>
      </c>
      <c r="N186" s="91">
        <f t="shared" si="26"/>
        <v>12602.625405433007</v>
      </c>
      <c r="P186" s="27"/>
    </row>
    <row r="187" spans="1:16" s="14" customFormat="1" ht="12.75">
      <c r="A187" s="24" t="s">
        <v>485</v>
      </c>
      <c r="B187" s="25" t="s">
        <v>274</v>
      </c>
      <c r="C187">
        <v>7310</v>
      </c>
      <c r="D187">
        <v>12351008.56</v>
      </c>
      <c r="E187">
        <v>694650</v>
      </c>
      <c r="F187">
        <f t="shared" si="31"/>
        <v>129973.18444338876</v>
      </c>
      <c r="G187">
        <f t="shared" si="27"/>
        <v>0.006129300782616812</v>
      </c>
      <c r="H187">
        <f t="shared" si="32"/>
        <v>17.78018939034046</v>
      </c>
      <c r="I187">
        <f t="shared" si="33"/>
        <v>56873.18444338877</v>
      </c>
      <c r="J187">
        <f t="shared" si="34"/>
        <v>56873.18444338877</v>
      </c>
      <c r="K187">
        <f t="shared" si="28"/>
        <v>0.0071360564087478845</v>
      </c>
      <c r="L187">
        <f t="shared" si="29"/>
        <v>688920.769347916</v>
      </c>
      <c r="M187">
        <f t="shared" si="30"/>
        <v>229063.72851570018</v>
      </c>
      <c r="N187" s="91">
        <f t="shared" si="26"/>
        <v>917984.4978636162</v>
      </c>
      <c r="P187" s="27"/>
    </row>
    <row r="188" spans="1:16" s="14" customFormat="1" ht="12.75">
      <c r="A188" s="24" t="s">
        <v>480</v>
      </c>
      <c r="B188" s="25" t="s">
        <v>132</v>
      </c>
      <c r="C188">
        <v>2415</v>
      </c>
      <c r="D188">
        <v>3894246</v>
      </c>
      <c r="E188">
        <v>382900</v>
      </c>
      <c r="F188">
        <f t="shared" si="31"/>
        <v>24561.514990859232</v>
      </c>
      <c r="G188">
        <f t="shared" si="27"/>
        <v>0.0011582767145426028</v>
      </c>
      <c r="H188">
        <f t="shared" si="32"/>
        <v>10.170399582136328</v>
      </c>
      <c r="I188">
        <f t="shared" si="33"/>
        <v>411.5149908592326</v>
      </c>
      <c r="J188">
        <f t="shared" si="34"/>
        <v>411.5149908592326</v>
      </c>
      <c r="K188">
        <f t="shared" si="28"/>
        <v>5.163407353671083E-05</v>
      </c>
      <c r="L188">
        <f t="shared" si="29"/>
        <v>130187.91434800316</v>
      </c>
      <c r="M188">
        <f t="shared" si="30"/>
        <v>1657.4271173464729</v>
      </c>
      <c r="N188" s="91">
        <f t="shared" si="26"/>
        <v>131845.34146534963</v>
      </c>
      <c r="P188" s="27"/>
    </row>
    <row r="189" spans="1:16" s="14" customFormat="1" ht="12.75">
      <c r="A189" s="24" t="s">
        <v>484</v>
      </c>
      <c r="B189" s="25" t="s">
        <v>226</v>
      </c>
      <c r="C189">
        <v>236</v>
      </c>
      <c r="D189">
        <v>506597.37</v>
      </c>
      <c r="E189">
        <v>45600</v>
      </c>
      <c r="F189">
        <f t="shared" si="31"/>
        <v>2621.863581578947</v>
      </c>
      <c r="G189">
        <f t="shared" si="27"/>
        <v>0.00012364235416179948</v>
      </c>
      <c r="H189">
        <f t="shared" si="32"/>
        <v>11.109591447368421</v>
      </c>
      <c r="I189">
        <f t="shared" si="33"/>
        <v>261.86358157894745</v>
      </c>
      <c r="J189">
        <f t="shared" si="34"/>
        <v>261.86358157894745</v>
      </c>
      <c r="K189">
        <f t="shared" si="28"/>
        <v>3.285684295389137E-05</v>
      </c>
      <c r="L189">
        <f t="shared" si="29"/>
        <v>13897.14565725198</v>
      </c>
      <c r="M189">
        <f t="shared" si="30"/>
        <v>1054.6877046889488</v>
      </c>
      <c r="N189" s="91">
        <f t="shared" si="26"/>
        <v>14951.83336194093</v>
      </c>
      <c r="P189" s="27"/>
    </row>
    <row r="190" spans="1:16" s="14" customFormat="1" ht="12.75">
      <c r="A190" s="24" t="s">
        <v>488</v>
      </c>
      <c r="B190" s="25" t="s">
        <v>348</v>
      </c>
      <c r="C190">
        <v>864</v>
      </c>
      <c r="D190">
        <v>875752.28</v>
      </c>
      <c r="E190">
        <v>55500</v>
      </c>
      <c r="F190">
        <f t="shared" si="31"/>
        <v>13633.332791351353</v>
      </c>
      <c r="G190">
        <f t="shared" si="27"/>
        <v>0.0006429233668895909</v>
      </c>
      <c r="H190">
        <f t="shared" si="32"/>
        <v>15.77932036036036</v>
      </c>
      <c r="I190">
        <f t="shared" si="33"/>
        <v>4993.332791351351</v>
      </c>
      <c r="J190">
        <f t="shared" si="34"/>
        <v>4993.332791351351</v>
      </c>
      <c r="K190">
        <f t="shared" si="28"/>
        <v>0.0006265290895079448</v>
      </c>
      <c r="L190">
        <f t="shared" si="29"/>
        <v>72263.26073040749</v>
      </c>
      <c r="M190">
        <f t="shared" si="30"/>
        <v>20111.26048419484</v>
      </c>
      <c r="N190" s="91">
        <f t="shared" si="26"/>
        <v>92374.52121460234</v>
      </c>
      <c r="P190" s="27"/>
    </row>
    <row r="191" spans="1:16" s="14" customFormat="1" ht="12.75">
      <c r="A191" s="24" t="s">
        <v>478</v>
      </c>
      <c r="B191" s="25" t="s">
        <v>83</v>
      </c>
      <c r="C191">
        <v>4672</v>
      </c>
      <c r="D191">
        <v>11999339.35</v>
      </c>
      <c r="E191">
        <v>1992700</v>
      </c>
      <c r="F191">
        <f t="shared" si="31"/>
        <v>28133.14269242736</v>
      </c>
      <c r="G191">
        <f t="shared" si="27"/>
        <v>0.0013267082303217096</v>
      </c>
      <c r="H191">
        <f t="shared" si="32"/>
        <v>6.0216486927284585</v>
      </c>
      <c r="I191">
        <f t="shared" si="33"/>
        <v>-18586.85730757264</v>
      </c>
      <c r="J191">
        <f t="shared" si="34"/>
        <v>0</v>
      </c>
      <c r="K191">
        <f t="shared" si="28"/>
        <v>0</v>
      </c>
      <c r="L191">
        <f t="shared" si="29"/>
        <v>149119.26941578923</v>
      </c>
      <c r="M191">
        <f t="shared" si="30"/>
        <v>0</v>
      </c>
      <c r="N191" s="91">
        <f t="shared" si="26"/>
        <v>149119.26941578923</v>
      </c>
      <c r="P191" s="27"/>
    </row>
    <row r="192" spans="1:16" s="14" customFormat="1" ht="12.75">
      <c r="A192" s="24" t="s">
        <v>490</v>
      </c>
      <c r="B192" s="25" t="s">
        <v>409</v>
      </c>
      <c r="C192">
        <v>981</v>
      </c>
      <c r="D192">
        <v>1936580.86</v>
      </c>
      <c r="E192">
        <v>122200</v>
      </c>
      <c r="F192">
        <f t="shared" si="31"/>
        <v>15546.528835188217</v>
      </c>
      <c r="G192">
        <f t="shared" si="27"/>
        <v>0.0007331462390844036</v>
      </c>
      <c r="H192">
        <f t="shared" si="32"/>
        <v>15.847633878887072</v>
      </c>
      <c r="I192">
        <f t="shared" si="33"/>
        <v>5736.528835188217</v>
      </c>
      <c r="J192">
        <f t="shared" si="34"/>
        <v>5736.528835188217</v>
      </c>
      <c r="K192">
        <f t="shared" si="28"/>
        <v>0.0007197802225943504</v>
      </c>
      <c r="L192">
        <f t="shared" si="29"/>
        <v>82404.12552554197</v>
      </c>
      <c r="M192">
        <f t="shared" si="30"/>
        <v>23104.57373868379</v>
      </c>
      <c r="N192" s="91">
        <f t="shared" si="26"/>
        <v>105508.69926422575</v>
      </c>
      <c r="P192" s="27"/>
    </row>
    <row r="193" spans="1:16" s="14" customFormat="1" ht="12.75">
      <c r="A193" s="24" t="s">
        <v>478</v>
      </c>
      <c r="B193" s="25" t="s">
        <v>84</v>
      </c>
      <c r="C193">
        <v>2762</v>
      </c>
      <c r="D193">
        <v>6135643.08</v>
      </c>
      <c r="E193">
        <v>545700</v>
      </c>
      <c r="F193">
        <f t="shared" si="31"/>
        <v>31054.87664826828</v>
      </c>
      <c r="G193">
        <f t="shared" si="27"/>
        <v>0.0014644919300812087</v>
      </c>
      <c r="H193">
        <f t="shared" si="32"/>
        <v>11.243619351291919</v>
      </c>
      <c r="I193">
        <f t="shared" si="33"/>
        <v>3434.87664826828</v>
      </c>
      <c r="J193">
        <f t="shared" si="34"/>
        <v>3434.87664826828</v>
      </c>
      <c r="K193">
        <f t="shared" si="28"/>
        <v>0.00043098472081393456</v>
      </c>
      <c r="L193">
        <f t="shared" si="29"/>
        <v>164605.87315876802</v>
      </c>
      <c r="M193">
        <f t="shared" si="30"/>
        <v>13834.38715001136</v>
      </c>
      <c r="N193" s="91">
        <f t="shared" si="26"/>
        <v>178440.26030877937</v>
      </c>
      <c r="P193" s="27"/>
    </row>
    <row r="194" spans="1:16" s="14" customFormat="1" ht="12.75">
      <c r="A194" s="24" t="s">
        <v>484</v>
      </c>
      <c r="B194" s="25" t="s">
        <v>227</v>
      </c>
      <c r="C194">
        <v>1209</v>
      </c>
      <c r="D194">
        <v>2193894.89</v>
      </c>
      <c r="E194">
        <v>124050</v>
      </c>
      <c r="F194">
        <f t="shared" si="31"/>
        <v>21381.853462394196</v>
      </c>
      <c r="G194">
        <f t="shared" si="27"/>
        <v>0.001008329616005781</v>
      </c>
      <c r="H194">
        <f t="shared" si="32"/>
        <v>17.685569447803307</v>
      </c>
      <c r="I194">
        <f t="shared" si="33"/>
        <v>9291.853462394198</v>
      </c>
      <c r="J194">
        <f t="shared" si="34"/>
        <v>9291.853462394198</v>
      </c>
      <c r="K194">
        <f t="shared" si="28"/>
        <v>0.00116587792820826</v>
      </c>
      <c r="L194">
        <f t="shared" si="29"/>
        <v>113334.16966338157</v>
      </c>
      <c r="M194">
        <f t="shared" si="30"/>
        <v>37424.079902474194</v>
      </c>
      <c r="N194" s="91">
        <f t="shared" si="26"/>
        <v>150758.24956585577</v>
      </c>
      <c r="P194" s="27"/>
    </row>
    <row r="195" spans="1:16" s="14" customFormat="1" ht="12.75">
      <c r="A195" s="24" t="s">
        <v>488</v>
      </c>
      <c r="B195" s="25" t="s">
        <v>349</v>
      </c>
      <c r="C195">
        <v>1704</v>
      </c>
      <c r="D195">
        <v>2707921.81</v>
      </c>
      <c r="E195">
        <v>138150</v>
      </c>
      <c r="F195">
        <f t="shared" si="31"/>
        <v>33400.64252073833</v>
      </c>
      <c r="G195">
        <f t="shared" si="27"/>
        <v>0.0015751140146253396</v>
      </c>
      <c r="H195">
        <f t="shared" si="32"/>
        <v>19.60131603329714</v>
      </c>
      <c r="I195">
        <f t="shared" si="33"/>
        <v>16360.642520738329</v>
      </c>
      <c r="J195">
        <f t="shared" si="34"/>
        <v>16360.642520738329</v>
      </c>
      <c r="K195">
        <f t="shared" si="28"/>
        <v>0.00205282100965457</v>
      </c>
      <c r="L195">
        <f t="shared" si="29"/>
        <v>177039.56735879002</v>
      </c>
      <c r="M195">
        <f t="shared" si="30"/>
        <v>65894.49515427071</v>
      </c>
      <c r="N195" s="91">
        <f aca="true" t="shared" si="35" ref="N195:N258">L195+M195</f>
        <v>242934.06251306075</v>
      </c>
      <c r="P195" s="27"/>
    </row>
    <row r="196" spans="1:16" s="14" customFormat="1" ht="12.75">
      <c r="A196" s="29" t="s">
        <v>477</v>
      </c>
      <c r="B196" s="25" t="s">
        <v>36</v>
      </c>
      <c r="C196">
        <v>102</v>
      </c>
      <c r="D196">
        <v>290258.97</v>
      </c>
      <c r="E196">
        <v>13500</v>
      </c>
      <c r="F196">
        <f t="shared" si="31"/>
        <v>2193.067773333333</v>
      </c>
      <c r="G196">
        <f aca="true" t="shared" si="36" ref="G196:G259">F196/$F$495</f>
        <v>0.00010342111780202252</v>
      </c>
      <c r="H196">
        <f t="shared" si="32"/>
        <v>21.500664444444443</v>
      </c>
      <c r="I196">
        <f t="shared" si="33"/>
        <v>1173.0677733333332</v>
      </c>
      <c r="J196">
        <f t="shared" si="34"/>
        <v>1173.0677733333332</v>
      </c>
      <c r="K196">
        <f aca="true" t="shared" si="37" ref="K196:K259">J196/$J$495</f>
        <v>0.00014718848405830809</v>
      </c>
      <c r="L196">
        <f aca="true" t="shared" si="38" ref="L196:L259">$B$502*G196</f>
        <v>11624.320386602423</v>
      </c>
      <c r="M196">
        <f aca="true" t="shared" si="39" ref="M196:M259">$G$502*K196</f>
        <v>4724.674389013915</v>
      </c>
      <c r="N196" s="91">
        <f t="shared" si="35"/>
        <v>16348.994775616338</v>
      </c>
      <c r="P196" s="27"/>
    </row>
    <row r="197" spans="1:16" s="14" customFormat="1" ht="12.75">
      <c r="A197" s="24" t="s">
        <v>484</v>
      </c>
      <c r="B197" s="25" t="s">
        <v>228</v>
      </c>
      <c r="C197">
        <v>1484</v>
      </c>
      <c r="D197">
        <v>1420549.87</v>
      </c>
      <c r="E197">
        <v>94100</v>
      </c>
      <c r="F197">
        <f aca="true" t="shared" si="40" ref="F197:F260">(C197*D197)/E197</f>
        <v>22402.72058533475</v>
      </c>
      <c r="G197">
        <f t="shared" si="36"/>
        <v>0.0010564718669045631</v>
      </c>
      <c r="H197">
        <f aca="true" t="shared" si="41" ref="H197:H260">D197/E197</f>
        <v>15.09617290116897</v>
      </c>
      <c r="I197">
        <f aca="true" t="shared" si="42" ref="I197:I260">(H197-10)*C197</f>
        <v>7562.720585334751</v>
      </c>
      <c r="J197">
        <f aca="true" t="shared" si="43" ref="J197:J260">IF(I197&gt;0,I197,0)</f>
        <v>7562.720585334751</v>
      </c>
      <c r="K197">
        <f t="shared" si="37"/>
        <v>0.0009489182156534076</v>
      </c>
      <c r="L197">
        <f t="shared" si="38"/>
        <v>118745.25939508334</v>
      </c>
      <c r="M197">
        <f t="shared" si="39"/>
        <v>30459.785080675105</v>
      </c>
      <c r="N197" s="91">
        <f t="shared" si="35"/>
        <v>149205.04447575845</v>
      </c>
      <c r="P197" s="27"/>
    </row>
    <row r="198" spans="1:16" s="14" customFormat="1" ht="12.75">
      <c r="A198" s="24" t="s">
        <v>485</v>
      </c>
      <c r="B198" s="25" t="s">
        <v>275</v>
      </c>
      <c r="C198">
        <v>5787</v>
      </c>
      <c r="D198">
        <v>5983913.52</v>
      </c>
      <c r="E198">
        <v>565650</v>
      </c>
      <c r="F198">
        <f t="shared" si="40"/>
        <v>61219.67212983293</v>
      </c>
      <c r="G198">
        <f t="shared" si="36"/>
        <v>0.0028870092388970188</v>
      </c>
      <c r="H198">
        <f t="shared" si="41"/>
        <v>10.578827048528241</v>
      </c>
      <c r="I198">
        <f t="shared" si="42"/>
        <v>3349.672129832933</v>
      </c>
      <c r="J198">
        <f t="shared" si="43"/>
        <v>3349.672129832933</v>
      </c>
      <c r="K198">
        <f t="shared" si="37"/>
        <v>0.00042029384328025153</v>
      </c>
      <c r="L198">
        <f t="shared" si="38"/>
        <v>324493.8854389743</v>
      </c>
      <c r="M198">
        <f t="shared" si="39"/>
        <v>13491.215497672942</v>
      </c>
      <c r="N198" s="91">
        <f t="shared" si="35"/>
        <v>337985.1009366473</v>
      </c>
      <c r="P198" s="27"/>
    </row>
    <row r="199" spans="1:16" s="14" customFormat="1" ht="12.75">
      <c r="A199" s="29" t="s">
        <v>477</v>
      </c>
      <c r="B199" s="25" t="s">
        <v>37</v>
      </c>
      <c r="C199">
        <v>78</v>
      </c>
      <c r="D199">
        <v>137179.22</v>
      </c>
      <c r="E199">
        <v>10150</v>
      </c>
      <c r="F199">
        <f t="shared" si="40"/>
        <v>1054.1851389162562</v>
      </c>
      <c r="G199">
        <f t="shared" si="36"/>
        <v>4.971346839468077E-05</v>
      </c>
      <c r="H199">
        <f t="shared" si="41"/>
        <v>13.51519408866995</v>
      </c>
      <c r="I199">
        <f t="shared" si="42"/>
        <v>274.18513891625616</v>
      </c>
      <c r="J199">
        <f t="shared" si="43"/>
        <v>274.18513891625616</v>
      </c>
      <c r="K199">
        <f t="shared" si="37"/>
        <v>3.440286730725211E-05</v>
      </c>
      <c r="L199">
        <f t="shared" si="38"/>
        <v>5587.691338390289</v>
      </c>
      <c r="M199">
        <f t="shared" si="39"/>
        <v>1104.3142886832622</v>
      </c>
      <c r="N199" s="91">
        <f t="shared" si="35"/>
        <v>6692.005627073551</v>
      </c>
      <c r="P199" s="27"/>
    </row>
    <row r="200" spans="1:16" s="14" customFormat="1" ht="12.75">
      <c r="A200" s="24" t="s">
        <v>488</v>
      </c>
      <c r="B200" s="25" t="s">
        <v>350</v>
      </c>
      <c r="C200">
        <v>67</v>
      </c>
      <c r="D200">
        <v>106547.78</v>
      </c>
      <c r="E200">
        <v>12100</v>
      </c>
      <c r="F200">
        <f t="shared" si="40"/>
        <v>589.9753107438016</v>
      </c>
      <c r="G200">
        <f t="shared" si="36"/>
        <v>2.782217077586206E-05</v>
      </c>
      <c r="H200">
        <f t="shared" si="41"/>
        <v>8.805601652892562</v>
      </c>
      <c r="I200">
        <f t="shared" si="42"/>
        <v>-80.02468925619831</v>
      </c>
      <c r="J200">
        <f t="shared" si="43"/>
        <v>0</v>
      </c>
      <c r="K200">
        <f t="shared" si="37"/>
        <v>0</v>
      </c>
      <c r="L200">
        <f t="shared" si="38"/>
        <v>3127.154625890756</v>
      </c>
      <c r="M200">
        <f t="shared" si="39"/>
        <v>0</v>
      </c>
      <c r="N200" s="91">
        <f t="shared" si="35"/>
        <v>3127.154625890756</v>
      </c>
      <c r="P200" s="27"/>
    </row>
    <row r="201" spans="1:16" s="14" customFormat="1" ht="12.75">
      <c r="A201" s="24" t="s">
        <v>484</v>
      </c>
      <c r="B201" s="25" t="s">
        <v>229</v>
      </c>
      <c r="C201">
        <v>1633</v>
      </c>
      <c r="D201">
        <v>2267182.48</v>
      </c>
      <c r="E201">
        <v>167000</v>
      </c>
      <c r="F201">
        <f t="shared" si="40"/>
        <v>22169.514909221558</v>
      </c>
      <c r="G201">
        <f t="shared" si="36"/>
        <v>0.001045474308144788</v>
      </c>
      <c r="H201">
        <f t="shared" si="41"/>
        <v>13.575942994011976</v>
      </c>
      <c r="I201">
        <f t="shared" si="42"/>
        <v>5839.514909221557</v>
      </c>
      <c r="J201">
        <f t="shared" si="43"/>
        <v>5839.514909221557</v>
      </c>
      <c r="K201">
        <f t="shared" si="37"/>
        <v>0.0007327022075475392</v>
      </c>
      <c r="L201">
        <f t="shared" si="38"/>
        <v>117509.15646745077</v>
      </c>
      <c r="M201">
        <f t="shared" si="39"/>
        <v>23519.362787936912</v>
      </c>
      <c r="N201" s="91">
        <f t="shared" si="35"/>
        <v>141028.51925538768</v>
      </c>
      <c r="P201" s="27"/>
    </row>
    <row r="202" spans="1:16" s="14" customFormat="1" ht="12.75">
      <c r="A202" s="29" t="s">
        <v>477</v>
      </c>
      <c r="B202" s="25" t="s">
        <v>38</v>
      </c>
      <c r="C202">
        <v>1276</v>
      </c>
      <c r="D202">
        <v>886325</v>
      </c>
      <c r="E202">
        <v>62200</v>
      </c>
      <c r="F202">
        <f t="shared" si="40"/>
        <v>18182.487138263667</v>
      </c>
      <c r="G202">
        <f t="shared" si="36"/>
        <v>0.0008574532748716417</v>
      </c>
      <c r="H202">
        <f t="shared" si="41"/>
        <v>14.24959807073955</v>
      </c>
      <c r="I202">
        <f t="shared" si="42"/>
        <v>5422.487138263666</v>
      </c>
      <c r="J202">
        <f t="shared" si="43"/>
        <v>5422.487138263666</v>
      </c>
      <c r="K202">
        <f t="shared" si="37"/>
        <v>0.0006803764282423179</v>
      </c>
      <c r="L202">
        <f t="shared" si="38"/>
        <v>96375.98002691974</v>
      </c>
      <c r="M202">
        <f t="shared" si="39"/>
        <v>21839.732272341433</v>
      </c>
      <c r="N202" s="91">
        <f t="shared" si="35"/>
        <v>118215.71229926118</v>
      </c>
      <c r="P202" s="27"/>
    </row>
    <row r="203" spans="1:16" s="14" customFormat="1" ht="12.75">
      <c r="A203" s="24" t="s">
        <v>485</v>
      </c>
      <c r="B203" s="25" t="s">
        <v>276</v>
      </c>
      <c r="C203">
        <v>3016</v>
      </c>
      <c r="D203">
        <v>4753898.85</v>
      </c>
      <c r="E203">
        <v>305750</v>
      </c>
      <c r="F203">
        <f t="shared" si="40"/>
        <v>46893.73321864268</v>
      </c>
      <c r="G203">
        <f t="shared" si="36"/>
        <v>0.0022114238175186206</v>
      </c>
      <c r="H203">
        <f t="shared" si="41"/>
        <v>15.548320032706458</v>
      </c>
      <c r="I203">
        <f t="shared" si="42"/>
        <v>16733.73321864268</v>
      </c>
      <c r="J203">
        <f t="shared" si="43"/>
        <v>16733.73321864268</v>
      </c>
      <c r="K203">
        <f t="shared" si="37"/>
        <v>0.0020996338669243206</v>
      </c>
      <c r="L203">
        <f t="shared" si="38"/>
        <v>248559.47713318124</v>
      </c>
      <c r="M203">
        <f t="shared" si="39"/>
        <v>67397.16371719536</v>
      </c>
      <c r="N203" s="91">
        <f t="shared" si="35"/>
        <v>315956.64085037657</v>
      </c>
      <c r="P203" s="27"/>
    </row>
    <row r="204" spans="1:16" s="14" customFormat="1" ht="12.75">
      <c r="A204" s="24" t="s">
        <v>491</v>
      </c>
      <c r="B204" s="25" t="s">
        <v>441</v>
      </c>
      <c r="C204">
        <v>4670</v>
      </c>
      <c r="D204">
        <v>5578182.81</v>
      </c>
      <c r="E204">
        <v>532800</v>
      </c>
      <c r="F204">
        <f t="shared" si="40"/>
        <v>48892.85608614864</v>
      </c>
      <c r="G204">
        <f t="shared" si="36"/>
        <v>0.002305698843623628</v>
      </c>
      <c r="H204">
        <f t="shared" si="41"/>
        <v>10.46956233108108</v>
      </c>
      <c r="I204">
        <f t="shared" si="42"/>
        <v>2192.856086148646</v>
      </c>
      <c r="J204">
        <f t="shared" si="43"/>
        <v>2192.856086148646</v>
      </c>
      <c r="K204">
        <f t="shared" si="37"/>
        <v>0.00027514451459279763</v>
      </c>
      <c r="L204">
        <f t="shared" si="38"/>
        <v>259155.79567228025</v>
      </c>
      <c r="M204">
        <f t="shared" si="39"/>
        <v>8831.996943859274</v>
      </c>
      <c r="N204" s="91">
        <f t="shared" si="35"/>
        <v>267987.7926161395</v>
      </c>
      <c r="P204" s="27"/>
    </row>
    <row r="205" spans="1:16" s="14" customFormat="1" ht="12.75">
      <c r="A205" s="24" t="s">
        <v>482</v>
      </c>
      <c r="B205" s="25" t="s">
        <v>186</v>
      </c>
      <c r="C205">
        <v>1624</v>
      </c>
      <c r="D205">
        <v>3173206.96</v>
      </c>
      <c r="E205">
        <v>218200</v>
      </c>
      <c r="F205">
        <f t="shared" si="40"/>
        <v>23617.269033180568</v>
      </c>
      <c r="G205">
        <f t="shared" si="36"/>
        <v>0.0011137477794998251</v>
      </c>
      <c r="H205">
        <f t="shared" si="41"/>
        <v>14.542653345554537</v>
      </c>
      <c r="I205">
        <f t="shared" si="42"/>
        <v>7377.269033180569</v>
      </c>
      <c r="J205">
        <f t="shared" si="43"/>
        <v>7377.269033180569</v>
      </c>
      <c r="K205">
        <f t="shared" si="37"/>
        <v>0.0009256490291252751</v>
      </c>
      <c r="L205">
        <f t="shared" si="38"/>
        <v>125182.95386785902</v>
      </c>
      <c r="M205">
        <f t="shared" si="39"/>
        <v>29712.856200022303</v>
      </c>
      <c r="N205" s="91">
        <f t="shared" si="35"/>
        <v>154895.8100678813</v>
      </c>
      <c r="P205" s="27"/>
    </row>
    <row r="206" spans="1:16" s="14" customFormat="1" ht="12.75">
      <c r="A206" s="29" t="s">
        <v>477</v>
      </c>
      <c r="B206" s="25" t="s">
        <v>39</v>
      </c>
      <c r="C206">
        <v>5645</v>
      </c>
      <c r="D206">
        <v>5765209.33</v>
      </c>
      <c r="E206">
        <v>295200</v>
      </c>
      <c r="F206">
        <f t="shared" si="40"/>
        <v>110245.95754691736</v>
      </c>
      <c r="G206">
        <f t="shared" si="36"/>
        <v>0.005199000368933657</v>
      </c>
      <c r="H206">
        <f t="shared" si="41"/>
        <v>19.52984190379404</v>
      </c>
      <c r="I206">
        <f t="shared" si="42"/>
        <v>53795.95754691736</v>
      </c>
      <c r="J206">
        <f t="shared" si="43"/>
        <v>53795.95754691736</v>
      </c>
      <c r="K206">
        <f t="shared" si="37"/>
        <v>0.006749947121380755</v>
      </c>
      <c r="L206">
        <f t="shared" si="38"/>
        <v>584356.9211293822</v>
      </c>
      <c r="M206">
        <f t="shared" si="39"/>
        <v>216669.81962360762</v>
      </c>
      <c r="N206" s="91">
        <f t="shared" si="35"/>
        <v>801026.7407529899</v>
      </c>
      <c r="P206" s="27"/>
    </row>
    <row r="207" spans="1:16" s="14" customFormat="1" ht="12.75">
      <c r="A207" s="24" t="s">
        <v>485</v>
      </c>
      <c r="B207" s="25" t="s">
        <v>277</v>
      </c>
      <c r="C207">
        <v>1142</v>
      </c>
      <c r="D207">
        <v>1133299.3</v>
      </c>
      <c r="E207">
        <v>62650</v>
      </c>
      <c r="F207">
        <f t="shared" si="40"/>
        <v>20658.06545251397</v>
      </c>
      <c r="G207">
        <f t="shared" si="36"/>
        <v>0.0009741970798645293</v>
      </c>
      <c r="H207">
        <f t="shared" si="41"/>
        <v>18.089374301675978</v>
      </c>
      <c r="I207">
        <f t="shared" si="42"/>
        <v>9238.065452513967</v>
      </c>
      <c r="J207">
        <f t="shared" si="43"/>
        <v>9238.065452513967</v>
      </c>
      <c r="K207">
        <f t="shared" si="37"/>
        <v>0.0011591289783054867</v>
      </c>
      <c r="L207">
        <f t="shared" si="38"/>
        <v>109497.74298239441</v>
      </c>
      <c r="M207">
        <f t="shared" si="39"/>
        <v>37207.442093053316</v>
      </c>
      <c r="N207" s="91">
        <f t="shared" si="35"/>
        <v>146705.18507544772</v>
      </c>
      <c r="P207" s="27"/>
    </row>
    <row r="208" spans="1:16" s="14" customFormat="1" ht="12.75">
      <c r="A208" s="24" t="s">
        <v>485</v>
      </c>
      <c r="B208" s="25" t="s">
        <v>278</v>
      </c>
      <c r="C208">
        <v>1542</v>
      </c>
      <c r="D208">
        <v>1440547.68</v>
      </c>
      <c r="E208">
        <v>109300</v>
      </c>
      <c r="F208">
        <f t="shared" si="40"/>
        <v>20323.18867849954</v>
      </c>
      <c r="G208">
        <f t="shared" si="36"/>
        <v>0.0009584048956394759</v>
      </c>
      <c r="H208">
        <f t="shared" si="41"/>
        <v>13.179759194876485</v>
      </c>
      <c r="I208">
        <f t="shared" si="42"/>
        <v>4903.18867849954</v>
      </c>
      <c r="J208">
        <f t="shared" si="43"/>
        <v>4903.18867849954</v>
      </c>
      <c r="K208">
        <f t="shared" si="37"/>
        <v>0.0006152184256067988</v>
      </c>
      <c r="L208">
        <f t="shared" si="38"/>
        <v>107722.7340389823</v>
      </c>
      <c r="M208">
        <f t="shared" si="39"/>
        <v>19748.194009270628</v>
      </c>
      <c r="N208" s="91">
        <f t="shared" si="35"/>
        <v>127470.92804825291</v>
      </c>
      <c r="P208" s="27"/>
    </row>
    <row r="209" spans="1:16" s="14" customFormat="1" ht="12.75">
      <c r="A209" s="24" t="s">
        <v>490</v>
      </c>
      <c r="B209" s="25" t="s">
        <v>520</v>
      </c>
      <c r="C209">
        <v>753</v>
      </c>
      <c r="D209">
        <v>47461.875</v>
      </c>
      <c r="E209">
        <v>3187.5</v>
      </c>
      <c r="F209">
        <f t="shared" si="40"/>
        <v>11212.17</v>
      </c>
      <c r="G209">
        <f t="shared" si="36"/>
        <v>0.0005287456997390542</v>
      </c>
      <c r="H209">
        <f t="shared" si="41"/>
        <v>14.89</v>
      </c>
      <c r="I209">
        <f t="shared" si="42"/>
        <v>3682.1700000000005</v>
      </c>
      <c r="J209">
        <f t="shared" si="43"/>
        <v>3682.1700000000005</v>
      </c>
      <c r="K209">
        <f t="shared" si="37"/>
        <v>0.000462013391438532</v>
      </c>
      <c r="L209">
        <f t="shared" si="38"/>
        <v>59429.92637703683</v>
      </c>
      <c r="M209">
        <f t="shared" si="39"/>
        <v>14830.391466266894</v>
      </c>
      <c r="N209" s="91">
        <f t="shared" si="35"/>
        <v>74260.31784330372</v>
      </c>
      <c r="P209" s="27"/>
    </row>
    <row r="210" spans="1:16" s="14" customFormat="1" ht="12.75">
      <c r="A210" s="24" t="s">
        <v>479</v>
      </c>
      <c r="B210" s="25" t="s">
        <v>105</v>
      </c>
      <c r="C210">
        <v>915</v>
      </c>
      <c r="D210">
        <v>1245165</v>
      </c>
      <c r="E210">
        <v>96750</v>
      </c>
      <c r="F210">
        <f t="shared" si="40"/>
        <v>11775.979069767442</v>
      </c>
      <c r="G210">
        <f t="shared" si="36"/>
        <v>0.0005553339178193554</v>
      </c>
      <c r="H210">
        <f t="shared" si="41"/>
        <v>12.869922480620154</v>
      </c>
      <c r="I210">
        <f t="shared" si="42"/>
        <v>2625.979069767441</v>
      </c>
      <c r="J210">
        <f t="shared" si="43"/>
        <v>2625.979069767441</v>
      </c>
      <c r="K210">
        <f t="shared" si="37"/>
        <v>0.00032948981059262793</v>
      </c>
      <c r="L210">
        <f t="shared" si="38"/>
        <v>62418.38726435701</v>
      </c>
      <c r="M210">
        <f t="shared" si="39"/>
        <v>10576.452903281091</v>
      </c>
      <c r="N210" s="91">
        <f t="shared" si="35"/>
        <v>72994.8401676381</v>
      </c>
      <c r="P210" s="27"/>
    </row>
    <row r="211" spans="1:16" s="14" customFormat="1" ht="12.75">
      <c r="A211" s="29" t="s">
        <v>477</v>
      </c>
      <c r="B211" s="25" t="s">
        <v>40</v>
      </c>
      <c r="C211">
        <v>771</v>
      </c>
      <c r="D211">
        <v>1561514.1</v>
      </c>
      <c r="E211">
        <v>73100</v>
      </c>
      <c r="F211">
        <f t="shared" si="40"/>
        <v>16469.594679890564</v>
      </c>
      <c r="G211">
        <f t="shared" si="36"/>
        <v>0.0007766763582283661</v>
      </c>
      <c r="H211">
        <f t="shared" si="41"/>
        <v>21.361341997264024</v>
      </c>
      <c r="I211">
        <f t="shared" si="42"/>
        <v>8759.594679890562</v>
      </c>
      <c r="J211">
        <f t="shared" si="43"/>
        <v>8759.594679890562</v>
      </c>
      <c r="K211">
        <f t="shared" si="37"/>
        <v>0.001099093753325664</v>
      </c>
      <c r="L211">
        <f t="shared" si="38"/>
        <v>87296.82115821769</v>
      </c>
      <c r="M211">
        <f t="shared" si="39"/>
        <v>35280.3423493771</v>
      </c>
      <c r="N211" s="91">
        <f t="shared" si="35"/>
        <v>122577.16350759479</v>
      </c>
      <c r="P211" s="27"/>
    </row>
    <row r="212" spans="1:16" s="14" customFormat="1" ht="12.75">
      <c r="A212" s="24" t="s">
        <v>482</v>
      </c>
      <c r="B212" s="25" t="s">
        <v>187</v>
      </c>
      <c r="C212">
        <v>74</v>
      </c>
      <c r="D212">
        <v>632607.72</v>
      </c>
      <c r="E212">
        <v>78900</v>
      </c>
      <c r="F212">
        <f t="shared" si="40"/>
        <v>593.3202950570343</v>
      </c>
      <c r="G212">
        <f t="shared" si="36"/>
        <v>2.7979914198528356E-05</v>
      </c>
      <c r="H212">
        <f t="shared" si="41"/>
        <v>8.017841825095056</v>
      </c>
      <c r="I212">
        <f t="shared" si="42"/>
        <v>-146.67970494296586</v>
      </c>
      <c r="J212">
        <f t="shared" si="43"/>
        <v>0</v>
      </c>
      <c r="K212">
        <f t="shared" si="37"/>
        <v>0</v>
      </c>
      <c r="L212">
        <f t="shared" si="38"/>
        <v>3144.88466133151</v>
      </c>
      <c r="M212">
        <f t="shared" si="39"/>
        <v>0</v>
      </c>
      <c r="N212" s="91">
        <f t="shared" si="35"/>
        <v>3144.88466133151</v>
      </c>
      <c r="P212" s="27"/>
    </row>
    <row r="213" spans="1:16" s="14" customFormat="1" ht="12.75">
      <c r="A213" s="24" t="s">
        <v>489</v>
      </c>
      <c r="B213" s="25" t="s">
        <v>373</v>
      </c>
      <c r="C213">
        <v>539</v>
      </c>
      <c r="D213">
        <v>6202083.11</v>
      </c>
      <c r="E213">
        <v>422650</v>
      </c>
      <c r="F213">
        <f t="shared" si="40"/>
        <v>7909.435221317875</v>
      </c>
      <c r="G213">
        <f t="shared" si="36"/>
        <v>0.00037299468886365804</v>
      </c>
      <c r="H213">
        <f t="shared" si="41"/>
        <v>14.67427684845617</v>
      </c>
      <c r="I213">
        <f t="shared" si="42"/>
        <v>2519.435221317876</v>
      </c>
      <c r="J213">
        <f t="shared" si="43"/>
        <v>2519.435221317876</v>
      </c>
      <c r="K213">
        <f t="shared" si="37"/>
        <v>0.00031612142055113156</v>
      </c>
      <c r="L213">
        <f t="shared" si="38"/>
        <v>41923.83391322673</v>
      </c>
      <c r="M213">
        <f t="shared" si="39"/>
        <v>10147.334481038319</v>
      </c>
      <c r="N213" s="91">
        <f t="shared" si="35"/>
        <v>52071.16839426505</v>
      </c>
      <c r="P213" s="27"/>
    </row>
    <row r="214" spans="1:16" s="14" customFormat="1" ht="12.75">
      <c r="A214" s="24" t="s">
        <v>488</v>
      </c>
      <c r="B214" s="25" t="s">
        <v>351</v>
      </c>
      <c r="C214">
        <v>838</v>
      </c>
      <c r="D214">
        <v>1568101</v>
      </c>
      <c r="E214">
        <v>86550</v>
      </c>
      <c r="F214">
        <f t="shared" si="40"/>
        <v>15182.768781051416</v>
      </c>
      <c r="G214">
        <f t="shared" si="36"/>
        <v>0.0007159919715017965</v>
      </c>
      <c r="H214">
        <f t="shared" si="41"/>
        <v>18.11786250722126</v>
      </c>
      <c r="I214">
        <f t="shared" si="42"/>
        <v>6802.768781051417</v>
      </c>
      <c r="J214">
        <f t="shared" si="43"/>
        <v>6802.768781051417</v>
      </c>
      <c r="K214">
        <f t="shared" si="37"/>
        <v>0.0008535646848748789</v>
      </c>
      <c r="L214">
        <f t="shared" si="38"/>
        <v>80476.02122135668</v>
      </c>
      <c r="M214">
        <f t="shared" si="39"/>
        <v>27398.98594510622</v>
      </c>
      <c r="N214" s="91">
        <f t="shared" si="35"/>
        <v>107875.0071664629</v>
      </c>
      <c r="P214" s="27"/>
    </row>
    <row r="215" spans="1:16" s="14" customFormat="1" ht="12.75">
      <c r="A215" s="24" t="s">
        <v>489</v>
      </c>
      <c r="B215" s="25" t="s">
        <v>374</v>
      </c>
      <c r="C215">
        <v>572</v>
      </c>
      <c r="D215">
        <v>727193.63</v>
      </c>
      <c r="E215">
        <v>39350</v>
      </c>
      <c r="F215">
        <f t="shared" si="40"/>
        <v>10570.64183888183</v>
      </c>
      <c r="G215">
        <f t="shared" si="36"/>
        <v>0.0004984923895901056</v>
      </c>
      <c r="H215">
        <f t="shared" si="41"/>
        <v>18.480143074968232</v>
      </c>
      <c r="I215">
        <f t="shared" si="42"/>
        <v>4850.641838881829</v>
      </c>
      <c r="J215">
        <f t="shared" si="43"/>
        <v>4850.641838881829</v>
      </c>
      <c r="K215">
        <f t="shared" si="37"/>
        <v>0.0006086252092204952</v>
      </c>
      <c r="L215">
        <f t="shared" si="38"/>
        <v>56029.51669862054</v>
      </c>
      <c r="M215">
        <f t="shared" si="39"/>
        <v>19536.555165369937</v>
      </c>
      <c r="N215" s="91">
        <f t="shared" si="35"/>
        <v>75566.07186399048</v>
      </c>
      <c r="P215" s="27"/>
    </row>
    <row r="216" spans="1:16" s="14" customFormat="1" ht="12.75">
      <c r="A216" s="24" t="s">
        <v>479</v>
      </c>
      <c r="B216" s="25" t="s">
        <v>106</v>
      </c>
      <c r="C216">
        <v>4680</v>
      </c>
      <c r="D216">
        <v>10289182.7</v>
      </c>
      <c r="E216">
        <v>548150</v>
      </c>
      <c r="F216">
        <f t="shared" si="40"/>
        <v>87847.0765958223</v>
      </c>
      <c r="G216">
        <f t="shared" si="36"/>
        <v>0.004142709572249471</v>
      </c>
      <c r="H216">
        <f t="shared" si="41"/>
        <v>18.770742862355192</v>
      </c>
      <c r="I216">
        <f t="shared" si="42"/>
        <v>41047.0765958223</v>
      </c>
      <c r="J216">
        <f t="shared" si="43"/>
        <v>41047.0765958223</v>
      </c>
      <c r="K216">
        <f t="shared" si="37"/>
        <v>0.005150305137099333</v>
      </c>
      <c r="L216">
        <f t="shared" si="38"/>
        <v>465632.0136537026</v>
      </c>
      <c r="M216">
        <f t="shared" si="39"/>
        <v>165322.13734343785</v>
      </c>
      <c r="N216" s="91">
        <f t="shared" si="35"/>
        <v>630954.1509971404</v>
      </c>
      <c r="P216" s="27"/>
    </row>
    <row r="217" spans="1:16" s="14" customFormat="1" ht="12.75">
      <c r="A217" s="24" t="s">
        <v>483</v>
      </c>
      <c r="B217" s="25" t="s">
        <v>206</v>
      </c>
      <c r="C217">
        <v>2468</v>
      </c>
      <c r="D217">
        <v>4361113</v>
      </c>
      <c r="E217">
        <v>369900</v>
      </c>
      <c r="F217">
        <f t="shared" si="40"/>
        <v>29097.666623411733</v>
      </c>
      <c r="G217">
        <f t="shared" si="36"/>
        <v>0.0013721934379847575</v>
      </c>
      <c r="H217">
        <f t="shared" si="41"/>
        <v>11.789978372533117</v>
      </c>
      <c r="I217">
        <f t="shared" si="42"/>
        <v>4417.666623411733</v>
      </c>
      <c r="J217">
        <f t="shared" si="43"/>
        <v>4417.666623411733</v>
      </c>
      <c r="K217">
        <f t="shared" si="37"/>
        <v>0.0005542984541526498</v>
      </c>
      <c r="L217">
        <f t="shared" si="38"/>
        <v>154231.7129666176</v>
      </c>
      <c r="M217">
        <f t="shared" si="39"/>
        <v>17792.694360297715</v>
      </c>
      <c r="N217" s="91">
        <f t="shared" si="35"/>
        <v>172024.40732691533</v>
      </c>
      <c r="P217" s="27"/>
    </row>
    <row r="218" spans="1:16" s="14" customFormat="1" ht="12.75">
      <c r="A218" s="24" t="s">
        <v>490</v>
      </c>
      <c r="B218" s="25" t="s">
        <v>410</v>
      </c>
      <c r="C218">
        <v>493</v>
      </c>
      <c r="D218">
        <v>955017.5</v>
      </c>
      <c r="E218">
        <v>57950</v>
      </c>
      <c r="F218">
        <f t="shared" si="40"/>
        <v>8124.6527610008625</v>
      </c>
      <c r="G218">
        <f t="shared" si="36"/>
        <v>0.00038314395957715945</v>
      </c>
      <c r="H218">
        <f t="shared" si="41"/>
        <v>16.48002588438309</v>
      </c>
      <c r="I218">
        <f t="shared" si="42"/>
        <v>3194.652761000863</v>
      </c>
      <c r="J218">
        <f t="shared" si="43"/>
        <v>3194.652761000863</v>
      </c>
      <c r="K218">
        <f t="shared" si="37"/>
        <v>0.0004008430780160825</v>
      </c>
      <c r="L218">
        <f t="shared" si="38"/>
        <v>43064.59101362807</v>
      </c>
      <c r="M218">
        <f t="shared" si="39"/>
        <v>12866.855969287992</v>
      </c>
      <c r="N218" s="91">
        <f t="shared" si="35"/>
        <v>55931.446982916066</v>
      </c>
      <c r="P218" s="27"/>
    </row>
    <row r="219" spans="1:16" s="14" customFormat="1" ht="12.75">
      <c r="A219" s="24" t="s">
        <v>490</v>
      </c>
      <c r="B219" s="25" t="s">
        <v>411</v>
      </c>
      <c r="C219">
        <v>1352</v>
      </c>
      <c r="D219">
        <v>2446571.82</v>
      </c>
      <c r="E219">
        <v>160800</v>
      </c>
      <c r="F219">
        <f t="shared" si="40"/>
        <v>20570.67848656716</v>
      </c>
      <c r="G219">
        <f t="shared" si="36"/>
        <v>0.0009700760682800084</v>
      </c>
      <c r="H219">
        <f t="shared" si="41"/>
        <v>15.214998880597014</v>
      </c>
      <c r="I219">
        <f t="shared" si="42"/>
        <v>7050.6784865671625</v>
      </c>
      <c r="J219">
        <f t="shared" si="43"/>
        <v>7050.6784865671625</v>
      </c>
      <c r="K219">
        <f t="shared" si="37"/>
        <v>0.0008846706913373338</v>
      </c>
      <c r="L219">
        <f t="shared" si="38"/>
        <v>109034.54977782015</v>
      </c>
      <c r="M219">
        <f t="shared" si="39"/>
        <v>28397.472701851686</v>
      </c>
      <c r="N219" s="91">
        <f t="shared" si="35"/>
        <v>137432.02247967184</v>
      </c>
      <c r="P219" s="27"/>
    </row>
    <row r="220" spans="1:16" s="14" customFormat="1" ht="12.75">
      <c r="A220" s="24" t="s">
        <v>485</v>
      </c>
      <c r="B220" s="25" t="s">
        <v>279</v>
      </c>
      <c r="C220">
        <v>1352</v>
      </c>
      <c r="D220">
        <v>1092826.08</v>
      </c>
      <c r="E220">
        <v>82400</v>
      </c>
      <c r="F220">
        <f t="shared" si="40"/>
        <v>17930.8356815534</v>
      </c>
      <c r="G220">
        <f t="shared" si="36"/>
        <v>0.0008455858463927101</v>
      </c>
      <c r="H220">
        <f t="shared" si="41"/>
        <v>13.262452427184467</v>
      </c>
      <c r="I220">
        <f t="shared" si="42"/>
        <v>4410.8356815534</v>
      </c>
      <c r="J220">
        <f t="shared" si="43"/>
        <v>4410.8356815534</v>
      </c>
      <c r="K220">
        <f t="shared" si="37"/>
        <v>0.0005534413545036146</v>
      </c>
      <c r="L220">
        <f t="shared" si="38"/>
        <v>95042.10553652536</v>
      </c>
      <c r="M220">
        <f t="shared" si="39"/>
        <v>17765.181903827106</v>
      </c>
      <c r="N220" s="91">
        <f t="shared" si="35"/>
        <v>112807.28744035246</v>
      </c>
      <c r="P220" s="27"/>
    </row>
    <row r="221" spans="1:16" s="14" customFormat="1" ht="12.75">
      <c r="A221" s="24" t="s">
        <v>491</v>
      </c>
      <c r="B221" s="25" t="s">
        <v>442</v>
      </c>
      <c r="C221">
        <v>11101</v>
      </c>
      <c r="D221">
        <v>35229578.54</v>
      </c>
      <c r="E221">
        <v>2694150</v>
      </c>
      <c r="F221">
        <f t="shared" si="40"/>
        <v>145160.27369394427</v>
      </c>
      <c r="G221">
        <f t="shared" si="36"/>
        <v>0.006845496499662169</v>
      </c>
      <c r="H221">
        <f t="shared" si="41"/>
        <v>13.076324087374497</v>
      </c>
      <c r="I221">
        <f t="shared" si="42"/>
        <v>34150.273693944284</v>
      </c>
      <c r="J221">
        <f t="shared" si="43"/>
        <v>34150.273693944284</v>
      </c>
      <c r="K221">
        <f t="shared" si="37"/>
        <v>0.004284941696850847</v>
      </c>
      <c r="L221">
        <f t="shared" si="38"/>
        <v>769419.6911482455</v>
      </c>
      <c r="M221">
        <f t="shared" si="39"/>
        <v>137544.4174389966</v>
      </c>
      <c r="N221" s="91">
        <f t="shared" si="35"/>
        <v>906964.1085872421</v>
      </c>
      <c r="P221" s="27"/>
    </row>
    <row r="222" spans="1:16" s="14" customFormat="1" ht="12.75">
      <c r="A222" s="24" t="s">
        <v>491</v>
      </c>
      <c r="B222" s="25" t="s">
        <v>443</v>
      </c>
      <c r="C222">
        <v>3468</v>
      </c>
      <c r="D222">
        <v>17192721.84</v>
      </c>
      <c r="E222">
        <v>2295400</v>
      </c>
      <c r="F222">
        <f t="shared" si="40"/>
        <v>25975.58566747408</v>
      </c>
      <c r="G222">
        <f t="shared" si="36"/>
        <v>0.001224961735317992</v>
      </c>
      <c r="H222">
        <f t="shared" si="41"/>
        <v>7.490076605384682</v>
      </c>
      <c r="I222">
        <f t="shared" si="42"/>
        <v>-8704.414332525923</v>
      </c>
      <c r="J222">
        <f t="shared" si="43"/>
        <v>0</v>
      </c>
      <c r="K222">
        <f t="shared" si="37"/>
        <v>0</v>
      </c>
      <c r="L222">
        <f t="shared" si="38"/>
        <v>137683.17317864407</v>
      </c>
      <c r="M222">
        <f t="shared" si="39"/>
        <v>0</v>
      </c>
      <c r="N222" s="91">
        <f t="shared" si="35"/>
        <v>137683.17317864407</v>
      </c>
      <c r="P222" s="27"/>
    </row>
    <row r="223" spans="1:16" s="14" customFormat="1" ht="12.75">
      <c r="A223" s="24" t="s">
        <v>479</v>
      </c>
      <c r="B223" s="25" t="s">
        <v>107</v>
      </c>
      <c r="C223">
        <v>973</v>
      </c>
      <c r="D223">
        <v>1707464.69</v>
      </c>
      <c r="E223">
        <v>141000</v>
      </c>
      <c r="F223">
        <f t="shared" si="40"/>
        <v>11782.717328865247</v>
      </c>
      <c r="G223">
        <f t="shared" si="36"/>
        <v>0.0005556516819561543</v>
      </c>
      <c r="H223">
        <f t="shared" si="41"/>
        <v>12.10967865248227</v>
      </c>
      <c r="I223">
        <f t="shared" si="42"/>
        <v>2052.7173288652484</v>
      </c>
      <c r="J223">
        <f t="shared" si="43"/>
        <v>2052.7173288652484</v>
      </c>
      <c r="K223">
        <f t="shared" si="37"/>
        <v>0.0002575608662211896</v>
      </c>
      <c r="L223">
        <f t="shared" si="38"/>
        <v>62454.10329810355</v>
      </c>
      <c r="M223">
        <f t="shared" si="39"/>
        <v>8267.570904293216</v>
      </c>
      <c r="N223" s="91">
        <f t="shared" si="35"/>
        <v>70721.67420239677</v>
      </c>
      <c r="P223" s="27"/>
    </row>
    <row r="224" spans="1:16" s="14" customFormat="1" ht="12.75">
      <c r="A224" s="24" t="s">
        <v>486</v>
      </c>
      <c r="B224" s="25" t="s">
        <v>315</v>
      </c>
      <c r="C224">
        <v>26</v>
      </c>
      <c r="D224">
        <v>547863.25</v>
      </c>
      <c r="E224">
        <v>105400</v>
      </c>
      <c r="F224">
        <f t="shared" si="40"/>
        <v>135.14653225806452</v>
      </c>
      <c r="G224">
        <f t="shared" si="36"/>
        <v>6.373266527897542E-06</v>
      </c>
      <c r="H224">
        <f t="shared" si="41"/>
        <v>5.197943548387097</v>
      </c>
      <c r="I224">
        <f t="shared" si="42"/>
        <v>-124.85346774193548</v>
      </c>
      <c r="J224">
        <f t="shared" si="43"/>
        <v>0</v>
      </c>
      <c r="K224">
        <f t="shared" si="37"/>
        <v>0</v>
      </c>
      <c r="L224">
        <f t="shared" si="38"/>
        <v>716.3420160601032</v>
      </c>
      <c r="M224">
        <f t="shared" si="39"/>
        <v>0</v>
      </c>
      <c r="N224" s="91">
        <f t="shared" si="35"/>
        <v>716.3420160601032</v>
      </c>
      <c r="P224" s="27"/>
    </row>
    <row r="225" spans="1:16" s="14" customFormat="1" ht="12.75">
      <c r="A225" s="24" t="s">
        <v>491</v>
      </c>
      <c r="B225" s="25" t="s">
        <v>444</v>
      </c>
      <c r="C225">
        <v>9992</v>
      </c>
      <c r="D225">
        <v>24354282.92</v>
      </c>
      <c r="E225">
        <v>1866050</v>
      </c>
      <c r="F225">
        <f t="shared" si="40"/>
        <v>130408.07852771363</v>
      </c>
      <c r="G225">
        <f t="shared" si="36"/>
        <v>0.006149809602669374</v>
      </c>
      <c r="H225">
        <f t="shared" si="41"/>
        <v>13.051248851852845</v>
      </c>
      <c r="I225">
        <f t="shared" si="42"/>
        <v>30488.07852771363</v>
      </c>
      <c r="J225">
        <f t="shared" si="43"/>
        <v>30488.07852771363</v>
      </c>
      <c r="K225">
        <f t="shared" si="37"/>
        <v>0.0038254346103067643</v>
      </c>
      <c r="L225">
        <f t="shared" si="38"/>
        <v>691225.9184326369</v>
      </c>
      <c r="M225">
        <f t="shared" si="39"/>
        <v>122794.47706658821</v>
      </c>
      <c r="N225" s="91">
        <f t="shared" si="35"/>
        <v>814020.3954992251</v>
      </c>
      <c r="P225" s="27"/>
    </row>
    <row r="226" spans="1:16" s="14" customFormat="1" ht="12.75">
      <c r="A226" s="24" t="s">
        <v>489</v>
      </c>
      <c r="B226" s="25" t="s">
        <v>375</v>
      </c>
      <c r="C226">
        <v>846</v>
      </c>
      <c r="D226">
        <v>876111.33</v>
      </c>
      <c r="E226">
        <v>56100</v>
      </c>
      <c r="F226">
        <f t="shared" si="40"/>
        <v>13211.946259893048</v>
      </c>
      <c r="G226">
        <f t="shared" si="36"/>
        <v>0.0006230515386496931</v>
      </c>
      <c r="H226">
        <f t="shared" si="41"/>
        <v>15.616957754010695</v>
      </c>
      <c r="I226">
        <f t="shared" si="42"/>
        <v>4751.946259893048</v>
      </c>
      <c r="J226">
        <f t="shared" si="43"/>
        <v>4751.946259893048</v>
      </c>
      <c r="K226">
        <f t="shared" si="37"/>
        <v>0.0005962415661055395</v>
      </c>
      <c r="L226">
        <f t="shared" si="38"/>
        <v>70029.7082119528</v>
      </c>
      <c r="M226">
        <f t="shared" si="39"/>
        <v>19139.046611339705</v>
      </c>
      <c r="N226" s="91">
        <f t="shared" si="35"/>
        <v>89168.75482329252</v>
      </c>
      <c r="P226" s="27"/>
    </row>
    <row r="227" spans="1:16" s="14" customFormat="1" ht="12.75">
      <c r="A227" s="24" t="s">
        <v>485</v>
      </c>
      <c r="B227" s="25" t="s">
        <v>280</v>
      </c>
      <c r="C227">
        <v>677</v>
      </c>
      <c r="D227">
        <v>459987.38</v>
      </c>
      <c r="E227">
        <v>32750</v>
      </c>
      <c r="F227">
        <f t="shared" si="40"/>
        <v>9508.746756030534</v>
      </c>
      <c r="G227">
        <f t="shared" si="36"/>
        <v>0.0004484153341555494</v>
      </c>
      <c r="H227">
        <f t="shared" si="41"/>
        <v>14.045416183206108</v>
      </c>
      <c r="I227">
        <f t="shared" si="42"/>
        <v>2738.746756030535</v>
      </c>
      <c r="J227">
        <f t="shared" si="43"/>
        <v>2738.746756030535</v>
      </c>
      <c r="K227">
        <f t="shared" si="37"/>
        <v>0.00034363912503902457</v>
      </c>
      <c r="L227">
        <f t="shared" si="38"/>
        <v>50400.95892666472</v>
      </c>
      <c r="M227">
        <f t="shared" si="39"/>
        <v>11030.638595964168</v>
      </c>
      <c r="N227" s="91">
        <f t="shared" si="35"/>
        <v>61431.597522628894</v>
      </c>
      <c r="P227" s="27"/>
    </row>
    <row r="228" spans="1:16" s="14" customFormat="1" ht="12.75">
      <c r="A228" s="24" t="s">
        <v>486</v>
      </c>
      <c r="B228" s="25" t="s">
        <v>316</v>
      </c>
      <c r="C228">
        <v>84</v>
      </c>
      <c r="D228">
        <v>346509.24</v>
      </c>
      <c r="E228">
        <v>110200</v>
      </c>
      <c r="F228">
        <f t="shared" si="40"/>
        <v>264.12682540834845</v>
      </c>
      <c r="G228">
        <f t="shared" si="36"/>
        <v>1.2455744349255513E-05</v>
      </c>
      <c r="H228">
        <f t="shared" si="41"/>
        <v>3.1443669691470055</v>
      </c>
      <c r="I228">
        <f t="shared" si="42"/>
        <v>-575.8731745916515</v>
      </c>
      <c r="J228">
        <f t="shared" si="43"/>
        <v>0</v>
      </c>
      <c r="K228">
        <f t="shared" si="37"/>
        <v>0</v>
      </c>
      <c r="L228">
        <f t="shared" si="38"/>
        <v>1399.9999811114715</v>
      </c>
      <c r="M228">
        <f t="shared" si="39"/>
        <v>0</v>
      </c>
      <c r="N228" s="91">
        <f t="shared" si="35"/>
        <v>1399.9999811114715</v>
      </c>
      <c r="P228" s="27"/>
    </row>
    <row r="229" spans="1:16" s="14" customFormat="1" ht="12.75">
      <c r="A229" s="24" t="s">
        <v>485</v>
      </c>
      <c r="B229" s="25" t="s">
        <v>281</v>
      </c>
      <c r="C229">
        <v>93</v>
      </c>
      <c r="D229">
        <v>289353.6</v>
      </c>
      <c r="E229">
        <v>75150</v>
      </c>
      <c r="F229">
        <f t="shared" si="40"/>
        <v>358.0822994011976</v>
      </c>
      <c r="G229">
        <f t="shared" si="36"/>
        <v>1.6886514917367087E-05</v>
      </c>
      <c r="H229">
        <f t="shared" si="41"/>
        <v>3.850347305389221</v>
      </c>
      <c r="I229">
        <f t="shared" si="42"/>
        <v>-571.9177005988024</v>
      </c>
      <c r="J229">
        <f t="shared" si="43"/>
        <v>0</v>
      </c>
      <c r="K229">
        <f t="shared" si="37"/>
        <v>0</v>
      </c>
      <c r="L229">
        <f t="shared" si="38"/>
        <v>1898.009456718301</v>
      </c>
      <c r="M229">
        <f t="shared" si="39"/>
        <v>0</v>
      </c>
      <c r="N229" s="91">
        <f t="shared" si="35"/>
        <v>1898.009456718301</v>
      </c>
      <c r="P229" s="27"/>
    </row>
    <row r="230" spans="1:16" s="14" customFormat="1" ht="12.75">
      <c r="A230" s="24" t="s">
        <v>480</v>
      </c>
      <c r="B230" s="25" t="s">
        <v>133</v>
      </c>
      <c r="C230">
        <v>1617</v>
      </c>
      <c r="D230">
        <v>2952371.52</v>
      </c>
      <c r="E230">
        <v>278600</v>
      </c>
      <c r="F230">
        <f t="shared" si="40"/>
        <v>17135.623646231157</v>
      </c>
      <c r="G230">
        <f t="shared" si="36"/>
        <v>0.0008080850821287562</v>
      </c>
      <c r="H230">
        <f t="shared" si="41"/>
        <v>10.597169849246232</v>
      </c>
      <c r="I230">
        <f t="shared" si="42"/>
        <v>965.6236462311565</v>
      </c>
      <c r="J230">
        <f t="shared" si="43"/>
        <v>965.6236462311565</v>
      </c>
      <c r="K230">
        <f t="shared" si="37"/>
        <v>0.00012115982033651292</v>
      </c>
      <c r="L230">
        <f t="shared" si="38"/>
        <v>90827.09695983285</v>
      </c>
      <c r="M230">
        <f t="shared" si="39"/>
        <v>3889.167714334771</v>
      </c>
      <c r="N230" s="91">
        <f t="shared" si="35"/>
        <v>94716.26467416763</v>
      </c>
      <c r="P230" s="27"/>
    </row>
    <row r="231" spans="1:16" s="14" customFormat="1" ht="12.75">
      <c r="A231" s="24" t="s">
        <v>491</v>
      </c>
      <c r="B231" s="25" t="s">
        <v>445</v>
      </c>
      <c r="C231">
        <v>6456</v>
      </c>
      <c r="D231">
        <v>7377049.42</v>
      </c>
      <c r="E231">
        <v>613050</v>
      </c>
      <c r="F231">
        <f t="shared" si="40"/>
        <v>77687.35185632492</v>
      </c>
      <c r="G231">
        <f t="shared" si="36"/>
        <v>0.003663595291379513</v>
      </c>
      <c r="H231">
        <f t="shared" si="41"/>
        <v>12.033356855068918</v>
      </c>
      <c r="I231">
        <f t="shared" si="42"/>
        <v>13127.351856324936</v>
      </c>
      <c r="J231">
        <f t="shared" si="43"/>
        <v>13127.351856324936</v>
      </c>
      <c r="K231">
        <f t="shared" si="37"/>
        <v>0.0016471299129990173</v>
      </c>
      <c r="L231">
        <f t="shared" si="38"/>
        <v>411780.55641756643</v>
      </c>
      <c r="M231">
        <f t="shared" si="39"/>
        <v>52872.02028823335</v>
      </c>
      <c r="N231" s="91">
        <f t="shared" si="35"/>
        <v>464652.5767057998</v>
      </c>
      <c r="P231" s="27"/>
    </row>
    <row r="232" spans="1:16" s="14" customFormat="1" ht="12.75">
      <c r="A232" s="24" t="s">
        <v>485</v>
      </c>
      <c r="B232" s="25" t="s">
        <v>282</v>
      </c>
      <c r="C232">
        <v>876</v>
      </c>
      <c r="D232">
        <v>980472.4299999999</v>
      </c>
      <c r="E232">
        <v>59650</v>
      </c>
      <c r="F232">
        <f t="shared" si="40"/>
        <v>14398.891008885163</v>
      </c>
      <c r="G232">
        <f t="shared" si="36"/>
        <v>0.0006790257106304454</v>
      </c>
      <c r="H232">
        <f t="shared" si="41"/>
        <v>16.43709019279128</v>
      </c>
      <c r="I232">
        <f t="shared" si="42"/>
        <v>5638.891008885163</v>
      </c>
      <c r="J232">
        <f t="shared" si="43"/>
        <v>5638.891008885163</v>
      </c>
      <c r="K232">
        <f t="shared" si="37"/>
        <v>0.0007075292990185893</v>
      </c>
      <c r="L232">
        <f t="shared" si="38"/>
        <v>76321.08972384674</v>
      </c>
      <c r="M232">
        <f t="shared" si="39"/>
        <v>22711.325413378425</v>
      </c>
      <c r="N232" s="91">
        <f t="shared" si="35"/>
        <v>99032.41513722517</v>
      </c>
      <c r="P232" s="27"/>
    </row>
    <row r="233" spans="1:16" s="14" customFormat="1" ht="12.75">
      <c r="A233" s="29" t="s">
        <v>476</v>
      </c>
      <c r="B233" s="25" t="s">
        <v>3</v>
      </c>
      <c r="C233">
        <v>2308</v>
      </c>
      <c r="D233">
        <v>2880347.94</v>
      </c>
      <c r="E233">
        <v>199200</v>
      </c>
      <c r="F233">
        <f t="shared" si="40"/>
        <v>33372.706051807225</v>
      </c>
      <c r="G233">
        <f t="shared" si="36"/>
        <v>0.0015737965811746146</v>
      </c>
      <c r="H233">
        <f t="shared" si="41"/>
        <v>14.459578012048192</v>
      </c>
      <c r="I233">
        <f t="shared" si="42"/>
        <v>10292.706051807229</v>
      </c>
      <c r="J233">
        <f t="shared" si="43"/>
        <v>10292.706051807229</v>
      </c>
      <c r="K233">
        <f t="shared" si="37"/>
        <v>0.0012914580342774395</v>
      </c>
      <c r="L233">
        <f t="shared" si="38"/>
        <v>176891.4905554763</v>
      </c>
      <c r="M233">
        <f t="shared" si="39"/>
        <v>41455.136507960124</v>
      </c>
      <c r="N233" s="91">
        <f t="shared" si="35"/>
        <v>218346.62706343643</v>
      </c>
      <c r="P233" s="27"/>
    </row>
    <row r="234" spans="1:16" s="14" customFormat="1" ht="12.75">
      <c r="A234" s="24" t="s">
        <v>485</v>
      </c>
      <c r="B234" s="25" t="s">
        <v>283</v>
      </c>
      <c r="C234">
        <v>2952</v>
      </c>
      <c r="D234">
        <v>2075271.8</v>
      </c>
      <c r="E234">
        <v>180550</v>
      </c>
      <c r="F234">
        <f t="shared" si="40"/>
        <v>33930.780136250345</v>
      </c>
      <c r="G234">
        <f t="shared" si="36"/>
        <v>0.0016001143476984106</v>
      </c>
      <c r="H234">
        <f t="shared" si="41"/>
        <v>11.494166712821933</v>
      </c>
      <c r="I234">
        <f t="shared" si="42"/>
        <v>4410.780136250346</v>
      </c>
      <c r="J234">
        <f t="shared" si="43"/>
        <v>4410.780136250346</v>
      </c>
      <c r="K234">
        <f t="shared" si="37"/>
        <v>0.0005534343850606388</v>
      </c>
      <c r="L234">
        <f t="shared" si="38"/>
        <v>179849.5532455164</v>
      </c>
      <c r="M234">
        <f t="shared" si="39"/>
        <v>17764.95818830381</v>
      </c>
      <c r="N234" s="91">
        <f t="shared" si="35"/>
        <v>197614.5114338202</v>
      </c>
      <c r="P234" s="27"/>
    </row>
    <row r="235" spans="1:16" s="14" customFormat="1" ht="12.75">
      <c r="A235" s="29" t="s">
        <v>476</v>
      </c>
      <c r="B235" s="25" t="s">
        <v>4</v>
      </c>
      <c r="C235">
        <v>36382</v>
      </c>
      <c r="D235">
        <v>52670623.339999996</v>
      </c>
      <c r="E235">
        <v>2423350</v>
      </c>
      <c r="F235">
        <f t="shared" si="40"/>
        <v>790749.4247037695</v>
      </c>
      <c r="G235">
        <f t="shared" si="36"/>
        <v>0.037290315601997574</v>
      </c>
      <c r="H235">
        <f t="shared" si="41"/>
        <v>21.734633189592916</v>
      </c>
      <c r="I235">
        <f t="shared" si="42"/>
        <v>426929.4247037695</v>
      </c>
      <c r="J235">
        <f t="shared" si="43"/>
        <v>426929.4247037695</v>
      </c>
      <c r="K235">
        <f t="shared" si="37"/>
        <v>0.05356817078306811</v>
      </c>
      <c r="L235">
        <f t="shared" si="38"/>
        <v>4191354.581033756</v>
      </c>
      <c r="M235">
        <f t="shared" si="39"/>
        <v>1719510.6409603623</v>
      </c>
      <c r="N235" s="91">
        <f t="shared" si="35"/>
        <v>5910865.221994119</v>
      </c>
      <c r="P235" s="27"/>
    </row>
    <row r="236" spans="1:16" s="14" customFormat="1" ht="12.75">
      <c r="A236" s="24" t="s">
        <v>489</v>
      </c>
      <c r="B236" s="25" t="s">
        <v>376</v>
      </c>
      <c r="C236">
        <v>928</v>
      </c>
      <c r="D236">
        <v>2126903.42</v>
      </c>
      <c r="E236">
        <v>154200</v>
      </c>
      <c r="F236">
        <f t="shared" si="40"/>
        <v>12800.041334370946</v>
      </c>
      <c r="G236">
        <f t="shared" si="36"/>
        <v>0.0006036268458318758</v>
      </c>
      <c r="H236">
        <f t="shared" si="41"/>
        <v>13.793147989623865</v>
      </c>
      <c r="I236">
        <f t="shared" si="42"/>
        <v>3520.0413343709465</v>
      </c>
      <c r="J236">
        <f t="shared" si="43"/>
        <v>3520.0413343709465</v>
      </c>
      <c r="K236">
        <f t="shared" si="37"/>
        <v>0.00044167060046020046</v>
      </c>
      <c r="L236">
        <f t="shared" si="38"/>
        <v>67846.41279294674</v>
      </c>
      <c r="M236">
        <f t="shared" si="39"/>
        <v>14177.398372742597</v>
      </c>
      <c r="N236" s="91">
        <f t="shared" si="35"/>
        <v>82023.81116568933</v>
      </c>
      <c r="P236" s="27"/>
    </row>
    <row r="237" spans="1:16" s="14" customFormat="1" ht="12.75">
      <c r="A237" s="24" t="s">
        <v>491</v>
      </c>
      <c r="B237" s="25" t="s">
        <v>446</v>
      </c>
      <c r="C237">
        <v>3121</v>
      </c>
      <c r="D237">
        <v>4522370.24</v>
      </c>
      <c r="E237">
        <v>334150</v>
      </c>
      <c r="F237">
        <f t="shared" si="40"/>
        <v>42239.46586574892</v>
      </c>
      <c r="G237">
        <f t="shared" si="36"/>
        <v>0.001991936969898718</v>
      </c>
      <c r="H237">
        <f t="shared" si="41"/>
        <v>13.5339525362861</v>
      </c>
      <c r="I237">
        <f t="shared" si="42"/>
        <v>11029.465865748916</v>
      </c>
      <c r="J237">
        <f t="shared" si="43"/>
        <v>11029.465865748916</v>
      </c>
      <c r="K237">
        <f t="shared" si="37"/>
        <v>0.0013839015934598838</v>
      </c>
      <c r="L237">
        <f t="shared" si="38"/>
        <v>223889.60804258398</v>
      </c>
      <c r="M237">
        <f t="shared" si="39"/>
        <v>44422.527056840045</v>
      </c>
      <c r="N237" s="91">
        <f t="shared" si="35"/>
        <v>268312.13509942405</v>
      </c>
      <c r="P237" s="27"/>
    </row>
    <row r="238" spans="1:16" s="14" customFormat="1" ht="12.75">
      <c r="A238" s="29" t="s">
        <v>477</v>
      </c>
      <c r="B238" s="25" t="s">
        <v>41</v>
      </c>
      <c r="C238">
        <v>2217</v>
      </c>
      <c r="D238">
        <v>1434359.28</v>
      </c>
      <c r="E238">
        <v>68450</v>
      </c>
      <c r="F238">
        <f t="shared" si="40"/>
        <v>46456.895891307526</v>
      </c>
      <c r="G238">
        <f t="shared" si="36"/>
        <v>0.0021908233576331602</v>
      </c>
      <c r="H238">
        <f t="shared" si="41"/>
        <v>20.95484704163623</v>
      </c>
      <c r="I238">
        <f t="shared" si="42"/>
        <v>24286.895891307526</v>
      </c>
      <c r="J238">
        <f t="shared" si="43"/>
        <v>24286.895891307526</v>
      </c>
      <c r="K238">
        <f t="shared" si="37"/>
        <v>0.003047352821368252</v>
      </c>
      <c r="L238">
        <f t="shared" si="38"/>
        <v>246244.02792020378</v>
      </c>
      <c r="M238">
        <f t="shared" si="39"/>
        <v>97818.45313186507</v>
      </c>
      <c r="N238" s="91">
        <f t="shared" si="35"/>
        <v>344062.4810520689</v>
      </c>
      <c r="P238" s="27"/>
    </row>
    <row r="239" spans="1:16" s="14" customFormat="1" ht="12.75">
      <c r="A239" s="24" t="s">
        <v>491</v>
      </c>
      <c r="B239" s="25" t="s">
        <v>447</v>
      </c>
      <c r="C239">
        <v>4047</v>
      </c>
      <c r="D239">
        <v>3997262.17</v>
      </c>
      <c r="E239">
        <v>373400</v>
      </c>
      <c r="F239">
        <f t="shared" si="40"/>
        <v>43323.299416148904</v>
      </c>
      <c r="G239">
        <f t="shared" si="36"/>
        <v>0.0020430486038649264</v>
      </c>
      <c r="H239">
        <f t="shared" si="41"/>
        <v>10.705040626673808</v>
      </c>
      <c r="I239">
        <f t="shared" si="42"/>
        <v>2853.2994161489023</v>
      </c>
      <c r="J239">
        <f t="shared" si="43"/>
        <v>2853.2994161489023</v>
      </c>
      <c r="K239">
        <f t="shared" si="37"/>
        <v>0.0003580124057402394</v>
      </c>
      <c r="L239">
        <f t="shared" si="38"/>
        <v>229634.45030819657</v>
      </c>
      <c r="M239">
        <f t="shared" si="39"/>
        <v>11492.013489860323</v>
      </c>
      <c r="N239" s="91">
        <f t="shared" si="35"/>
        <v>241126.46379805688</v>
      </c>
      <c r="P239" s="27"/>
    </row>
    <row r="240" spans="1:16" s="14" customFormat="1" ht="12.75">
      <c r="A240" s="24" t="s">
        <v>485</v>
      </c>
      <c r="B240" s="25" t="s">
        <v>284</v>
      </c>
      <c r="C240">
        <v>4908</v>
      </c>
      <c r="D240">
        <v>5997817.42</v>
      </c>
      <c r="E240">
        <v>303150</v>
      </c>
      <c r="F240">
        <f t="shared" si="40"/>
        <v>97104.69370727363</v>
      </c>
      <c r="G240">
        <f t="shared" si="36"/>
        <v>0.004579282085644343</v>
      </c>
      <c r="H240">
        <f t="shared" si="41"/>
        <v>19.78498241794491</v>
      </c>
      <c r="I240">
        <f t="shared" si="42"/>
        <v>48024.69370727362</v>
      </c>
      <c r="J240">
        <f t="shared" si="43"/>
        <v>48024.69370727362</v>
      </c>
      <c r="K240">
        <f t="shared" si="37"/>
        <v>0.006025808589091272</v>
      </c>
      <c r="L240">
        <f t="shared" si="38"/>
        <v>514701.8639467635</v>
      </c>
      <c r="M240">
        <f t="shared" si="39"/>
        <v>193425.34639259786</v>
      </c>
      <c r="N240" s="91">
        <f t="shared" si="35"/>
        <v>708127.2103393613</v>
      </c>
      <c r="P240" s="27"/>
    </row>
    <row r="241" spans="1:16" s="14" customFormat="1" ht="12.75">
      <c r="A241" s="24" t="s">
        <v>484</v>
      </c>
      <c r="B241" s="25" t="s">
        <v>230</v>
      </c>
      <c r="C241">
        <v>44</v>
      </c>
      <c r="D241">
        <v>110114.85</v>
      </c>
      <c r="E241">
        <v>36300</v>
      </c>
      <c r="F241">
        <f t="shared" si="40"/>
        <v>133.47254545454547</v>
      </c>
      <c r="G241">
        <f t="shared" si="36"/>
        <v>6.294324331714232E-06</v>
      </c>
      <c r="H241">
        <f t="shared" si="41"/>
        <v>3.0334669421487606</v>
      </c>
      <c r="I241">
        <f t="shared" si="42"/>
        <v>-306.52745454545453</v>
      </c>
      <c r="J241">
        <f t="shared" si="43"/>
        <v>0</v>
      </c>
      <c r="K241">
        <f t="shared" si="37"/>
        <v>0</v>
      </c>
      <c r="L241">
        <f t="shared" si="38"/>
        <v>707.4690759879077</v>
      </c>
      <c r="M241">
        <f t="shared" si="39"/>
        <v>0</v>
      </c>
      <c r="N241" s="91">
        <f t="shared" si="35"/>
        <v>707.4690759879077</v>
      </c>
      <c r="P241" s="27"/>
    </row>
    <row r="242" spans="1:16" s="14" customFormat="1" ht="12.75">
      <c r="A242" s="24" t="s">
        <v>489</v>
      </c>
      <c r="B242" s="25" t="s">
        <v>377</v>
      </c>
      <c r="C242">
        <v>2238</v>
      </c>
      <c r="D242">
        <v>6578269.23</v>
      </c>
      <c r="E242">
        <v>486700</v>
      </c>
      <c r="F242">
        <f t="shared" si="40"/>
        <v>30248.955284035343</v>
      </c>
      <c r="G242">
        <f t="shared" si="36"/>
        <v>0.0014264861331956817</v>
      </c>
      <c r="H242">
        <f t="shared" si="41"/>
        <v>13.51606581056092</v>
      </c>
      <c r="I242">
        <f t="shared" si="42"/>
        <v>7868.955284035341</v>
      </c>
      <c r="J242">
        <f t="shared" si="43"/>
        <v>7868.955284035341</v>
      </c>
      <c r="K242">
        <f t="shared" si="37"/>
        <v>0.0009873424415101214</v>
      </c>
      <c r="L242">
        <f t="shared" si="38"/>
        <v>160334.09995678798</v>
      </c>
      <c r="M242">
        <f t="shared" si="39"/>
        <v>31693.18290377508</v>
      </c>
      <c r="N242" s="91">
        <f t="shared" si="35"/>
        <v>192027.28286056305</v>
      </c>
      <c r="P242" s="27"/>
    </row>
    <row r="243" spans="1:16" s="14" customFormat="1" ht="12.75">
      <c r="A243" s="29" t="s">
        <v>477</v>
      </c>
      <c r="B243" s="25" t="s">
        <v>42</v>
      </c>
      <c r="C243">
        <v>925</v>
      </c>
      <c r="D243">
        <v>1037572.63</v>
      </c>
      <c r="E243">
        <v>68200</v>
      </c>
      <c r="F243">
        <f t="shared" si="40"/>
        <v>14072.64930718475</v>
      </c>
      <c r="G243">
        <f t="shared" si="36"/>
        <v>0.0006636407408298052</v>
      </c>
      <c r="H243">
        <f t="shared" si="41"/>
        <v>15.213674926686217</v>
      </c>
      <c r="I243">
        <f t="shared" si="42"/>
        <v>4822.649307184751</v>
      </c>
      <c r="J243">
        <f t="shared" si="43"/>
        <v>4822.649307184751</v>
      </c>
      <c r="K243">
        <f t="shared" si="37"/>
        <v>0.0006051128986796137</v>
      </c>
      <c r="L243">
        <f t="shared" si="38"/>
        <v>74591.85084206251</v>
      </c>
      <c r="M243">
        <f t="shared" si="39"/>
        <v>19423.81180935988</v>
      </c>
      <c r="N243" s="91">
        <f t="shared" si="35"/>
        <v>94015.66265142239</v>
      </c>
      <c r="P243" s="27"/>
    </row>
    <row r="244" spans="1:16" s="14" customFormat="1" ht="12.75">
      <c r="A244" s="29" t="s">
        <v>476</v>
      </c>
      <c r="B244" s="25" t="s">
        <v>5</v>
      </c>
      <c r="C244">
        <v>9040</v>
      </c>
      <c r="D244">
        <v>12334097.13</v>
      </c>
      <c r="E244">
        <v>614600</v>
      </c>
      <c r="F244">
        <f t="shared" si="40"/>
        <v>181419.19631500164</v>
      </c>
      <c r="G244">
        <f t="shared" si="36"/>
        <v>0.008555401844751943</v>
      </c>
      <c r="H244">
        <f t="shared" si="41"/>
        <v>20.068495167588676</v>
      </c>
      <c r="I244">
        <f t="shared" si="42"/>
        <v>91019.19631500162</v>
      </c>
      <c r="J244">
        <f t="shared" si="43"/>
        <v>91019.19631500162</v>
      </c>
      <c r="K244">
        <f t="shared" si="37"/>
        <v>0.011420463361415532</v>
      </c>
      <c r="L244">
        <f t="shared" si="38"/>
        <v>961609.5261115144</v>
      </c>
      <c r="M244">
        <f t="shared" si="39"/>
        <v>366590.98094234406</v>
      </c>
      <c r="N244" s="91">
        <f t="shared" si="35"/>
        <v>1328200.5070538586</v>
      </c>
      <c r="P244" s="27"/>
    </row>
    <row r="245" spans="1:16" s="14" customFormat="1" ht="12.75">
      <c r="A245" s="24" t="s">
        <v>481</v>
      </c>
      <c r="B245" s="25" t="s">
        <v>164</v>
      </c>
      <c r="C245">
        <v>3710</v>
      </c>
      <c r="D245">
        <v>4994082.51</v>
      </c>
      <c r="E245">
        <v>373900</v>
      </c>
      <c r="F245">
        <f t="shared" si="40"/>
        <v>49553.47983979673</v>
      </c>
      <c r="G245">
        <f t="shared" si="36"/>
        <v>0.002336852667449605</v>
      </c>
      <c r="H245">
        <f t="shared" si="41"/>
        <v>13.356733110457341</v>
      </c>
      <c r="I245">
        <f t="shared" si="42"/>
        <v>12453.479839796735</v>
      </c>
      <c r="J245">
        <f t="shared" si="43"/>
        <v>12453.479839796735</v>
      </c>
      <c r="K245">
        <f t="shared" si="37"/>
        <v>0.0015625770825344499</v>
      </c>
      <c r="L245">
        <f t="shared" si="38"/>
        <v>262657.4212311353</v>
      </c>
      <c r="M245">
        <f t="shared" si="39"/>
        <v>50157.91805958125</v>
      </c>
      <c r="N245" s="91">
        <f t="shared" si="35"/>
        <v>312815.33929071657</v>
      </c>
      <c r="P245" s="27"/>
    </row>
    <row r="246" spans="1:16" s="14" customFormat="1" ht="12.75">
      <c r="A246" s="29" t="s">
        <v>477</v>
      </c>
      <c r="B246" s="25" t="s">
        <v>43</v>
      </c>
      <c r="C246">
        <v>1026</v>
      </c>
      <c r="D246">
        <v>822543.33</v>
      </c>
      <c r="E246">
        <v>55750</v>
      </c>
      <c r="F246">
        <f t="shared" si="40"/>
        <v>15137.748100089684</v>
      </c>
      <c r="G246">
        <f t="shared" si="36"/>
        <v>0.000713868877447939</v>
      </c>
      <c r="H246">
        <f t="shared" si="41"/>
        <v>14.754140448430492</v>
      </c>
      <c r="I246">
        <f t="shared" si="42"/>
        <v>4877.748100089685</v>
      </c>
      <c r="J246">
        <f t="shared" si="43"/>
        <v>4877.748100089685</v>
      </c>
      <c r="K246">
        <f t="shared" si="37"/>
        <v>0.0006120263166299468</v>
      </c>
      <c r="L246">
        <f t="shared" si="38"/>
        <v>80237.38982752305</v>
      </c>
      <c r="M246">
        <f t="shared" si="39"/>
        <v>19645.72895824191</v>
      </c>
      <c r="N246" s="91">
        <f t="shared" si="35"/>
        <v>99883.11878576496</v>
      </c>
      <c r="P246" s="27"/>
    </row>
    <row r="247" spans="1:16" s="14" customFormat="1" ht="12.75">
      <c r="A247" s="29" t="s">
        <v>476</v>
      </c>
      <c r="B247" s="25" t="s">
        <v>6</v>
      </c>
      <c r="C247">
        <v>2096</v>
      </c>
      <c r="D247">
        <v>2934524.59</v>
      </c>
      <c r="E247">
        <v>199400</v>
      </c>
      <c r="F247">
        <f t="shared" si="40"/>
        <v>30846.356773520558</v>
      </c>
      <c r="G247">
        <f t="shared" si="36"/>
        <v>0.0014546585091570713</v>
      </c>
      <c r="H247">
        <f t="shared" si="41"/>
        <v>14.716773269809428</v>
      </c>
      <c r="I247">
        <f t="shared" si="42"/>
        <v>9886.356773520562</v>
      </c>
      <c r="J247">
        <f t="shared" si="43"/>
        <v>9886.356773520562</v>
      </c>
      <c r="K247">
        <f t="shared" si="37"/>
        <v>0.0012404721188607633</v>
      </c>
      <c r="L247">
        <f t="shared" si="38"/>
        <v>163500.61692340893</v>
      </c>
      <c r="M247">
        <f t="shared" si="39"/>
        <v>39818.51493181717</v>
      </c>
      <c r="N247" s="91">
        <f t="shared" si="35"/>
        <v>203319.1318552261</v>
      </c>
      <c r="P247" s="27"/>
    </row>
    <row r="248" spans="1:16" s="14" customFormat="1" ht="12.75">
      <c r="A248" s="29" t="s">
        <v>476</v>
      </c>
      <c r="B248" s="25" t="s">
        <v>7</v>
      </c>
      <c r="C248">
        <v>3140</v>
      </c>
      <c r="D248">
        <v>3452343.12</v>
      </c>
      <c r="E248">
        <v>177000</v>
      </c>
      <c r="F248">
        <f t="shared" si="40"/>
        <v>61244.9570440678</v>
      </c>
      <c r="G248">
        <f t="shared" si="36"/>
        <v>0.002888201629814206</v>
      </c>
      <c r="H248">
        <f t="shared" si="41"/>
        <v>19.504763389830508</v>
      </c>
      <c r="I248">
        <f t="shared" si="42"/>
        <v>29844.957044067796</v>
      </c>
      <c r="J248">
        <f t="shared" si="43"/>
        <v>29844.957044067796</v>
      </c>
      <c r="K248">
        <f t="shared" si="37"/>
        <v>0.0037447401454216035</v>
      </c>
      <c r="L248">
        <f t="shared" si="38"/>
        <v>324627.90771935607</v>
      </c>
      <c r="M248">
        <f t="shared" si="39"/>
        <v>120204.22638211843</v>
      </c>
      <c r="N248" s="91">
        <f t="shared" si="35"/>
        <v>444832.1341014745</v>
      </c>
      <c r="P248" s="27"/>
    </row>
    <row r="249" spans="1:16" s="14" customFormat="1" ht="12.75">
      <c r="A249" s="24" t="s">
        <v>478</v>
      </c>
      <c r="B249" s="25" t="s">
        <v>85</v>
      </c>
      <c r="C249">
        <v>236</v>
      </c>
      <c r="D249">
        <v>1216003.14</v>
      </c>
      <c r="E249">
        <v>179800</v>
      </c>
      <c r="F249">
        <f t="shared" si="40"/>
        <v>1596.0886598442712</v>
      </c>
      <c r="G249">
        <f t="shared" si="36"/>
        <v>7.52686603302419E-05</v>
      </c>
      <c r="H249">
        <f t="shared" si="41"/>
        <v>6.763087541713014</v>
      </c>
      <c r="I249">
        <f t="shared" si="42"/>
        <v>-763.9113401557288</v>
      </c>
      <c r="J249">
        <f t="shared" si="43"/>
        <v>0</v>
      </c>
      <c r="K249">
        <f t="shared" si="37"/>
        <v>0</v>
      </c>
      <c r="L249">
        <f t="shared" si="38"/>
        <v>8460.042217141588</v>
      </c>
      <c r="M249">
        <f t="shared" si="39"/>
        <v>0</v>
      </c>
      <c r="N249" s="91">
        <f t="shared" si="35"/>
        <v>8460.042217141588</v>
      </c>
      <c r="P249" s="27"/>
    </row>
    <row r="250" spans="1:16" s="14" customFormat="1" ht="12.75">
      <c r="A250" s="24" t="s">
        <v>484</v>
      </c>
      <c r="B250" s="25" t="s">
        <v>231</v>
      </c>
      <c r="C250">
        <v>1108</v>
      </c>
      <c r="D250">
        <v>4432611.98</v>
      </c>
      <c r="E250">
        <v>511900</v>
      </c>
      <c r="F250">
        <f t="shared" si="40"/>
        <v>9594.323254229343</v>
      </c>
      <c r="G250">
        <f t="shared" si="36"/>
        <v>0.00045245096734888727</v>
      </c>
      <c r="H250">
        <f t="shared" si="41"/>
        <v>8.659136511037312</v>
      </c>
      <c r="I250">
        <f t="shared" si="42"/>
        <v>-1485.676745770658</v>
      </c>
      <c r="J250">
        <f t="shared" si="43"/>
        <v>0</v>
      </c>
      <c r="K250">
        <f t="shared" si="37"/>
        <v>0</v>
      </c>
      <c r="L250">
        <f t="shared" si="38"/>
        <v>50854.55577612026</v>
      </c>
      <c r="M250">
        <f t="shared" si="39"/>
        <v>0</v>
      </c>
      <c r="N250" s="91">
        <f t="shared" si="35"/>
        <v>50854.55577612026</v>
      </c>
      <c r="P250" s="27"/>
    </row>
    <row r="251" spans="1:16" s="14" customFormat="1" ht="12.75">
      <c r="A251" s="24" t="s">
        <v>485</v>
      </c>
      <c r="B251" s="25" t="s">
        <v>285</v>
      </c>
      <c r="C251">
        <v>346</v>
      </c>
      <c r="D251">
        <v>853536.26</v>
      </c>
      <c r="E251">
        <v>50650</v>
      </c>
      <c r="F251">
        <f t="shared" si="40"/>
        <v>5830.672180848963</v>
      </c>
      <c r="G251">
        <f t="shared" si="36"/>
        <v>0.00027496397594863634</v>
      </c>
      <c r="H251">
        <f t="shared" si="41"/>
        <v>16.851653701875616</v>
      </c>
      <c r="I251">
        <f t="shared" si="42"/>
        <v>2370.6721808489633</v>
      </c>
      <c r="J251">
        <f t="shared" si="43"/>
        <v>2370.6721808489633</v>
      </c>
      <c r="K251">
        <f t="shared" si="37"/>
        <v>0.00029745565638278793</v>
      </c>
      <c r="L251">
        <f t="shared" si="38"/>
        <v>30905.383920908316</v>
      </c>
      <c r="M251">
        <f t="shared" si="39"/>
        <v>9548.173082768799</v>
      </c>
      <c r="N251" s="91">
        <f t="shared" si="35"/>
        <v>40453.55700367712</v>
      </c>
      <c r="P251" s="27"/>
    </row>
    <row r="252" spans="1:16" s="14" customFormat="1" ht="12.75">
      <c r="A252" s="24" t="s">
        <v>490</v>
      </c>
      <c r="B252" s="25" t="s">
        <v>412</v>
      </c>
      <c r="C252">
        <v>1256</v>
      </c>
      <c r="D252">
        <v>2967236.63</v>
      </c>
      <c r="E252">
        <v>176300</v>
      </c>
      <c r="F252">
        <f t="shared" si="40"/>
        <v>21139.246779807145</v>
      </c>
      <c r="G252">
        <f t="shared" si="36"/>
        <v>0.000996888722749091</v>
      </c>
      <c r="H252">
        <f t="shared" si="41"/>
        <v>16.830610493477028</v>
      </c>
      <c r="I252">
        <f t="shared" si="42"/>
        <v>8579.246779807147</v>
      </c>
      <c r="J252">
        <f t="shared" si="43"/>
        <v>8579.246779807147</v>
      </c>
      <c r="K252">
        <f t="shared" si="37"/>
        <v>0.0010764649379922176</v>
      </c>
      <c r="L252">
        <f t="shared" si="38"/>
        <v>112048.23685245153</v>
      </c>
      <c r="M252">
        <f t="shared" si="39"/>
        <v>34553.969053642184</v>
      </c>
      <c r="N252" s="91">
        <f t="shared" si="35"/>
        <v>146602.2059060937</v>
      </c>
      <c r="P252" s="27"/>
    </row>
    <row r="253" spans="1:16" s="14" customFormat="1" ht="12.75">
      <c r="A253" s="29" t="s">
        <v>477</v>
      </c>
      <c r="B253" s="25" t="s">
        <v>44</v>
      </c>
      <c r="C253">
        <v>387</v>
      </c>
      <c r="D253">
        <v>450414.34</v>
      </c>
      <c r="E253">
        <v>24350</v>
      </c>
      <c r="F253">
        <f t="shared" si="40"/>
        <v>7158.535917043122</v>
      </c>
      <c r="G253">
        <f t="shared" si="36"/>
        <v>0.0003375836330134236</v>
      </c>
      <c r="H253">
        <f t="shared" si="41"/>
        <v>18.49750882956879</v>
      </c>
      <c r="I253">
        <f t="shared" si="42"/>
        <v>3288.535917043122</v>
      </c>
      <c r="J253">
        <f t="shared" si="43"/>
        <v>3288.535917043122</v>
      </c>
      <c r="K253">
        <f t="shared" si="37"/>
        <v>0.00041262289136582926</v>
      </c>
      <c r="L253">
        <f t="shared" si="38"/>
        <v>37943.704253257536</v>
      </c>
      <c r="M253">
        <f t="shared" si="39"/>
        <v>13244.981899431174</v>
      </c>
      <c r="N253" s="91">
        <f t="shared" si="35"/>
        <v>51188.68615268871</v>
      </c>
      <c r="P253" s="27"/>
    </row>
    <row r="254" spans="1:16" s="14" customFormat="1" ht="12.75">
      <c r="A254" s="24" t="s">
        <v>491</v>
      </c>
      <c r="B254" s="25" t="s">
        <v>448</v>
      </c>
      <c r="C254">
        <v>4594</v>
      </c>
      <c r="D254">
        <v>6032641.34</v>
      </c>
      <c r="E254">
        <v>569000</v>
      </c>
      <c r="F254">
        <f t="shared" si="40"/>
        <v>48706.42234790861</v>
      </c>
      <c r="G254">
        <f t="shared" si="36"/>
        <v>0.002296906965032714</v>
      </c>
      <c r="H254">
        <f t="shared" si="41"/>
        <v>10.602181616871704</v>
      </c>
      <c r="I254">
        <f t="shared" si="42"/>
        <v>2766.422347908607</v>
      </c>
      <c r="J254">
        <f t="shared" si="43"/>
        <v>2766.422347908607</v>
      </c>
      <c r="K254">
        <f t="shared" si="37"/>
        <v>0.00034711166814910824</v>
      </c>
      <c r="L254">
        <f t="shared" si="38"/>
        <v>258167.60664751515</v>
      </c>
      <c r="M254">
        <f t="shared" si="39"/>
        <v>11142.105437965609</v>
      </c>
      <c r="N254" s="91">
        <f t="shared" si="35"/>
        <v>269309.71208548074</v>
      </c>
      <c r="P254" s="27"/>
    </row>
    <row r="255" spans="1:16" s="14" customFormat="1" ht="12.75">
      <c r="A255" s="24" t="s">
        <v>490</v>
      </c>
      <c r="B255" s="25" t="s">
        <v>413</v>
      </c>
      <c r="C255">
        <v>2027</v>
      </c>
      <c r="D255">
        <v>2905898.23</v>
      </c>
      <c r="E255">
        <v>140950</v>
      </c>
      <c r="F255">
        <f t="shared" si="40"/>
        <v>41789.68224341965</v>
      </c>
      <c r="G255">
        <f t="shared" si="36"/>
        <v>0.001970725986108813</v>
      </c>
      <c r="H255">
        <f t="shared" si="41"/>
        <v>20.616518126995388</v>
      </c>
      <c r="I255">
        <f t="shared" si="42"/>
        <v>21519.68224341965</v>
      </c>
      <c r="J255">
        <f t="shared" si="43"/>
        <v>21519.68224341965</v>
      </c>
      <c r="K255">
        <f t="shared" si="37"/>
        <v>0.0027001418663347614</v>
      </c>
      <c r="L255">
        <f t="shared" si="38"/>
        <v>221505.53720164724</v>
      </c>
      <c r="M255">
        <f t="shared" si="39"/>
        <v>86673.16063614281</v>
      </c>
      <c r="N255" s="91">
        <f t="shared" si="35"/>
        <v>308178.69783779007</v>
      </c>
      <c r="P255" s="27"/>
    </row>
    <row r="256" spans="1:16" s="14" customFormat="1" ht="12.75">
      <c r="A256" s="24" t="s">
        <v>490</v>
      </c>
      <c r="B256" s="25" t="s">
        <v>414</v>
      </c>
      <c r="C256">
        <v>1120</v>
      </c>
      <c r="D256">
        <v>1635708.01</v>
      </c>
      <c r="E256">
        <v>124400</v>
      </c>
      <c r="F256">
        <f t="shared" si="40"/>
        <v>14726.631601286173</v>
      </c>
      <c r="G256">
        <f t="shared" si="36"/>
        <v>0.0006944813654110957</v>
      </c>
      <c r="H256">
        <f t="shared" si="41"/>
        <v>13.148778215434083</v>
      </c>
      <c r="I256">
        <f t="shared" si="42"/>
        <v>3526.631601286173</v>
      </c>
      <c r="J256">
        <f t="shared" si="43"/>
        <v>3526.631601286173</v>
      </c>
      <c r="K256">
        <f t="shared" si="37"/>
        <v>0.00044249750187105034</v>
      </c>
      <c r="L256">
        <f t="shared" si="38"/>
        <v>78058.27345163169</v>
      </c>
      <c r="M256">
        <f t="shared" si="39"/>
        <v>14203.94148134975</v>
      </c>
      <c r="N256" s="91">
        <f t="shared" si="35"/>
        <v>92262.21493298144</v>
      </c>
      <c r="P256" s="27"/>
    </row>
    <row r="257" spans="1:16" s="14" customFormat="1" ht="12.75">
      <c r="A257" s="29" t="s">
        <v>477</v>
      </c>
      <c r="B257" s="25" t="s">
        <v>45</v>
      </c>
      <c r="C257">
        <v>74</v>
      </c>
      <c r="D257">
        <v>90560.64</v>
      </c>
      <c r="E257">
        <v>14400</v>
      </c>
      <c r="F257">
        <f t="shared" si="40"/>
        <v>465.3810666666667</v>
      </c>
      <c r="G257">
        <f t="shared" si="36"/>
        <v>2.194653111217312E-05</v>
      </c>
      <c r="H257">
        <f t="shared" si="41"/>
        <v>6.2889333333333335</v>
      </c>
      <c r="I257">
        <f t="shared" si="42"/>
        <v>-274.6189333333333</v>
      </c>
      <c r="J257">
        <f t="shared" si="43"/>
        <v>0</v>
      </c>
      <c r="K257">
        <f t="shared" si="37"/>
        <v>0</v>
      </c>
      <c r="L257">
        <f t="shared" si="38"/>
        <v>2466.7448432611054</v>
      </c>
      <c r="M257">
        <f t="shared" si="39"/>
        <v>0</v>
      </c>
      <c r="N257" s="91">
        <f t="shared" si="35"/>
        <v>2466.7448432611054</v>
      </c>
      <c r="P257" s="27"/>
    </row>
    <row r="258" spans="1:16" s="14" customFormat="1" ht="12.75">
      <c r="A258" s="29" t="s">
        <v>477</v>
      </c>
      <c r="B258" s="25" t="s">
        <v>46</v>
      </c>
      <c r="C258">
        <v>3607</v>
      </c>
      <c r="D258">
        <v>8007858.49</v>
      </c>
      <c r="E258">
        <v>335250</v>
      </c>
      <c r="F258">
        <f t="shared" si="40"/>
        <v>86157.63034580165</v>
      </c>
      <c r="G258">
        <f t="shared" si="36"/>
        <v>0.004063038336472749</v>
      </c>
      <c r="H258">
        <f t="shared" si="41"/>
        <v>23.886229649515286</v>
      </c>
      <c r="I258">
        <f t="shared" si="42"/>
        <v>50087.630345801634</v>
      </c>
      <c r="J258">
        <f t="shared" si="43"/>
        <v>50087.630345801634</v>
      </c>
      <c r="K258">
        <f t="shared" si="37"/>
        <v>0.006284651704072148</v>
      </c>
      <c r="L258">
        <f t="shared" si="38"/>
        <v>456677.13103448716</v>
      </c>
      <c r="M258">
        <f t="shared" si="39"/>
        <v>201734.07682043666</v>
      </c>
      <c r="N258" s="91">
        <f t="shared" si="35"/>
        <v>658411.2078549238</v>
      </c>
      <c r="P258" s="27"/>
    </row>
    <row r="259" spans="1:16" s="14" customFormat="1" ht="12.75">
      <c r="A259" s="24" t="s">
        <v>488</v>
      </c>
      <c r="B259" s="25" t="s">
        <v>352</v>
      </c>
      <c r="C259">
        <v>4604</v>
      </c>
      <c r="D259">
        <v>6829655.427999999</v>
      </c>
      <c r="E259">
        <v>342850</v>
      </c>
      <c r="F259">
        <f t="shared" si="40"/>
        <v>91712.80032233338</v>
      </c>
      <c r="G259">
        <f t="shared" si="36"/>
        <v>0.004325010125734832</v>
      </c>
      <c r="H259">
        <f t="shared" si="41"/>
        <v>19.92024333673618</v>
      </c>
      <c r="I259">
        <f t="shared" si="42"/>
        <v>45672.80032233338</v>
      </c>
      <c r="J259">
        <f t="shared" si="43"/>
        <v>45672.80032233338</v>
      </c>
      <c r="K259">
        <f t="shared" si="37"/>
        <v>0.00573070916699015</v>
      </c>
      <c r="L259">
        <f t="shared" si="38"/>
        <v>486122.21996171586</v>
      </c>
      <c r="M259">
        <f t="shared" si="39"/>
        <v>183952.80721445364</v>
      </c>
      <c r="N259" s="91">
        <f aca="true" t="shared" si="44" ref="N259:N322">L259+M259</f>
        <v>670075.0271761694</v>
      </c>
      <c r="P259" s="27"/>
    </row>
    <row r="260" spans="1:16" s="14" customFormat="1" ht="12.75">
      <c r="A260" s="24" t="s">
        <v>484</v>
      </c>
      <c r="B260" s="25" t="s">
        <v>232</v>
      </c>
      <c r="C260">
        <v>45</v>
      </c>
      <c r="D260">
        <v>332636.38</v>
      </c>
      <c r="E260">
        <v>24850</v>
      </c>
      <c r="F260">
        <f t="shared" si="40"/>
        <v>602.3596418511066</v>
      </c>
      <c r="G260">
        <f aca="true" t="shared" si="45" ref="G260:G323">F260/$F$495</f>
        <v>2.840619347772371E-05</v>
      </c>
      <c r="H260">
        <f t="shared" si="41"/>
        <v>13.38576981891348</v>
      </c>
      <c r="I260">
        <f t="shared" si="42"/>
        <v>152.35964185110663</v>
      </c>
      <c r="J260">
        <f t="shared" si="43"/>
        <v>152.35964185110663</v>
      </c>
      <c r="K260">
        <f aca="true" t="shared" si="46" ref="K260:K323">J260/$J$495</f>
        <v>1.911704099756118E-05</v>
      </c>
      <c r="L260">
        <f aca="true" t="shared" si="47" ref="L260:L323">$B$502*G260</f>
        <v>3192.7975733251938</v>
      </c>
      <c r="M260">
        <f aca="true" t="shared" si="48" ref="M260:M323">$G$502*K260</f>
        <v>613.6471516285592</v>
      </c>
      <c r="N260" s="91">
        <f t="shared" si="44"/>
        <v>3806.444724953753</v>
      </c>
      <c r="P260" s="27"/>
    </row>
    <row r="261" spans="1:16" s="14" customFormat="1" ht="12.75">
      <c r="A261" s="24" t="s">
        <v>481</v>
      </c>
      <c r="B261" s="25" t="s">
        <v>165</v>
      </c>
      <c r="C261">
        <v>2564</v>
      </c>
      <c r="D261">
        <v>5315837.38</v>
      </c>
      <c r="E261">
        <v>329900</v>
      </c>
      <c r="F261">
        <f aca="true" t="shared" si="49" ref="F261:F324">(C261*D261)/E261</f>
        <v>41314.9652692331</v>
      </c>
      <c r="G261">
        <f t="shared" si="45"/>
        <v>0.001948339190448894</v>
      </c>
      <c r="H261">
        <f aca="true" t="shared" si="50" ref="H261:H324">D261/E261</f>
        <v>16.11348099424068</v>
      </c>
      <c r="I261">
        <f aca="true" t="shared" si="51" ref="I261:I324">(H261-10)*C261</f>
        <v>15674.965269233098</v>
      </c>
      <c r="J261">
        <f aca="true" t="shared" si="52" ref="J261:J324">IF(I261&gt;0,I261,0)</f>
        <v>15674.965269233098</v>
      </c>
      <c r="K261">
        <f t="shared" si="46"/>
        <v>0.0019667869394187623</v>
      </c>
      <c r="L261">
        <f t="shared" si="47"/>
        <v>218989.30753104496</v>
      </c>
      <c r="M261">
        <f t="shared" si="48"/>
        <v>63132.84589328153</v>
      </c>
      <c r="N261" s="91">
        <f t="shared" si="44"/>
        <v>282122.1534243265</v>
      </c>
      <c r="P261" s="27"/>
    </row>
    <row r="262" spans="1:16" s="14" customFormat="1" ht="12.75">
      <c r="A262" s="29" t="s">
        <v>477</v>
      </c>
      <c r="B262" s="25" t="s">
        <v>47</v>
      </c>
      <c r="C262">
        <v>1904</v>
      </c>
      <c r="D262">
        <v>1781829.74</v>
      </c>
      <c r="E262">
        <v>132850</v>
      </c>
      <c r="F262">
        <f t="shared" si="49"/>
        <v>25537.100677154685</v>
      </c>
      <c r="G262">
        <f t="shared" si="45"/>
        <v>0.0012042835746201518</v>
      </c>
      <c r="H262">
        <f t="shared" si="50"/>
        <v>13.41234279262326</v>
      </c>
      <c r="I262">
        <f t="shared" si="51"/>
        <v>6497.100677154687</v>
      </c>
      <c r="J262">
        <f t="shared" si="52"/>
        <v>6497.100677154687</v>
      </c>
      <c r="K262">
        <f t="shared" si="46"/>
        <v>0.0008152115514410849</v>
      </c>
      <c r="L262">
        <f t="shared" si="47"/>
        <v>135358.9905545742</v>
      </c>
      <c r="M262">
        <f t="shared" si="48"/>
        <v>26167.870152098283</v>
      </c>
      <c r="N262" s="91">
        <f t="shared" si="44"/>
        <v>161526.86070667248</v>
      </c>
      <c r="P262" s="27"/>
    </row>
    <row r="263" spans="1:16" s="14" customFormat="1" ht="12.75">
      <c r="A263" s="24" t="s">
        <v>480</v>
      </c>
      <c r="B263" s="25" t="s">
        <v>135</v>
      </c>
      <c r="C263">
        <v>536</v>
      </c>
      <c r="D263">
        <v>1149840.36</v>
      </c>
      <c r="E263">
        <v>73200</v>
      </c>
      <c r="F263">
        <f t="shared" si="49"/>
        <v>8419.596078688524</v>
      </c>
      <c r="G263">
        <f t="shared" si="45"/>
        <v>0.00039705295407992927</v>
      </c>
      <c r="H263">
        <f t="shared" si="50"/>
        <v>15.708201639344264</v>
      </c>
      <c r="I263">
        <f t="shared" si="51"/>
        <v>3059.5960786885253</v>
      </c>
      <c r="J263">
        <f t="shared" si="52"/>
        <v>3059.5960786885253</v>
      </c>
      <c r="K263">
        <f t="shared" si="46"/>
        <v>0.00038389709349294544</v>
      </c>
      <c r="L263">
        <f t="shared" si="47"/>
        <v>44627.93331539274</v>
      </c>
      <c r="M263">
        <f t="shared" si="48"/>
        <v>12322.898610223307</v>
      </c>
      <c r="N263" s="91">
        <f t="shared" si="44"/>
        <v>56950.83192561605</v>
      </c>
      <c r="P263" s="27"/>
    </row>
    <row r="264" spans="1:16" s="14" customFormat="1" ht="12.75">
      <c r="A264" s="29" t="s">
        <v>477</v>
      </c>
      <c r="B264" s="25" t="s">
        <v>48</v>
      </c>
      <c r="C264">
        <v>1368</v>
      </c>
      <c r="D264">
        <v>1867352.81</v>
      </c>
      <c r="E264">
        <v>129050</v>
      </c>
      <c r="F264">
        <f t="shared" si="49"/>
        <v>19794.952685625725</v>
      </c>
      <c r="G264">
        <f t="shared" si="45"/>
        <v>0.0009334942396576794</v>
      </c>
      <c r="H264">
        <f t="shared" si="50"/>
        <v>14.469994653235181</v>
      </c>
      <c r="I264">
        <f t="shared" si="51"/>
        <v>6114.952685625728</v>
      </c>
      <c r="J264">
        <f t="shared" si="52"/>
        <v>6114.952685625728</v>
      </c>
      <c r="K264">
        <f t="shared" si="46"/>
        <v>0.0007672622471999124</v>
      </c>
      <c r="L264">
        <f t="shared" si="47"/>
        <v>104922.82767240099</v>
      </c>
      <c r="M264">
        <f t="shared" si="48"/>
        <v>24628.722227797636</v>
      </c>
      <c r="N264" s="91">
        <f t="shared" si="44"/>
        <v>129551.54990019863</v>
      </c>
      <c r="P264" s="27"/>
    </row>
    <row r="265" spans="1:16" s="14" customFormat="1" ht="12.75">
      <c r="A265" s="24" t="s">
        <v>490</v>
      </c>
      <c r="B265" s="25" t="s">
        <v>415</v>
      </c>
      <c r="C265">
        <v>520</v>
      </c>
      <c r="D265">
        <v>586714.08</v>
      </c>
      <c r="E265">
        <v>38500</v>
      </c>
      <c r="F265">
        <f t="shared" si="49"/>
        <v>7924.449911688311</v>
      </c>
      <c r="G265">
        <f t="shared" si="45"/>
        <v>0.0003737027545606891</v>
      </c>
      <c r="H265">
        <f t="shared" si="50"/>
        <v>15.239326753246752</v>
      </c>
      <c r="I265">
        <f t="shared" si="51"/>
        <v>2724.449911688311</v>
      </c>
      <c r="J265">
        <f t="shared" si="52"/>
        <v>2724.449911688311</v>
      </c>
      <c r="K265">
        <f t="shared" si="46"/>
        <v>0.00034184525524446875</v>
      </c>
      <c r="L265">
        <f t="shared" si="47"/>
        <v>42003.41903754155</v>
      </c>
      <c r="M265">
        <f t="shared" si="48"/>
        <v>10973.05630119574</v>
      </c>
      <c r="N265" s="91">
        <f t="shared" si="44"/>
        <v>52976.47533873729</v>
      </c>
      <c r="P265" s="27"/>
    </row>
    <row r="266" spans="1:16" s="14" customFormat="1" ht="12.75">
      <c r="A266" s="29" t="s">
        <v>477</v>
      </c>
      <c r="B266" s="25" t="s">
        <v>49</v>
      </c>
      <c r="C266">
        <v>224</v>
      </c>
      <c r="D266">
        <v>556946.27</v>
      </c>
      <c r="E266">
        <v>28000</v>
      </c>
      <c r="F266">
        <f t="shared" si="49"/>
        <v>4455.57016</v>
      </c>
      <c r="G266">
        <f t="shared" si="45"/>
        <v>0.00021011664664250093</v>
      </c>
      <c r="H266">
        <f t="shared" si="50"/>
        <v>19.890938214285715</v>
      </c>
      <c r="I266">
        <f t="shared" si="51"/>
        <v>2215.57016</v>
      </c>
      <c r="J266">
        <f t="shared" si="52"/>
        <v>2215.57016</v>
      </c>
      <c r="K266">
        <f t="shared" si="46"/>
        <v>0.00027799452051144053</v>
      </c>
      <c r="L266">
        <f t="shared" si="47"/>
        <v>23616.67782209173</v>
      </c>
      <c r="M266">
        <f t="shared" si="48"/>
        <v>8923.480663244658</v>
      </c>
      <c r="N266" s="91">
        <f t="shared" si="44"/>
        <v>32540.15848533639</v>
      </c>
      <c r="P266" s="27"/>
    </row>
    <row r="267" spans="1:16" s="14" customFormat="1" ht="12.75">
      <c r="A267" s="24" t="s">
        <v>482</v>
      </c>
      <c r="B267" s="25" t="s">
        <v>188</v>
      </c>
      <c r="C267">
        <v>75</v>
      </c>
      <c r="D267">
        <v>278175.59</v>
      </c>
      <c r="E267">
        <v>32650</v>
      </c>
      <c r="F267">
        <f t="shared" si="49"/>
        <v>638.9944640122512</v>
      </c>
      <c r="G267">
        <f t="shared" si="45"/>
        <v>3.0133825566642288E-05</v>
      </c>
      <c r="H267">
        <f t="shared" si="50"/>
        <v>8.519926186830016</v>
      </c>
      <c r="I267">
        <f t="shared" si="51"/>
        <v>-111.00553598774879</v>
      </c>
      <c r="J267">
        <f t="shared" si="52"/>
        <v>0</v>
      </c>
      <c r="K267">
        <f t="shared" si="46"/>
        <v>0</v>
      </c>
      <c r="L267">
        <f t="shared" si="47"/>
        <v>3386.979857742275</v>
      </c>
      <c r="M267">
        <f t="shared" si="48"/>
        <v>0</v>
      </c>
      <c r="N267" s="91">
        <f t="shared" si="44"/>
        <v>3386.979857742275</v>
      </c>
      <c r="P267" s="27"/>
    </row>
    <row r="268" spans="1:16" s="14" customFormat="1" ht="12.75">
      <c r="A268" s="24" t="s">
        <v>485</v>
      </c>
      <c r="B268" s="25" t="s">
        <v>286</v>
      </c>
      <c r="C268">
        <v>661</v>
      </c>
      <c r="D268">
        <v>781152</v>
      </c>
      <c r="E268">
        <v>44750</v>
      </c>
      <c r="F268">
        <f t="shared" si="49"/>
        <v>11538.356916201117</v>
      </c>
      <c r="G268">
        <f t="shared" si="45"/>
        <v>0.000544128085954433</v>
      </c>
      <c r="H268">
        <f t="shared" si="50"/>
        <v>17.45591061452514</v>
      </c>
      <c r="I268">
        <f t="shared" si="51"/>
        <v>4928.356916201118</v>
      </c>
      <c r="J268">
        <f t="shared" si="52"/>
        <v>4928.356916201118</v>
      </c>
      <c r="K268">
        <f t="shared" si="46"/>
        <v>0.000618376363142827</v>
      </c>
      <c r="L268">
        <f t="shared" si="47"/>
        <v>61158.874869165025</v>
      </c>
      <c r="M268">
        <f t="shared" si="48"/>
        <v>19849.562174681367</v>
      </c>
      <c r="N268" s="91">
        <f t="shared" si="44"/>
        <v>81008.4370438464</v>
      </c>
      <c r="P268" s="27"/>
    </row>
    <row r="269" spans="1:16" s="14" customFormat="1" ht="12.75">
      <c r="A269" s="24" t="s">
        <v>485</v>
      </c>
      <c r="B269" s="25" t="s">
        <v>287</v>
      </c>
      <c r="C269">
        <v>85</v>
      </c>
      <c r="D269">
        <v>161766.42</v>
      </c>
      <c r="E269">
        <v>9100</v>
      </c>
      <c r="F269">
        <f t="shared" si="49"/>
        <v>1511.0050219780221</v>
      </c>
      <c r="G269">
        <f t="shared" si="45"/>
        <v>7.12562695405969E-05</v>
      </c>
      <c r="H269">
        <f t="shared" si="50"/>
        <v>17.776529670329673</v>
      </c>
      <c r="I269">
        <f t="shared" si="51"/>
        <v>661.0050219780222</v>
      </c>
      <c r="J269">
        <f t="shared" si="52"/>
        <v>661.0050219780222</v>
      </c>
      <c r="K269">
        <f t="shared" si="46"/>
        <v>8.29383683974307E-05</v>
      </c>
      <c r="L269">
        <f t="shared" si="47"/>
        <v>8009.057765935298</v>
      </c>
      <c r="M269">
        <f t="shared" si="48"/>
        <v>2662.278829359432</v>
      </c>
      <c r="N269" s="91">
        <f t="shared" si="44"/>
        <v>10671.336595294732</v>
      </c>
      <c r="P269" s="27"/>
    </row>
    <row r="270" spans="1:16" s="14" customFormat="1" ht="12.75">
      <c r="A270" s="29" t="s">
        <v>476</v>
      </c>
      <c r="B270" s="25" t="s">
        <v>8</v>
      </c>
      <c r="C270">
        <v>3023</v>
      </c>
      <c r="D270">
        <v>3029986.8</v>
      </c>
      <c r="E270">
        <v>178400</v>
      </c>
      <c r="F270">
        <f t="shared" si="49"/>
        <v>51343.3301367713</v>
      </c>
      <c r="G270">
        <f t="shared" si="45"/>
        <v>0.0024212587768558994</v>
      </c>
      <c r="H270">
        <f t="shared" si="50"/>
        <v>16.984230941704034</v>
      </c>
      <c r="I270">
        <f t="shared" si="51"/>
        <v>21113.330136771296</v>
      </c>
      <c r="J270">
        <f t="shared" si="52"/>
        <v>21113.330136771296</v>
      </c>
      <c r="K270">
        <f t="shared" si="46"/>
        <v>0.002649155596034694</v>
      </c>
      <c r="L270">
        <f t="shared" si="47"/>
        <v>272144.4938830052</v>
      </c>
      <c r="M270">
        <f t="shared" si="48"/>
        <v>85036.52766842612</v>
      </c>
      <c r="N270" s="91">
        <f t="shared" si="44"/>
        <v>357181.02155143133</v>
      </c>
      <c r="P270" s="27"/>
    </row>
    <row r="271" spans="1:16" s="14" customFormat="1" ht="12.75">
      <c r="A271" s="24" t="s">
        <v>490</v>
      </c>
      <c r="B271" s="25" t="s">
        <v>416</v>
      </c>
      <c r="C271">
        <v>143</v>
      </c>
      <c r="D271">
        <v>188769.12</v>
      </c>
      <c r="E271">
        <v>27550</v>
      </c>
      <c r="F271">
        <f t="shared" si="49"/>
        <v>979.8179368421053</v>
      </c>
      <c r="G271">
        <f t="shared" si="45"/>
        <v>4.6206445374308035E-05</v>
      </c>
      <c r="H271">
        <f t="shared" si="50"/>
        <v>6.851873684210526</v>
      </c>
      <c r="I271">
        <f t="shared" si="51"/>
        <v>-450.1820631578948</v>
      </c>
      <c r="J271">
        <f t="shared" si="52"/>
        <v>0</v>
      </c>
      <c r="K271">
        <f t="shared" si="46"/>
        <v>0</v>
      </c>
      <c r="L271">
        <f t="shared" si="47"/>
        <v>5193.509182381861</v>
      </c>
      <c r="M271">
        <f t="shared" si="48"/>
        <v>0</v>
      </c>
      <c r="N271" s="91">
        <f t="shared" si="44"/>
        <v>5193.509182381861</v>
      </c>
      <c r="P271" s="27"/>
    </row>
    <row r="272" spans="1:16" s="14" customFormat="1" ht="12.75">
      <c r="A272" s="24" t="s">
        <v>486</v>
      </c>
      <c r="B272" s="25" t="s">
        <v>317</v>
      </c>
      <c r="C272">
        <v>252</v>
      </c>
      <c r="D272">
        <v>425083</v>
      </c>
      <c r="E272">
        <v>19700</v>
      </c>
      <c r="F272">
        <f t="shared" si="49"/>
        <v>5437.609949238578</v>
      </c>
      <c r="G272">
        <f t="shared" si="45"/>
        <v>0.0002564278705654833</v>
      </c>
      <c r="H272">
        <f t="shared" si="50"/>
        <v>21.57781725888325</v>
      </c>
      <c r="I272">
        <f t="shared" si="51"/>
        <v>2917.6099492385792</v>
      </c>
      <c r="J272">
        <f t="shared" si="52"/>
        <v>2917.6099492385792</v>
      </c>
      <c r="K272">
        <f t="shared" si="46"/>
        <v>0.00036608164955515877</v>
      </c>
      <c r="L272">
        <f t="shared" si="47"/>
        <v>28821.963897291218</v>
      </c>
      <c r="M272">
        <f t="shared" si="48"/>
        <v>11751.032052589426</v>
      </c>
      <c r="N272" s="91">
        <f t="shared" si="44"/>
        <v>40572.99594988064</v>
      </c>
      <c r="P272" s="27"/>
    </row>
    <row r="273" spans="1:16" s="14" customFormat="1" ht="12.75">
      <c r="A273" s="24" t="s">
        <v>485</v>
      </c>
      <c r="B273" s="25" t="s">
        <v>288</v>
      </c>
      <c r="C273">
        <v>1275</v>
      </c>
      <c r="D273">
        <v>1419395.26</v>
      </c>
      <c r="E273">
        <v>62550</v>
      </c>
      <c r="F273">
        <f t="shared" si="49"/>
        <v>28932.517290167867</v>
      </c>
      <c r="G273">
        <f t="shared" si="45"/>
        <v>0.0013644052935160716</v>
      </c>
      <c r="H273">
        <f t="shared" si="50"/>
        <v>22.69217042366107</v>
      </c>
      <c r="I273">
        <f t="shared" si="51"/>
        <v>16182.517290167867</v>
      </c>
      <c r="J273">
        <f t="shared" si="52"/>
        <v>16182.517290167867</v>
      </c>
      <c r="K273">
        <f t="shared" si="46"/>
        <v>0.002030471079619664</v>
      </c>
      <c r="L273">
        <f t="shared" si="47"/>
        <v>153356.34158749122</v>
      </c>
      <c r="M273">
        <f t="shared" si="48"/>
        <v>65177.07393271413</v>
      </c>
      <c r="N273" s="91">
        <f t="shared" si="44"/>
        <v>218533.41552020534</v>
      </c>
      <c r="P273" s="27"/>
    </row>
    <row r="274" spans="1:16" s="14" customFormat="1" ht="12.75">
      <c r="A274" s="24" t="s">
        <v>488</v>
      </c>
      <c r="B274" s="25" t="s">
        <v>353</v>
      </c>
      <c r="C274">
        <v>652</v>
      </c>
      <c r="D274">
        <v>932336.16</v>
      </c>
      <c r="E274">
        <v>66650</v>
      </c>
      <c r="F274">
        <f t="shared" si="49"/>
        <v>9120.527776744188</v>
      </c>
      <c r="G274">
        <f t="shared" si="45"/>
        <v>0.0004301076278101461</v>
      </c>
      <c r="H274">
        <f t="shared" si="50"/>
        <v>13.98853953488372</v>
      </c>
      <c r="I274">
        <f t="shared" si="51"/>
        <v>2600.5277767441858</v>
      </c>
      <c r="J274">
        <f t="shared" si="52"/>
        <v>2600.5277767441858</v>
      </c>
      <c r="K274">
        <f t="shared" si="46"/>
        <v>0.0003262963572197065</v>
      </c>
      <c r="L274">
        <f t="shared" si="47"/>
        <v>48343.21048393188</v>
      </c>
      <c r="M274">
        <f t="shared" si="48"/>
        <v>10473.944697832254</v>
      </c>
      <c r="N274" s="91">
        <f t="shared" si="44"/>
        <v>58817.15518176413</v>
      </c>
      <c r="P274" s="27"/>
    </row>
    <row r="275" spans="1:16" s="14" customFormat="1" ht="12.75">
      <c r="A275" s="29" t="s">
        <v>477</v>
      </c>
      <c r="B275" s="25" t="s">
        <v>50</v>
      </c>
      <c r="C275">
        <v>256</v>
      </c>
      <c r="D275">
        <v>292532.1</v>
      </c>
      <c r="E275">
        <v>14850</v>
      </c>
      <c r="F275">
        <f t="shared" si="49"/>
        <v>5042.9776161616155</v>
      </c>
      <c r="G275">
        <f t="shared" si="45"/>
        <v>0.00023781772203112874</v>
      </c>
      <c r="H275">
        <f t="shared" si="50"/>
        <v>19.69913131313131</v>
      </c>
      <c r="I275">
        <f t="shared" si="51"/>
        <v>2482.9776161616155</v>
      </c>
      <c r="J275">
        <f t="shared" si="52"/>
        <v>2482.9776161616155</v>
      </c>
      <c r="K275">
        <f t="shared" si="46"/>
        <v>0.00031154697075604586</v>
      </c>
      <c r="L275">
        <f t="shared" si="47"/>
        <v>26730.22157615604</v>
      </c>
      <c r="M275">
        <f t="shared" si="48"/>
        <v>10000.497003032162</v>
      </c>
      <c r="N275" s="91">
        <f t="shared" si="44"/>
        <v>36730.7185791882</v>
      </c>
      <c r="P275" s="27"/>
    </row>
    <row r="276" spans="1:16" s="14" customFormat="1" ht="12.75">
      <c r="A276" s="24" t="s">
        <v>484</v>
      </c>
      <c r="B276" s="25" t="s">
        <v>233</v>
      </c>
      <c r="C276">
        <v>2676</v>
      </c>
      <c r="D276">
        <v>3462537.02</v>
      </c>
      <c r="E276">
        <v>109700</v>
      </c>
      <c r="F276">
        <f t="shared" si="49"/>
        <v>84464.43997739289</v>
      </c>
      <c r="G276">
        <f t="shared" si="45"/>
        <v>0.003983190534830808</v>
      </c>
      <c r="H276">
        <f t="shared" si="50"/>
        <v>31.563692069279853</v>
      </c>
      <c r="I276">
        <f t="shared" si="51"/>
        <v>57704.43997739289</v>
      </c>
      <c r="J276">
        <f t="shared" si="52"/>
        <v>57704.43997739289</v>
      </c>
      <c r="K276">
        <f t="shared" si="46"/>
        <v>0.007240356641604405</v>
      </c>
      <c r="L276">
        <f t="shared" si="47"/>
        <v>447702.40277610003</v>
      </c>
      <c r="M276">
        <f t="shared" si="48"/>
        <v>232411.71217147433</v>
      </c>
      <c r="N276" s="91">
        <f t="shared" si="44"/>
        <v>680114.1149475743</v>
      </c>
      <c r="P276" s="27"/>
    </row>
    <row r="277" spans="1:16" s="14" customFormat="1" ht="12.75">
      <c r="A277" s="24" t="s">
        <v>490</v>
      </c>
      <c r="B277" s="25" t="s">
        <v>417</v>
      </c>
      <c r="C277">
        <v>1253</v>
      </c>
      <c r="D277">
        <v>2642495.81</v>
      </c>
      <c r="E277">
        <v>169900</v>
      </c>
      <c r="F277">
        <f t="shared" si="49"/>
        <v>19488.212183225427</v>
      </c>
      <c r="G277">
        <f t="shared" si="45"/>
        <v>0.0009190289112172478</v>
      </c>
      <c r="H277">
        <f t="shared" si="50"/>
        <v>15.553241965862272</v>
      </c>
      <c r="I277">
        <f t="shared" si="51"/>
        <v>6958.212183225427</v>
      </c>
      <c r="J277">
        <f t="shared" si="52"/>
        <v>6958.212183225427</v>
      </c>
      <c r="K277">
        <f t="shared" si="46"/>
        <v>0.0008730686549292649</v>
      </c>
      <c r="L277">
        <f t="shared" si="47"/>
        <v>103296.95458320373</v>
      </c>
      <c r="M277">
        <f t="shared" si="48"/>
        <v>28025.053319803457</v>
      </c>
      <c r="N277" s="91">
        <f t="shared" si="44"/>
        <v>131322.00790300718</v>
      </c>
      <c r="P277" s="27"/>
    </row>
    <row r="278" spans="1:16" s="14" customFormat="1" ht="12.75">
      <c r="A278" s="24" t="s">
        <v>485</v>
      </c>
      <c r="B278" s="25" t="s">
        <v>289</v>
      </c>
      <c r="C278">
        <v>3101</v>
      </c>
      <c r="D278">
        <v>3715765</v>
      </c>
      <c r="E278">
        <v>192250</v>
      </c>
      <c r="F278">
        <f t="shared" si="49"/>
        <v>59935.43440832249</v>
      </c>
      <c r="G278">
        <f t="shared" si="45"/>
        <v>0.0028264469059417277</v>
      </c>
      <c r="H278">
        <f t="shared" si="50"/>
        <v>19.32777633289987</v>
      </c>
      <c r="I278">
        <f t="shared" si="51"/>
        <v>28925.434408322497</v>
      </c>
      <c r="J278">
        <f t="shared" si="52"/>
        <v>28925.434408322497</v>
      </c>
      <c r="K278">
        <f t="shared" si="46"/>
        <v>0.003629364763121171</v>
      </c>
      <c r="L278">
        <f t="shared" si="47"/>
        <v>317686.8040943301</v>
      </c>
      <c r="M278">
        <f t="shared" si="48"/>
        <v>116500.73614397181</v>
      </c>
      <c r="N278" s="91">
        <f t="shared" si="44"/>
        <v>434187.5402383019</v>
      </c>
      <c r="P278" s="27"/>
    </row>
    <row r="279" spans="1:16" s="14" customFormat="1" ht="12.75">
      <c r="A279" s="24" t="s">
        <v>485</v>
      </c>
      <c r="B279" s="25" t="s">
        <v>290</v>
      </c>
      <c r="C279">
        <v>4119</v>
      </c>
      <c r="D279">
        <v>5310142.5</v>
      </c>
      <c r="E279">
        <v>170750</v>
      </c>
      <c r="F279">
        <f t="shared" si="49"/>
        <v>128096.49755490482</v>
      </c>
      <c r="G279">
        <f t="shared" si="45"/>
        <v>0.006040799616291065</v>
      </c>
      <c r="H279">
        <f t="shared" si="50"/>
        <v>31.098931185944362</v>
      </c>
      <c r="I279">
        <f t="shared" si="51"/>
        <v>86906.49755490482</v>
      </c>
      <c r="J279">
        <f t="shared" si="52"/>
        <v>86906.49755490482</v>
      </c>
      <c r="K279">
        <f t="shared" si="46"/>
        <v>0.010904430179319819</v>
      </c>
      <c r="L279">
        <f t="shared" si="47"/>
        <v>678973.420742307</v>
      </c>
      <c r="M279">
        <f t="shared" si="48"/>
        <v>350026.58207019366</v>
      </c>
      <c r="N279" s="91">
        <f t="shared" si="44"/>
        <v>1029000.0028125006</v>
      </c>
      <c r="P279" s="27"/>
    </row>
    <row r="280" spans="1:16" s="14" customFormat="1" ht="12.75">
      <c r="A280" s="24" t="s">
        <v>486</v>
      </c>
      <c r="B280" s="25" t="s">
        <v>318</v>
      </c>
      <c r="C280">
        <v>2280</v>
      </c>
      <c r="D280">
        <v>2118304.73</v>
      </c>
      <c r="E280">
        <v>87400</v>
      </c>
      <c r="F280">
        <f t="shared" si="49"/>
        <v>55260.12339130435</v>
      </c>
      <c r="G280">
        <f t="shared" si="45"/>
        <v>0.002605967677104583</v>
      </c>
      <c r="H280">
        <f t="shared" si="50"/>
        <v>24.23689622425629</v>
      </c>
      <c r="I280">
        <f t="shared" si="51"/>
        <v>32460.123391304343</v>
      </c>
      <c r="J280">
        <f t="shared" si="52"/>
        <v>32460.123391304343</v>
      </c>
      <c r="K280">
        <f t="shared" si="46"/>
        <v>0.0040728732498851875</v>
      </c>
      <c r="L280">
        <f t="shared" si="47"/>
        <v>292905.39340120496</v>
      </c>
      <c r="M280">
        <f t="shared" si="48"/>
        <v>130737.12971871758</v>
      </c>
      <c r="N280" s="91">
        <f t="shared" si="44"/>
        <v>423642.52311992255</v>
      </c>
      <c r="P280" s="27"/>
    </row>
    <row r="281" spans="1:16" s="14" customFormat="1" ht="12.75">
      <c r="A281" s="29" t="s">
        <v>476</v>
      </c>
      <c r="B281" s="25" t="s">
        <v>9</v>
      </c>
      <c r="C281">
        <v>2630</v>
      </c>
      <c r="D281">
        <v>2818831.89</v>
      </c>
      <c r="E281">
        <v>219000</v>
      </c>
      <c r="F281">
        <f t="shared" si="49"/>
        <v>33851.72543698631</v>
      </c>
      <c r="G281">
        <f t="shared" si="45"/>
        <v>0.0015963862707712839</v>
      </c>
      <c r="H281">
        <f t="shared" si="50"/>
        <v>12.871378493150685</v>
      </c>
      <c r="I281">
        <f t="shared" si="51"/>
        <v>7551.725436986301</v>
      </c>
      <c r="J281">
        <f t="shared" si="52"/>
        <v>7551.725436986301</v>
      </c>
      <c r="K281">
        <f t="shared" si="46"/>
        <v>0.000947538619986223</v>
      </c>
      <c r="L281">
        <f t="shared" si="47"/>
        <v>179430.52508620196</v>
      </c>
      <c r="M281">
        <f t="shared" si="48"/>
        <v>30415.500771629846</v>
      </c>
      <c r="N281" s="91">
        <f t="shared" si="44"/>
        <v>209846.02585783182</v>
      </c>
      <c r="P281" s="27"/>
    </row>
    <row r="282" spans="1:16" s="14" customFormat="1" ht="12.75">
      <c r="A282" s="24" t="s">
        <v>483</v>
      </c>
      <c r="B282" s="25" t="s">
        <v>207</v>
      </c>
      <c r="C282">
        <v>76</v>
      </c>
      <c r="D282">
        <v>461153.94</v>
      </c>
      <c r="E282">
        <v>80500</v>
      </c>
      <c r="F282">
        <f t="shared" si="49"/>
        <v>435.3751483229813</v>
      </c>
      <c r="G282">
        <f t="shared" si="45"/>
        <v>2.0531506162413632E-05</v>
      </c>
      <c r="H282">
        <f t="shared" si="50"/>
        <v>5.728620372670807</v>
      </c>
      <c r="I282">
        <f t="shared" si="51"/>
        <v>-324.6248516770186</v>
      </c>
      <c r="J282">
        <f t="shared" si="52"/>
        <v>0</v>
      </c>
      <c r="K282">
        <f t="shared" si="46"/>
        <v>0</v>
      </c>
      <c r="L282">
        <f t="shared" si="47"/>
        <v>2307.6989566895854</v>
      </c>
      <c r="M282">
        <f t="shared" si="48"/>
        <v>0</v>
      </c>
      <c r="N282" s="91">
        <f t="shared" si="44"/>
        <v>2307.6989566895854</v>
      </c>
      <c r="P282" s="27"/>
    </row>
    <row r="283" spans="1:16" s="14" customFormat="1" ht="12.75">
      <c r="A283" s="24" t="s">
        <v>481</v>
      </c>
      <c r="B283" s="25" t="s">
        <v>166</v>
      </c>
      <c r="C283">
        <v>4178</v>
      </c>
      <c r="D283">
        <v>7013808.77</v>
      </c>
      <c r="E283">
        <v>445250</v>
      </c>
      <c r="F283">
        <f t="shared" si="49"/>
        <v>65814.02142854576</v>
      </c>
      <c r="G283">
        <f t="shared" si="45"/>
        <v>0.0031036704592311334</v>
      </c>
      <c r="H283">
        <f t="shared" si="50"/>
        <v>15.752518293093766</v>
      </c>
      <c r="I283">
        <f t="shared" si="51"/>
        <v>24034.021428545755</v>
      </c>
      <c r="J283">
        <f t="shared" si="52"/>
        <v>24034.021428545755</v>
      </c>
      <c r="K283">
        <f t="shared" si="46"/>
        <v>0.0030156238712793744</v>
      </c>
      <c r="L283">
        <f t="shared" si="47"/>
        <v>348846.1598490925</v>
      </c>
      <c r="M283">
        <f t="shared" si="48"/>
        <v>96799.97020615033</v>
      </c>
      <c r="N283" s="91">
        <f t="shared" si="44"/>
        <v>445646.1300552428</v>
      </c>
      <c r="P283" s="27"/>
    </row>
    <row r="284" spans="1:16" s="14" customFormat="1" ht="12.75">
      <c r="A284" s="24" t="s">
        <v>489</v>
      </c>
      <c r="B284" s="25" t="s">
        <v>378</v>
      </c>
      <c r="C284">
        <v>904</v>
      </c>
      <c r="D284">
        <v>1265729.48</v>
      </c>
      <c r="E284">
        <v>88250</v>
      </c>
      <c r="F284">
        <f t="shared" si="49"/>
        <v>12965.659489178472</v>
      </c>
      <c r="G284">
        <f t="shared" si="45"/>
        <v>0.0006114370990793021</v>
      </c>
      <c r="H284">
        <f t="shared" si="50"/>
        <v>14.342543682719546</v>
      </c>
      <c r="I284">
        <f t="shared" si="51"/>
        <v>3925.6594891784694</v>
      </c>
      <c r="J284">
        <f t="shared" si="52"/>
        <v>3925.6594891784694</v>
      </c>
      <c r="K284">
        <f t="shared" si="46"/>
        <v>0.0004925647795262575</v>
      </c>
      <c r="L284">
        <f t="shared" si="47"/>
        <v>68724.26915321525</v>
      </c>
      <c r="M284">
        <f t="shared" si="48"/>
        <v>15811.07525936663</v>
      </c>
      <c r="N284" s="91">
        <f t="shared" si="44"/>
        <v>84535.34441258188</v>
      </c>
      <c r="P284" s="27"/>
    </row>
    <row r="285" spans="1:16" s="14" customFormat="1" ht="12.75">
      <c r="A285" s="24" t="s">
        <v>486</v>
      </c>
      <c r="B285" s="25" t="s">
        <v>319</v>
      </c>
      <c r="C285">
        <v>656</v>
      </c>
      <c r="D285">
        <v>1034078.45</v>
      </c>
      <c r="E285">
        <v>71650</v>
      </c>
      <c r="F285">
        <f t="shared" si="49"/>
        <v>9467.626841591067</v>
      </c>
      <c r="G285">
        <f t="shared" si="45"/>
        <v>0.0004464761932101743</v>
      </c>
      <c r="H285">
        <f t="shared" si="50"/>
        <v>14.432357990230285</v>
      </c>
      <c r="I285">
        <f t="shared" si="51"/>
        <v>2907.6268415910667</v>
      </c>
      <c r="J285">
        <f t="shared" si="52"/>
        <v>2907.6268415910667</v>
      </c>
      <c r="K285">
        <f t="shared" si="46"/>
        <v>0.000364829037801404</v>
      </c>
      <c r="L285">
        <f t="shared" si="47"/>
        <v>50183.0034829132</v>
      </c>
      <c r="M285">
        <f t="shared" si="48"/>
        <v>11710.823861641562</v>
      </c>
      <c r="N285" s="91">
        <f t="shared" si="44"/>
        <v>61893.82734455476</v>
      </c>
      <c r="P285" s="27"/>
    </row>
    <row r="286" spans="1:16" s="14" customFormat="1" ht="12.75">
      <c r="A286" s="29" t="s">
        <v>477</v>
      </c>
      <c r="B286" s="25" t="s">
        <v>51</v>
      </c>
      <c r="C286">
        <v>736</v>
      </c>
      <c r="D286">
        <v>825071.65</v>
      </c>
      <c r="E286">
        <v>48150</v>
      </c>
      <c r="F286">
        <f t="shared" si="49"/>
        <v>12611.68711111111</v>
      </c>
      <c r="G286">
        <f t="shared" si="45"/>
        <v>0.0005947444006338162</v>
      </c>
      <c r="H286">
        <f t="shared" si="50"/>
        <v>17.135444444444445</v>
      </c>
      <c r="I286">
        <f t="shared" si="51"/>
        <v>5251.687111111112</v>
      </c>
      <c r="J286">
        <f t="shared" si="52"/>
        <v>5251.687111111112</v>
      </c>
      <c r="K286">
        <f t="shared" si="46"/>
        <v>0.0006589456144008754</v>
      </c>
      <c r="L286">
        <f t="shared" si="47"/>
        <v>66848.04426828683</v>
      </c>
      <c r="M286">
        <f t="shared" si="48"/>
        <v>21151.81420633107</v>
      </c>
      <c r="N286" s="91">
        <f t="shared" si="44"/>
        <v>87999.8584746179</v>
      </c>
      <c r="P286" s="27"/>
    </row>
    <row r="287" spans="1:16" s="14" customFormat="1" ht="12.75">
      <c r="A287" s="24" t="s">
        <v>489</v>
      </c>
      <c r="B287" s="25" t="s">
        <v>379</v>
      </c>
      <c r="C287">
        <v>1075</v>
      </c>
      <c r="D287">
        <v>1377242</v>
      </c>
      <c r="E287">
        <v>84100</v>
      </c>
      <c r="F287">
        <f t="shared" si="49"/>
        <v>17604.460760998812</v>
      </c>
      <c r="G287">
        <f t="shared" si="45"/>
        <v>0.0008301945942313611</v>
      </c>
      <c r="H287">
        <f t="shared" si="50"/>
        <v>16.376242568370987</v>
      </c>
      <c r="I287">
        <f t="shared" si="51"/>
        <v>6854.460760998812</v>
      </c>
      <c r="J287">
        <f t="shared" si="52"/>
        <v>6854.460760998812</v>
      </c>
      <c r="K287">
        <f t="shared" si="46"/>
        <v>0.0008600506393434854</v>
      </c>
      <c r="L287">
        <f t="shared" si="47"/>
        <v>93312.16053035168</v>
      </c>
      <c r="M287">
        <f t="shared" si="48"/>
        <v>27607.18173679598</v>
      </c>
      <c r="N287" s="91">
        <f t="shared" si="44"/>
        <v>120919.34226714767</v>
      </c>
      <c r="P287" s="27"/>
    </row>
    <row r="288" spans="1:16" s="14" customFormat="1" ht="12.75">
      <c r="A288" s="24" t="s">
        <v>488</v>
      </c>
      <c r="B288" s="25" t="s">
        <v>354</v>
      </c>
      <c r="C288">
        <v>214</v>
      </c>
      <c r="D288">
        <v>404284.5</v>
      </c>
      <c r="E288">
        <v>35850</v>
      </c>
      <c r="F288">
        <f t="shared" si="49"/>
        <v>2413.3021757322176</v>
      </c>
      <c r="G288">
        <f t="shared" si="45"/>
        <v>0.00011380697470599476</v>
      </c>
      <c r="H288">
        <f t="shared" si="50"/>
        <v>11.277112970711297</v>
      </c>
      <c r="I288">
        <f t="shared" si="51"/>
        <v>273.30217573221756</v>
      </c>
      <c r="J288">
        <f t="shared" si="52"/>
        <v>273.30217573221756</v>
      </c>
      <c r="K288">
        <f t="shared" si="46"/>
        <v>3.4292079153752125E-05</v>
      </c>
      <c r="L288">
        <f t="shared" si="47"/>
        <v>12791.669286971968</v>
      </c>
      <c r="M288">
        <f t="shared" si="48"/>
        <v>1100.7580461225998</v>
      </c>
      <c r="N288" s="91">
        <f t="shared" si="44"/>
        <v>13892.427333094569</v>
      </c>
      <c r="P288" s="27"/>
    </row>
    <row r="289" spans="1:16" s="14" customFormat="1" ht="12.75">
      <c r="A289" s="29" t="s">
        <v>477</v>
      </c>
      <c r="B289" s="25" t="s">
        <v>521</v>
      </c>
      <c r="C289">
        <v>33</v>
      </c>
      <c r="D289">
        <v>99035.31</v>
      </c>
      <c r="E289">
        <v>11600</v>
      </c>
      <c r="F289">
        <f t="shared" si="49"/>
        <v>281.73838189655174</v>
      </c>
      <c r="G289">
        <f t="shared" si="45"/>
        <v>1.328627356517437E-05</v>
      </c>
      <c r="H289">
        <f t="shared" si="50"/>
        <v>8.537526724137932</v>
      </c>
      <c r="I289">
        <f t="shared" si="51"/>
        <v>-48.26161810344826</v>
      </c>
      <c r="J289">
        <f t="shared" si="52"/>
        <v>0</v>
      </c>
      <c r="K289">
        <f t="shared" si="46"/>
        <v>0</v>
      </c>
      <c r="L289">
        <f t="shared" si="47"/>
        <v>1493.3497524295078</v>
      </c>
      <c r="M289">
        <f t="shared" si="48"/>
        <v>0</v>
      </c>
      <c r="N289" s="91">
        <f t="shared" si="44"/>
        <v>1493.3497524295078</v>
      </c>
      <c r="P289" s="27"/>
    </row>
    <row r="290" spans="1:16" s="14" customFormat="1" ht="12.75">
      <c r="A290" s="24" t="s">
        <v>489</v>
      </c>
      <c r="B290" s="25" t="s">
        <v>380</v>
      </c>
      <c r="C290">
        <v>929</v>
      </c>
      <c r="D290">
        <v>1138661.64</v>
      </c>
      <c r="E290">
        <v>71000</v>
      </c>
      <c r="F290">
        <f t="shared" si="49"/>
        <v>14898.826247323943</v>
      </c>
      <c r="G290">
        <f t="shared" si="45"/>
        <v>0.0007026017541146705</v>
      </c>
      <c r="H290">
        <f t="shared" si="50"/>
        <v>16.03748788732394</v>
      </c>
      <c r="I290">
        <f t="shared" si="51"/>
        <v>5608.826247323941</v>
      </c>
      <c r="J290">
        <f t="shared" si="52"/>
        <v>5608.826247323941</v>
      </c>
      <c r="K290">
        <f t="shared" si="46"/>
        <v>0.0007037569793126304</v>
      </c>
      <c r="L290">
        <f t="shared" si="47"/>
        <v>78970.98839767199</v>
      </c>
      <c r="M290">
        <f t="shared" si="48"/>
        <v>22590.23589733411</v>
      </c>
      <c r="N290" s="91">
        <f t="shared" si="44"/>
        <v>101561.2242950061</v>
      </c>
      <c r="P290" s="27"/>
    </row>
    <row r="291" spans="1:16" s="14" customFormat="1" ht="12.75">
      <c r="A291" s="24" t="s">
        <v>488</v>
      </c>
      <c r="B291" s="25" t="s">
        <v>355</v>
      </c>
      <c r="C291">
        <v>478</v>
      </c>
      <c r="D291">
        <v>1636320.77</v>
      </c>
      <c r="E291">
        <v>102000</v>
      </c>
      <c r="F291">
        <f t="shared" si="49"/>
        <v>7668.248314313726</v>
      </c>
      <c r="G291">
        <f t="shared" si="45"/>
        <v>0.0003616207496608269</v>
      </c>
      <c r="H291">
        <f t="shared" si="50"/>
        <v>16.042360490196078</v>
      </c>
      <c r="I291">
        <f t="shared" si="51"/>
        <v>2888.248314313725</v>
      </c>
      <c r="J291">
        <f t="shared" si="52"/>
        <v>2888.248314313725</v>
      </c>
      <c r="K291">
        <f t="shared" si="46"/>
        <v>0.00036239755334835355</v>
      </c>
      <c r="L291">
        <f t="shared" si="47"/>
        <v>40645.42659989114</v>
      </c>
      <c r="M291">
        <f t="shared" si="48"/>
        <v>11632.77446534462</v>
      </c>
      <c r="N291" s="91">
        <f t="shared" si="44"/>
        <v>52278.201065235764</v>
      </c>
      <c r="P291" s="27"/>
    </row>
    <row r="292" spans="1:16" s="14" customFormat="1" ht="12.75">
      <c r="A292" s="24" t="s">
        <v>485</v>
      </c>
      <c r="B292" s="25" t="s">
        <v>495</v>
      </c>
      <c r="C292">
        <v>200</v>
      </c>
      <c r="D292">
        <v>608157.41</v>
      </c>
      <c r="E292">
        <v>37250</v>
      </c>
      <c r="F292">
        <f t="shared" si="49"/>
        <v>3265.2746845637585</v>
      </c>
      <c r="G292">
        <f t="shared" si="45"/>
        <v>0.00015398446045055363</v>
      </c>
      <c r="H292">
        <f t="shared" si="50"/>
        <v>16.326373422818794</v>
      </c>
      <c r="I292">
        <f t="shared" si="51"/>
        <v>1265.2746845637587</v>
      </c>
      <c r="J292">
        <f t="shared" si="52"/>
        <v>1265.2746845637587</v>
      </c>
      <c r="K292">
        <f t="shared" si="46"/>
        <v>0.00015875797372653106</v>
      </c>
      <c r="L292">
        <f t="shared" si="47"/>
        <v>17307.53583868478</v>
      </c>
      <c r="M292">
        <f t="shared" si="48"/>
        <v>5096.049037507204</v>
      </c>
      <c r="N292" s="91">
        <f t="shared" si="44"/>
        <v>22403.584876191984</v>
      </c>
      <c r="P292" s="27"/>
    </row>
    <row r="293" spans="1:16" s="14" customFormat="1" ht="12.75">
      <c r="A293" s="24" t="s">
        <v>480</v>
      </c>
      <c r="B293" s="25" t="s">
        <v>136</v>
      </c>
      <c r="C293">
        <v>2076</v>
      </c>
      <c r="D293">
        <v>15873248</v>
      </c>
      <c r="E293">
        <v>2171250</v>
      </c>
      <c r="F293">
        <f t="shared" si="49"/>
        <v>15176.90862314335</v>
      </c>
      <c r="G293">
        <f t="shared" si="45"/>
        <v>0.0007157156170321728</v>
      </c>
      <c r="H293">
        <f t="shared" si="50"/>
        <v>7.310649625791594</v>
      </c>
      <c r="I293">
        <f t="shared" si="51"/>
        <v>-5583.091376856651</v>
      </c>
      <c r="J293">
        <f t="shared" si="52"/>
        <v>0</v>
      </c>
      <c r="K293">
        <f t="shared" si="46"/>
        <v>0</v>
      </c>
      <c r="L293">
        <f t="shared" si="47"/>
        <v>80444.9595488139</v>
      </c>
      <c r="M293">
        <f t="shared" si="48"/>
        <v>0</v>
      </c>
      <c r="N293" s="91">
        <f t="shared" si="44"/>
        <v>80444.9595488139</v>
      </c>
      <c r="P293" s="27"/>
    </row>
    <row r="294" spans="1:16" s="14" customFormat="1" ht="12.75">
      <c r="A294" s="24" t="s">
        <v>481</v>
      </c>
      <c r="B294" s="25" t="s">
        <v>167</v>
      </c>
      <c r="C294">
        <v>1666</v>
      </c>
      <c r="D294">
        <v>4091666.98</v>
      </c>
      <c r="E294">
        <v>254050</v>
      </c>
      <c r="F294">
        <f t="shared" si="49"/>
        <v>26832.187320133835</v>
      </c>
      <c r="G294">
        <f t="shared" si="45"/>
        <v>0.0012653575231300937</v>
      </c>
      <c r="H294">
        <f t="shared" si="50"/>
        <v>16.10575469395788</v>
      </c>
      <c r="I294">
        <f t="shared" si="51"/>
        <v>10172.18732013383</v>
      </c>
      <c r="J294">
        <f t="shared" si="52"/>
        <v>10172.18732013383</v>
      </c>
      <c r="K294">
        <f t="shared" si="46"/>
        <v>0.0012763361719103307</v>
      </c>
      <c r="L294">
        <f t="shared" si="47"/>
        <v>142223.57643260984</v>
      </c>
      <c r="M294">
        <f t="shared" si="48"/>
        <v>40969.73252885691</v>
      </c>
      <c r="N294" s="91">
        <f t="shared" si="44"/>
        <v>183193.30896146677</v>
      </c>
      <c r="P294" s="27"/>
    </row>
    <row r="295" spans="1:16" s="14" customFormat="1" ht="12.75">
      <c r="A295" s="24" t="s">
        <v>478</v>
      </c>
      <c r="B295" s="25" t="s">
        <v>86</v>
      </c>
      <c r="C295">
        <v>4067</v>
      </c>
      <c r="D295">
        <v>9739299.32</v>
      </c>
      <c r="E295">
        <v>850150</v>
      </c>
      <c r="F295">
        <f t="shared" si="49"/>
        <v>46591.460723919314</v>
      </c>
      <c r="G295">
        <f t="shared" si="45"/>
        <v>0.0021971691922556807</v>
      </c>
      <c r="H295">
        <f t="shared" si="50"/>
        <v>11.455977556901724</v>
      </c>
      <c r="I295">
        <f t="shared" si="51"/>
        <v>5921.46072391931</v>
      </c>
      <c r="J295">
        <f t="shared" si="52"/>
        <v>5921.46072391931</v>
      </c>
      <c r="K295">
        <f t="shared" si="46"/>
        <v>0.000742984205326757</v>
      </c>
      <c r="L295">
        <f t="shared" si="47"/>
        <v>246957.28664666408</v>
      </c>
      <c r="M295">
        <f t="shared" si="48"/>
        <v>23849.40961113895</v>
      </c>
      <c r="N295" s="91">
        <f t="shared" si="44"/>
        <v>270806.696257803</v>
      </c>
      <c r="P295" s="27"/>
    </row>
    <row r="296" spans="1:16" s="14" customFormat="1" ht="12.75">
      <c r="A296" s="29" t="s">
        <v>477</v>
      </c>
      <c r="B296" s="25" t="s">
        <v>52</v>
      </c>
      <c r="C296">
        <v>43</v>
      </c>
      <c r="D296">
        <v>59341.9</v>
      </c>
      <c r="E296">
        <v>50600</v>
      </c>
      <c r="F296">
        <f t="shared" si="49"/>
        <v>50.42888735177866</v>
      </c>
      <c r="G296">
        <f t="shared" si="45"/>
        <v>2.378135305643613E-06</v>
      </c>
      <c r="H296">
        <f t="shared" si="50"/>
        <v>1.1727648221343874</v>
      </c>
      <c r="I296">
        <f t="shared" si="51"/>
        <v>-379.5711126482213</v>
      </c>
      <c r="J296">
        <f t="shared" si="52"/>
        <v>0</v>
      </c>
      <c r="K296">
        <f t="shared" si="46"/>
        <v>0</v>
      </c>
      <c r="L296">
        <f t="shared" si="47"/>
        <v>267.29750463934187</v>
      </c>
      <c r="M296">
        <f t="shared" si="48"/>
        <v>0</v>
      </c>
      <c r="N296" s="91">
        <f t="shared" si="44"/>
        <v>267.29750463934187</v>
      </c>
      <c r="P296" s="27"/>
    </row>
    <row r="297" spans="1:16" s="14" customFormat="1" ht="12.75">
      <c r="A297" s="29" t="s">
        <v>477</v>
      </c>
      <c r="B297" s="25" t="s">
        <v>514</v>
      </c>
      <c r="C297">
        <v>315</v>
      </c>
      <c r="D297">
        <v>393163.12</v>
      </c>
      <c r="E297">
        <v>27400</v>
      </c>
      <c r="F297">
        <f t="shared" si="49"/>
        <v>4519.94097810219</v>
      </c>
      <c r="G297">
        <f t="shared" si="45"/>
        <v>0.00021315225823777799</v>
      </c>
      <c r="H297">
        <f t="shared" si="50"/>
        <v>14.34901897810219</v>
      </c>
      <c r="I297">
        <f t="shared" si="51"/>
        <v>1369.94097810219</v>
      </c>
      <c r="J297">
        <f t="shared" si="52"/>
        <v>1369.94097810219</v>
      </c>
      <c r="K297">
        <f t="shared" si="46"/>
        <v>0.00017189078107844352</v>
      </c>
      <c r="L297">
        <f t="shared" si="47"/>
        <v>23957.87430596976</v>
      </c>
      <c r="M297">
        <f t="shared" si="48"/>
        <v>5517.605376975001</v>
      </c>
      <c r="N297" s="91">
        <f t="shared" si="44"/>
        <v>29475.47968294476</v>
      </c>
      <c r="P297" s="27"/>
    </row>
    <row r="298" spans="1:16" s="14" customFormat="1" ht="12.75">
      <c r="A298" s="24" t="s">
        <v>478</v>
      </c>
      <c r="B298" s="25" t="s">
        <v>87</v>
      </c>
      <c r="C298">
        <v>5913</v>
      </c>
      <c r="D298">
        <v>7257417.28096</v>
      </c>
      <c r="E298">
        <v>588450</v>
      </c>
      <c r="F298">
        <f t="shared" si="49"/>
        <v>72925.6663817087</v>
      </c>
      <c r="G298">
        <f t="shared" si="45"/>
        <v>0.003439042799024041</v>
      </c>
      <c r="H298">
        <f t="shared" si="50"/>
        <v>12.33310779328745</v>
      </c>
      <c r="I298">
        <f t="shared" si="51"/>
        <v>13795.666381708692</v>
      </c>
      <c r="J298">
        <f t="shared" si="52"/>
        <v>13795.666381708692</v>
      </c>
      <c r="K298">
        <f t="shared" si="46"/>
        <v>0.0017309854276602583</v>
      </c>
      <c r="L298">
        <f t="shared" si="47"/>
        <v>386541.31930405064</v>
      </c>
      <c r="M298">
        <f t="shared" si="48"/>
        <v>55563.73903941362</v>
      </c>
      <c r="N298" s="91">
        <f t="shared" si="44"/>
        <v>442105.0583434643</v>
      </c>
      <c r="P298" s="27"/>
    </row>
    <row r="299" spans="1:16" s="14" customFormat="1" ht="12.75">
      <c r="A299" s="29" t="s">
        <v>477</v>
      </c>
      <c r="B299" s="25" t="s">
        <v>53</v>
      </c>
      <c r="C299">
        <v>471</v>
      </c>
      <c r="D299">
        <v>863360.1</v>
      </c>
      <c r="E299">
        <v>132700</v>
      </c>
      <c r="F299">
        <f t="shared" si="49"/>
        <v>3064.375336096458</v>
      </c>
      <c r="G299">
        <f t="shared" si="45"/>
        <v>0.00014451040979109495</v>
      </c>
      <c r="H299">
        <f t="shared" si="50"/>
        <v>6.506104747550866</v>
      </c>
      <c r="I299">
        <f t="shared" si="51"/>
        <v>-1645.6246639035421</v>
      </c>
      <c r="J299">
        <f t="shared" si="52"/>
        <v>0</v>
      </c>
      <c r="K299">
        <f t="shared" si="46"/>
        <v>0</v>
      </c>
      <c r="L299">
        <f t="shared" si="47"/>
        <v>16242.672080054082</v>
      </c>
      <c r="M299">
        <f t="shared" si="48"/>
        <v>0</v>
      </c>
      <c r="N299" s="91">
        <f t="shared" si="44"/>
        <v>16242.672080054082</v>
      </c>
      <c r="P299" s="27"/>
    </row>
    <row r="300" spans="1:16" s="14" customFormat="1" ht="12.75">
      <c r="A300" s="24" t="s">
        <v>488</v>
      </c>
      <c r="B300" s="25" t="s">
        <v>356</v>
      </c>
      <c r="C300">
        <v>719</v>
      </c>
      <c r="D300">
        <v>1282690.89</v>
      </c>
      <c r="E300">
        <v>81050</v>
      </c>
      <c r="F300">
        <f t="shared" si="49"/>
        <v>11378.837136458975</v>
      </c>
      <c r="G300">
        <f t="shared" si="45"/>
        <v>0.0005366054210677983</v>
      </c>
      <c r="H300">
        <f t="shared" si="50"/>
        <v>15.825920913016654</v>
      </c>
      <c r="I300">
        <f t="shared" si="51"/>
        <v>4188.837136458975</v>
      </c>
      <c r="J300">
        <f t="shared" si="52"/>
        <v>4188.837136458975</v>
      </c>
      <c r="K300">
        <f t="shared" si="46"/>
        <v>0.0005255865024154452</v>
      </c>
      <c r="L300">
        <f t="shared" si="47"/>
        <v>60313.342847642285</v>
      </c>
      <c r="M300">
        <f t="shared" si="48"/>
        <v>16871.055524900545</v>
      </c>
      <c r="N300" s="91">
        <f t="shared" si="44"/>
        <v>77184.39837254283</v>
      </c>
      <c r="P300" s="27"/>
    </row>
    <row r="301" spans="1:16" s="14" customFormat="1" ht="12.75">
      <c r="A301" s="24" t="s">
        <v>479</v>
      </c>
      <c r="B301" s="25" t="s">
        <v>108</v>
      </c>
      <c r="C301">
        <v>1413</v>
      </c>
      <c r="D301">
        <v>1566703.1</v>
      </c>
      <c r="E301">
        <v>107700</v>
      </c>
      <c r="F301">
        <f t="shared" si="49"/>
        <v>20554.795545961006</v>
      </c>
      <c r="G301">
        <f t="shared" si="45"/>
        <v>0.0009693270574690132</v>
      </c>
      <c r="H301">
        <f t="shared" si="50"/>
        <v>14.546918291550604</v>
      </c>
      <c r="I301">
        <f t="shared" si="51"/>
        <v>6424.795545961003</v>
      </c>
      <c r="J301">
        <f t="shared" si="52"/>
        <v>6424.795545961003</v>
      </c>
      <c r="K301">
        <f t="shared" si="46"/>
        <v>0.0008061392003868962</v>
      </c>
      <c r="L301">
        <f t="shared" si="47"/>
        <v>108950.36250712459</v>
      </c>
      <c r="M301">
        <f t="shared" si="48"/>
        <v>25876.65236459197</v>
      </c>
      <c r="N301" s="91">
        <f t="shared" si="44"/>
        <v>134827.01487171656</v>
      </c>
      <c r="P301" s="27"/>
    </row>
    <row r="302" spans="1:16" s="14" customFormat="1" ht="12.75">
      <c r="A302" s="29" t="s">
        <v>477</v>
      </c>
      <c r="B302" s="25" t="s">
        <v>54</v>
      </c>
      <c r="C302">
        <v>558</v>
      </c>
      <c r="D302">
        <v>701181.2</v>
      </c>
      <c r="E302">
        <v>37650</v>
      </c>
      <c r="F302">
        <f t="shared" si="49"/>
        <v>10392.008223107568</v>
      </c>
      <c r="G302">
        <f t="shared" si="45"/>
        <v>0.0004900683506958079</v>
      </c>
      <c r="H302">
        <f t="shared" si="50"/>
        <v>18.62367065073041</v>
      </c>
      <c r="I302">
        <f t="shared" si="51"/>
        <v>4812.008223107569</v>
      </c>
      <c r="J302">
        <f t="shared" si="52"/>
        <v>4812.008223107569</v>
      </c>
      <c r="K302">
        <f t="shared" si="46"/>
        <v>0.000603777728564415</v>
      </c>
      <c r="L302">
        <f t="shared" si="47"/>
        <v>55082.67209726967</v>
      </c>
      <c r="M302">
        <f t="shared" si="48"/>
        <v>19380.95353760978</v>
      </c>
      <c r="N302" s="91">
        <f t="shared" si="44"/>
        <v>74463.62563487946</v>
      </c>
      <c r="P302" s="27"/>
    </row>
    <row r="303" spans="1:16" s="14" customFormat="1" ht="12.75">
      <c r="A303" s="24" t="s">
        <v>479</v>
      </c>
      <c r="B303" s="25" t="s">
        <v>109</v>
      </c>
      <c r="C303">
        <v>762</v>
      </c>
      <c r="D303">
        <v>1123095.62</v>
      </c>
      <c r="E303">
        <v>80000</v>
      </c>
      <c r="F303">
        <f t="shared" si="49"/>
        <v>10697.485780500001</v>
      </c>
      <c r="G303">
        <f t="shared" si="45"/>
        <v>0.0005044741209292273</v>
      </c>
      <c r="H303">
        <f t="shared" si="50"/>
        <v>14.038695250000002</v>
      </c>
      <c r="I303">
        <f t="shared" si="51"/>
        <v>3077.4857805000015</v>
      </c>
      <c r="J303">
        <f t="shared" si="52"/>
        <v>3077.4857805000015</v>
      </c>
      <c r="K303">
        <f t="shared" si="46"/>
        <v>0.00038614177035624733</v>
      </c>
      <c r="L303">
        <f t="shared" si="47"/>
        <v>56701.8509668078</v>
      </c>
      <c r="M303">
        <f t="shared" si="48"/>
        <v>12394.951579282035</v>
      </c>
      <c r="N303" s="91">
        <f t="shared" si="44"/>
        <v>69096.80254608984</v>
      </c>
      <c r="P303" s="27"/>
    </row>
    <row r="304" spans="1:16" s="14" customFormat="1" ht="12.75">
      <c r="A304" s="24" t="s">
        <v>485</v>
      </c>
      <c r="B304" s="25" t="s">
        <v>291</v>
      </c>
      <c r="C304">
        <v>1492</v>
      </c>
      <c r="D304">
        <v>1610331</v>
      </c>
      <c r="E304">
        <v>119600</v>
      </c>
      <c r="F304">
        <f t="shared" si="49"/>
        <v>20088.744581939798</v>
      </c>
      <c r="G304">
        <f t="shared" si="45"/>
        <v>0.0009473489352067344</v>
      </c>
      <c r="H304">
        <f t="shared" si="50"/>
        <v>13.46430602006689</v>
      </c>
      <c r="I304">
        <f t="shared" si="51"/>
        <v>5168.744581939799</v>
      </c>
      <c r="J304">
        <f t="shared" si="52"/>
        <v>5168.744581939799</v>
      </c>
      <c r="K304">
        <f t="shared" si="46"/>
        <v>0.0006485385557379326</v>
      </c>
      <c r="L304">
        <f t="shared" si="47"/>
        <v>106480.06688373255</v>
      </c>
      <c r="M304">
        <f t="shared" si="48"/>
        <v>20817.752993292877</v>
      </c>
      <c r="N304" s="91">
        <f t="shared" si="44"/>
        <v>127297.81987702542</v>
      </c>
      <c r="P304" s="27"/>
    </row>
    <row r="305" spans="1:16" s="14" customFormat="1" ht="12.75">
      <c r="A305" s="24" t="s">
        <v>483</v>
      </c>
      <c r="B305" s="25" t="s">
        <v>208</v>
      </c>
      <c r="C305">
        <v>1687</v>
      </c>
      <c r="D305">
        <v>4581794.98</v>
      </c>
      <c r="E305">
        <v>300350</v>
      </c>
      <c r="F305">
        <f t="shared" si="49"/>
        <v>25734.936345130685</v>
      </c>
      <c r="G305">
        <f t="shared" si="45"/>
        <v>0.001213613147637446</v>
      </c>
      <c r="H305">
        <f t="shared" si="50"/>
        <v>15.254852605293825</v>
      </c>
      <c r="I305">
        <f t="shared" si="51"/>
        <v>8864.936345130684</v>
      </c>
      <c r="J305">
        <f t="shared" si="52"/>
        <v>8864.936345130684</v>
      </c>
      <c r="K305">
        <f t="shared" si="46"/>
        <v>0.0011123113016782307</v>
      </c>
      <c r="L305">
        <f t="shared" si="47"/>
        <v>136407.6153241385</v>
      </c>
      <c r="M305">
        <f t="shared" si="48"/>
        <v>35704.61883123954</v>
      </c>
      <c r="N305" s="91">
        <f t="shared" si="44"/>
        <v>172112.234155378</v>
      </c>
      <c r="P305" s="27"/>
    </row>
    <row r="306" spans="1:16" s="14" customFormat="1" ht="12.75">
      <c r="A306" s="24" t="s">
        <v>491</v>
      </c>
      <c r="B306" s="25" t="s">
        <v>449</v>
      </c>
      <c r="C306">
        <v>1596</v>
      </c>
      <c r="D306">
        <v>2738866.25</v>
      </c>
      <c r="E306">
        <v>260400</v>
      </c>
      <c r="F306">
        <f t="shared" si="49"/>
        <v>16786.599596774195</v>
      </c>
      <c r="G306">
        <f t="shared" si="45"/>
        <v>0.0007916257379290268</v>
      </c>
      <c r="H306">
        <f t="shared" si="50"/>
        <v>10.517919546851</v>
      </c>
      <c r="I306">
        <f t="shared" si="51"/>
        <v>826.5995967741947</v>
      </c>
      <c r="J306">
        <f t="shared" si="52"/>
        <v>826.5995967741947</v>
      </c>
      <c r="K306">
        <f t="shared" si="46"/>
        <v>0.00010371603784381728</v>
      </c>
      <c r="L306">
        <f t="shared" si="47"/>
        <v>88977.100610951</v>
      </c>
      <c r="M306">
        <f t="shared" si="48"/>
        <v>3329.2312973110074</v>
      </c>
      <c r="N306" s="91">
        <f t="shared" si="44"/>
        <v>92306.33190826201</v>
      </c>
      <c r="P306" s="27"/>
    </row>
    <row r="307" spans="1:16" s="14" customFormat="1" ht="12.75">
      <c r="A307" s="24" t="s">
        <v>485</v>
      </c>
      <c r="B307" s="25" t="s">
        <v>292</v>
      </c>
      <c r="C307">
        <v>3182</v>
      </c>
      <c r="D307">
        <v>5268674.53</v>
      </c>
      <c r="E307">
        <v>291350</v>
      </c>
      <c r="F307">
        <f t="shared" si="49"/>
        <v>57542.20818417711</v>
      </c>
      <c r="G307">
        <f t="shared" si="45"/>
        <v>0.0027135866768763814</v>
      </c>
      <c r="H307">
        <f t="shared" si="50"/>
        <v>18.08366064870431</v>
      </c>
      <c r="I307">
        <f t="shared" si="51"/>
        <v>25722.208184177114</v>
      </c>
      <c r="J307">
        <f t="shared" si="52"/>
        <v>25722.208184177114</v>
      </c>
      <c r="K307">
        <f t="shared" si="46"/>
        <v>0.0032274459458579126</v>
      </c>
      <c r="L307">
        <f t="shared" si="47"/>
        <v>305001.5470651775</v>
      </c>
      <c r="M307">
        <f t="shared" si="48"/>
        <v>103599.34949993093</v>
      </c>
      <c r="N307" s="91">
        <f t="shared" si="44"/>
        <v>408600.89656510844</v>
      </c>
      <c r="P307" s="27"/>
    </row>
    <row r="308" spans="1:16" s="14" customFormat="1" ht="12.75">
      <c r="A308" s="24" t="s">
        <v>484</v>
      </c>
      <c r="B308" s="25" t="s">
        <v>234</v>
      </c>
      <c r="C308">
        <v>330</v>
      </c>
      <c r="D308">
        <v>4786239.75</v>
      </c>
      <c r="E308">
        <v>520450</v>
      </c>
      <c r="F308">
        <f t="shared" si="49"/>
        <v>3034.7951148044963</v>
      </c>
      <c r="G308">
        <f t="shared" si="45"/>
        <v>0.00014311545994593076</v>
      </c>
      <c r="H308">
        <f t="shared" si="50"/>
        <v>9.196348832740897</v>
      </c>
      <c r="I308">
        <f t="shared" si="51"/>
        <v>-265.20488519550395</v>
      </c>
      <c r="J308">
        <f t="shared" si="52"/>
        <v>0</v>
      </c>
      <c r="K308">
        <f t="shared" si="46"/>
        <v>0</v>
      </c>
      <c r="L308">
        <f t="shared" si="47"/>
        <v>16085.88259384421</v>
      </c>
      <c r="M308">
        <f t="shared" si="48"/>
        <v>0</v>
      </c>
      <c r="N308" s="91">
        <f t="shared" si="44"/>
        <v>16085.88259384421</v>
      </c>
      <c r="P308" s="27"/>
    </row>
    <row r="309" spans="1:16" s="14" customFormat="1" ht="12.75">
      <c r="A309" s="24" t="s">
        <v>483</v>
      </c>
      <c r="B309" s="25" t="s">
        <v>209</v>
      </c>
      <c r="C309">
        <v>1676</v>
      </c>
      <c r="D309">
        <v>3736376.28</v>
      </c>
      <c r="E309">
        <v>323400</v>
      </c>
      <c r="F309">
        <f t="shared" si="49"/>
        <v>19363.533225974024</v>
      </c>
      <c r="G309">
        <f t="shared" si="45"/>
        <v>0.0009131492766331638</v>
      </c>
      <c r="H309">
        <f t="shared" si="50"/>
        <v>11.553420779220778</v>
      </c>
      <c r="I309">
        <f t="shared" si="51"/>
        <v>2603.5332259740235</v>
      </c>
      <c r="J309">
        <f t="shared" si="52"/>
        <v>2603.5332259740235</v>
      </c>
      <c r="K309">
        <f t="shared" si="46"/>
        <v>0.0003266734603386482</v>
      </c>
      <c r="L309">
        <f t="shared" si="47"/>
        <v>102636.0957797592</v>
      </c>
      <c r="M309">
        <f t="shared" si="48"/>
        <v>10486.049513365073</v>
      </c>
      <c r="N309" s="91">
        <f t="shared" si="44"/>
        <v>113122.14529312427</v>
      </c>
      <c r="P309" s="27"/>
    </row>
    <row r="310" spans="1:16" s="14" customFormat="1" ht="12.75">
      <c r="A310" s="24" t="s">
        <v>488</v>
      </c>
      <c r="B310" s="25" t="s">
        <v>357</v>
      </c>
      <c r="C310">
        <v>3313</v>
      </c>
      <c r="D310">
        <v>2674980.47</v>
      </c>
      <c r="E310">
        <v>222450</v>
      </c>
      <c r="F310">
        <f t="shared" si="49"/>
        <v>39839.11124796584</v>
      </c>
      <c r="G310">
        <f t="shared" si="45"/>
        <v>0.0018787405786558464</v>
      </c>
      <c r="H310">
        <f t="shared" si="50"/>
        <v>12.025086401438527</v>
      </c>
      <c r="I310">
        <f t="shared" si="51"/>
        <v>6709.1112479658395</v>
      </c>
      <c r="J310">
        <f t="shared" si="52"/>
        <v>6709.1112479658395</v>
      </c>
      <c r="K310">
        <f t="shared" si="46"/>
        <v>0.000841813181143483</v>
      </c>
      <c r="L310">
        <f t="shared" si="47"/>
        <v>211166.56707784394</v>
      </c>
      <c r="M310">
        <f t="shared" si="48"/>
        <v>27021.768739104333</v>
      </c>
      <c r="N310" s="91">
        <f t="shared" si="44"/>
        <v>238188.33581694827</v>
      </c>
      <c r="P310" s="27"/>
    </row>
    <row r="311" spans="1:16" s="14" customFormat="1" ht="12.75">
      <c r="A311" s="24" t="s">
        <v>491</v>
      </c>
      <c r="B311" s="25" t="s">
        <v>450</v>
      </c>
      <c r="C311">
        <v>4755</v>
      </c>
      <c r="D311">
        <v>7469506.78</v>
      </c>
      <c r="E311">
        <v>772900</v>
      </c>
      <c r="F311">
        <f t="shared" si="49"/>
        <v>45953.55769038686</v>
      </c>
      <c r="G311">
        <f t="shared" si="45"/>
        <v>0.0021670868365804828</v>
      </c>
      <c r="H311">
        <f t="shared" si="50"/>
        <v>9.664260292405228</v>
      </c>
      <c r="I311">
        <f t="shared" si="51"/>
        <v>-1596.4423096131425</v>
      </c>
      <c r="J311">
        <f t="shared" si="52"/>
        <v>0</v>
      </c>
      <c r="K311">
        <f t="shared" si="46"/>
        <v>0</v>
      </c>
      <c r="L311">
        <f t="shared" si="47"/>
        <v>243576.09189858922</v>
      </c>
      <c r="M311">
        <f t="shared" si="48"/>
        <v>0</v>
      </c>
      <c r="N311" s="91">
        <f t="shared" si="44"/>
        <v>243576.09189858922</v>
      </c>
      <c r="P311" s="27"/>
    </row>
    <row r="312" spans="1:16" s="14" customFormat="1" ht="12.75">
      <c r="A312" s="24" t="s">
        <v>482</v>
      </c>
      <c r="B312" s="25" t="s">
        <v>189</v>
      </c>
      <c r="C312">
        <v>376</v>
      </c>
      <c r="D312">
        <v>4076322.43</v>
      </c>
      <c r="E312">
        <v>336400</v>
      </c>
      <c r="F312">
        <f t="shared" si="49"/>
        <v>4556.174892033294</v>
      </c>
      <c r="G312">
        <f t="shared" si="45"/>
        <v>0.00021486098421818914</v>
      </c>
      <c r="H312">
        <f t="shared" si="50"/>
        <v>12.117486414982164</v>
      </c>
      <c r="I312">
        <f t="shared" si="51"/>
        <v>796.1748920332935</v>
      </c>
      <c r="J312">
        <f t="shared" si="52"/>
        <v>796.1748920332935</v>
      </c>
      <c r="K312">
        <f t="shared" si="46"/>
        <v>9.989855494083895E-05</v>
      </c>
      <c r="L312">
        <f t="shared" si="47"/>
        <v>24149.931582775</v>
      </c>
      <c r="M312">
        <f t="shared" si="48"/>
        <v>3206.692065946581</v>
      </c>
      <c r="N312" s="91">
        <f t="shared" si="44"/>
        <v>27356.62364872158</v>
      </c>
      <c r="P312" s="27"/>
    </row>
    <row r="313" spans="1:16" s="14" customFormat="1" ht="12.75">
      <c r="A313" s="24" t="s">
        <v>478</v>
      </c>
      <c r="B313" s="25" t="s">
        <v>496</v>
      </c>
      <c r="C313">
        <v>3801</v>
      </c>
      <c r="D313">
        <v>8621363.93</v>
      </c>
      <c r="E313">
        <v>570400</v>
      </c>
      <c r="F313">
        <f t="shared" si="49"/>
        <v>57450.56854475806</v>
      </c>
      <c r="G313">
        <f t="shared" si="45"/>
        <v>0.0027092651168867934</v>
      </c>
      <c r="H313">
        <f t="shared" si="50"/>
        <v>15.11459314516129</v>
      </c>
      <c r="I313">
        <f t="shared" si="51"/>
        <v>19440.568544758065</v>
      </c>
      <c r="J313">
        <f t="shared" si="52"/>
        <v>19440.568544758065</v>
      </c>
      <c r="K313">
        <f t="shared" si="46"/>
        <v>0.002439268965000779</v>
      </c>
      <c r="L313">
        <f t="shared" si="47"/>
        <v>304515.81263340457</v>
      </c>
      <c r="M313">
        <f t="shared" si="48"/>
        <v>78299.27511373907</v>
      </c>
      <c r="N313" s="91">
        <f t="shared" si="44"/>
        <v>382815.08774714364</v>
      </c>
      <c r="P313" s="27"/>
    </row>
    <row r="314" spans="1:16" s="14" customFormat="1" ht="12.75">
      <c r="A314" s="24" t="s">
        <v>490</v>
      </c>
      <c r="B314" s="25" t="s">
        <v>418</v>
      </c>
      <c r="C314">
        <v>147</v>
      </c>
      <c r="D314">
        <v>492840.23</v>
      </c>
      <c r="E314">
        <v>53050</v>
      </c>
      <c r="F314">
        <f t="shared" si="49"/>
        <v>1365.6458776625825</v>
      </c>
      <c r="G314">
        <f t="shared" si="45"/>
        <v>6.44013946613775E-05</v>
      </c>
      <c r="H314">
        <f t="shared" si="50"/>
        <v>9.290108011310085</v>
      </c>
      <c r="I314">
        <f t="shared" si="51"/>
        <v>-104.35412233741745</v>
      </c>
      <c r="J314">
        <f t="shared" si="52"/>
        <v>0</v>
      </c>
      <c r="K314">
        <f t="shared" si="46"/>
        <v>0</v>
      </c>
      <c r="L314">
        <f t="shared" si="47"/>
        <v>7238.583964263039</v>
      </c>
      <c r="M314">
        <f t="shared" si="48"/>
        <v>0</v>
      </c>
      <c r="N314" s="91">
        <f t="shared" si="44"/>
        <v>7238.583964263039</v>
      </c>
      <c r="P314" s="27"/>
    </row>
    <row r="315" spans="1:16" s="14" customFormat="1" ht="12.75">
      <c r="A315" s="24" t="s">
        <v>489</v>
      </c>
      <c r="B315" s="25" t="s">
        <v>381</v>
      </c>
      <c r="C315">
        <v>1546</v>
      </c>
      <c r="D315">
        <v>4301645.83</v>
      </c>
      <c r="E315">
        <v>391250</v>
      </c>
      <c r="F315">
        <f t="shared" si="49"/>
        <v>16997.685503335462</v>
      </c>
      <c r="G315">
        <f t="shared" si="45"/>
        <v>0.0008015801682819192</v>
      </c>
      <c r="H315">
        <f t="shared" si="50"/>
        <v>10.99462192971246</v>
      </c>
      <c r="I315">
        <f t="shared" si="51"/>
        <v>1537.6855033354636</v>
      </c>
      <c r="J315">
        <f t="shared" si="52"/>
        <v>1537.6855033354636</v>
      </c>
      <c r="K315">
        <f t="shared" si="46"/>
        <v>0.0001929382115333848</v>
      </c>
      <c r="L315">
        <f t="shared" si="47"/>
        <v>90095.95805658073</v>
      </c>
      <c r="M315">
        <f t="shared" si="48"/>
        <v>6193.217034104501</v>
      </c>
      <c r="N315" s="91">
        <f t="shared" si="44"/>
        <v>96289.17509068522</v>
      </c>
      <c r="P315" s="27"/>
    </row>
    <row r="316" spans="1:16" s="14" customFormat="1" ht="12.75">
      <c r="A316" s="24" t="s">
        <v>484</v>
      </c>
      <c r="B316" s="25" t="s">
        <v>235</v>
      </c>
      <c r="C316">
        <v>4963</v>
      </c>
      <c r="D316">
        <v>7701998.32</v>
      </c>
      <c r="E316">
        <v>469650</v>
      </c>
      <c r="F316">
        <f t="shared" si="49"/>
        <v>81390.43471129566</v>
      </c>
      <c r="G316">
        <f t="shared" si="45"/>
        <v>0.0038382259949224663</v>
      </c>
      <c r="H316">
        <f t="shared" si="50"/>
        <v>16.399442819120623</v>
      </c>
      <c r="I316">
        <f t="shared" si="51"/>
        <v>31760.43471129565</v>
      </c>
      <c r="J316">
        <f t="shared" si="52"/>
        <v>31760.43471129565</v>
      </c>
      <c r="K316">
        <f t="shared" si="46"/>
        <v>0.003985081121873181</v>
      </c>
      <c r="L316">
        <f t="shared" si="47"/>
        <v>431408.6874072837</v>
      </c>
      <c r="M316">
        <f t="shared" si="48"/>
        <v>127919.04771027024</v>
      </c>
      <c r="N316" s="91">
        <f t="shared" si="44"/>
        <v>559327.735117554</v>
      </c>
      <c r="P316" s="27"/>
    </row>
    <row r="317" spans="1:16" s="14" customFormat="1" ht="12.75">
      <c r="A317" s="29" t="s">
        <v>477</v>
      </c>
      <c r="B317" s="25" t="s">
        <v>55</v>
      </c>
      <c r="C317">
        <v>675</v>
      </c>
      <c r="D317">
        <v>740791.7300000004</v>
      </c>
      <c r="E317">
        <v>47000</v>
      </c>
      <c r="F317">
        <f t="shared" si="49"/>
        <v>10639.030164893624</v>
      </c>
      <c r="G317">
        <f t="shared" si="45"/>
        <v>0.0005017174596069793</v>
      </c>
      <c r="H317">
        <f t="shared" si="50"/>
        <v>15.761526170212775</v>
      </c>
      <c r="I317">
        <f t="shared" si="51"/>
        <v>3889.0301648936234</v>
      </c>
      <c r="J317">
        <f t="shared" si="52"/>
        <v>3889.0301648936234</v>
      </c>
      <c r="K317">
        <f t="shared" si="46"/>
        <v>0.00048796878359479764</v>
      </c>
      <c r="L317">
        <f t="shared" si="47"/>
        <v>56392.00791842276</v>
      </c>
      <c r="M317">
        <f t="shared" si="48"/>
        <v>15663.54616150067</v>
      </c>
      <c r="N317" s="91">
        <f t="shared" si="44"/>
        <v>72055.55407992343</v>
      </c>
      <c r="P317" s="27"/>
    </row>
    <row r="318" spans="1:16" s="14" customFormat="1" ht="12.75">
      <c r="A318" s="24" t="s">
        <v>481</v>
      </c>
      <c r="B318" s="25" t="s">
        <v>168</v>
      </c>
      <c r="C318">
        <v>6302</v>
      </c>
      <c r="D318">
        <v>8297356.959999999</v>
      </c>
      <c r="E318">
        <v>556500</v>
      </c>
      <c r="F318">
        <f t="shared" si="49"/>
        <v>93962.16273480681</v>
      </c>
      <c r="G318">
        <f t="shared" si="45"/>
        <v>0.004431085997109419</v>
      </c>
      <c r="H318">
        <f t="shared" si="50"/>
        <v>14.909895705300986</v>
      </c>
      <c r="I318">
        <f t="shared" si="51"/>
        <v>30942.162734806814</v>
      </c>
      <c r="J318">
        <f t="shared" si="52"/>
        <v>30942.162734806814</v>
      </c>
      <c r="K318">
        <f t="shared" si="46"/>
        <v>0.003882409976603757</v>
      </c>
      <c r="L318">
        <f t="shared" si="47"/>
        <v>498044.92917577265</v>
      </c>
      <c r="M318">
        <f t="shared" si="48"/>
        <v>124623.35692543267</v>
      </c>
      <c r="N318" s="91">
        <f t="shared" si="44"/>
        <v>622668.2861012053</v>
      </c>
      <c r="P318" s="27"/>
    </row>
    <row r="319" spans="1:16" s="14" customFormat="1" ht="12.75">
      <c r="A319" s="24" t="s">
        <v>491</v>
      </c>
      <c r="B319" s="25" t="s">
        <v>451</v>
      </c>
      <c r="C319">
        <v>828</v>
      </c>
      <c r="D319">
        <v>11474220.69</v>
      </c>
      <c r="E319">
        <v>1529150</v>
      </c>
      <c r="F319">
        <f t="shared" si="49"/>
        <v>6213.029939064186</v>
      </c>
      <c r="G319">
        <f t="shared" si="45"/>
        <v>0.00029299527768756505</v>
      </c>
      <c r="H319">
        <f t="shared" si="50"/>
        <v>7.503659346695876</v>
      </c>
      <c r="I319">
        <f t="shared" si="51"/>
        <v>-2066.970060935814</v>
      </c>
      <c r="J319">
        <f t="shared" si="52"/>
        <v>0</v>
      </c>
      <c r="K319">
        <f t="shared" si="46"/>
        <v>0</v>
      </c>
      <c r="L319">
        <f t="shared" si="47"/>
        <v>32932.06505581972</v>
      </c>
      <c r="M319">
        <f t="shared" si="48"/>
        <v>0</v>
      </c>
      <c r="N319" s="91">
        <f t="shared" si="44"/>
        <v>32932.06505581972</v>
      </c>
      <c r="P319" s="27"/>
    </row>
    <row r="320" spans="1:16" s="14" customFormat="1" ht="12.75">
      <c r="A320" s="24" t="s">
        <v>491</v>
      </c>
      <c r="B320" s="25" t="s">
        <v>452</v>
      </c>
      <c r="C320">
        <v>8742</v>
      </c>
      <c r="D320">
        <v>26473522.639999997</v>
      </c>
      <c r="E320">
        <v>1856850</v>
      </c>
      <c r="F320">
        <f t="shared" si="49"/>
        <v>124636.63457946522</v>
      </c>
      <c r="G320">
        <f t="shared" si="45"/>
        <v>0.005877638723265892</v>
      </c>
      <c r="H320">
        <f t="shared" si="50"/>
        <v>14.257221983466621</v>
      </c>
      <c r="I320">
        <f t="shared" si="51"/>
        <v>37216.6345794652</v>
      </c>
      <c r="J320">
        <f t="shared" si="52"/>
        <v>37216.6345794652</v>
      </c>
      <c r="K320">
        <f t="shared" si="46"/>
        <v>0.004669687591824185</v>
      </c>
      <c r="L320">
        <f t="shared" si="47"/>
        <v>660634.4728040389</v>
      </c>
      <c r="M320">
        <f t="shared" si="48"/>
        <v>149894.56213875895</v>
      </c>
      <c r="N320" s="91">
        <f t="shared" si="44"/>
        <v>810529.0349427979</v>
      </c>
      <c r="P320" s="27"/>
    </row>
    <row r="321" spans="1:16" s="14" customFormat="1" ht="12.75">
      <c r="A321" s="24" t="s">
        <v>485</v>
      </c>
      <c r="B321" s="25" t="s">
        <v>293</v>
      </c>
      <c r="C321">
        <v>7768</v>
      </c>
      <c r="D321">
        <v>9444040</v>
      </c>
      <c r="E321">
        <v>455200</v>
      </c>
      <c r="F321">
        <f t="shared" si="49"/>
        <v>161162.79156414763</v>
      </c>
      <c r="G321">
        <f t="shared" si="45"/>
        <v>0.007600146358598253</v>
      </c>
      <c r="H321">
        <f t="shared" si="50"/>
        <v>20.74701230228471</v>
      </c>
      <c r="I321">
        <f t="shared" si="51"/>
        <v>83482.79156414761</v>
      </c>
      <c r="J321">
        <f t="shared" si="52"/>
        <v>83482.79156414761</v>
      </c>
      <c r="K321">
        <f t="shared" si="46"/>
        <v>0.010474847075856874</v>
      </c>
      <c r="L321">
        <f t="shared" si="47"/>
        <v>854240.7792046522</v>
      </c>
      <c r="M321">
        <f t="shared" si="48"/>
        <v>336237.1861139145</v>
      </c>
      <c r="N321" s="91">
        <f t="shared" si="44"/>
        <v>1190477.9653185667</v>
      </c>
      <c r="P321" s="27"/>
    </row>
    <row r="322" spans="1:16" s="14" customFormat="1" ht="12.75">
      <c r="A322" s="29" t="s">
        <v>477</v>
      </c>
      <c r="B322" s="25" t="s">
        <v>56</v>
      </c>
      <c r="C322">
        <v>137</v>
      </c>
      <c r="D322">
        <v>520617.61</v>
      </c>
      <c r="E322">
        <v>50950</v>
      </c>
      <c r="F322">
        <f t="shared" si="49"/>
        <v>1399.8942604514227</v>
      </c>
      <c r="G322">
        <f t="shared" si="45"/>
        <v>6.60164865769136E-05</v>
      </c>
      <c r="H322">
        <f t="shared" si="50"/>
        <v>10.21820628066732</v>
      </c>
      <c r="I322">
        <f t="shared" si="51"/>
        <v>29.894260451422955</v>
      </c>
      <c r="J322">
        <f t="shared" si="52"/>
        <v>29.894260451422955</v>
      </c>
      <c r="K322">
        <f t="shared" si="46"/>
        <v>3.7509263982131997E-06</v>
      </c>
      <c r="L322">
        <f t="shared" si="47"/>
        <v>7420.1169652497665</v>
      </c>
      <c r="M322">
        <f t="shared" si="48"/>
        <v>120.40280190462224</v>
      </c>
      <c r="N322" s="91">
        <f t="shared" si="44"/>
        <v>7540.519767154388</v>
      </c>
      <c r="P322" s="27"/>
    </row>
    <row r="323" spans="1:16" s="14" customFormat="1" ht="12.75">
      <c r="A323" s="24" t="s">
        <v>480</v>
      </c>
      <c r="B323" s="25" t="s">
        <v>137</v>
      </c>
      <c r="C323">
        <v>2248</v>
      </c>
      <c r="D323">
        <v>2975469.86</v>
      </c>
      <c r="E323">
        <v>250600</v>
      </c>
      <c r="F323">
        <f t="shared" si="49"/>
        <v>26691.365703431762</v>
      </c>
      <c r="G323">
        <f t="shared" si="45"/>
        <v>0.001258716629863088</v>
      </c>
      <c r="H323">
        <f t="shared" si="50"/>
        <v>11.873383320031923</v>
      </c>
      <c r="I323">
        <f t="shared" si="51"/>
        <v>4211.365703431763</v>
      </c>
      <c r="J323">
        <f t="shared" si="52"/>
        <v>4211.365703431763</v>
      </c>
      <c r="K323">
        <f t="shared" si="46"/>
        <v>0.000528413232205582</v>
      </c>
      <c r="L323">
        <f t="shared" si="47"/>
        <v>141477.1537229203</v>
      </c>
      <c r="M323">
        <f t="shared" si="48"/>
        <v>16961.792092571362</v>
      </c>
      <c r="N323" s="91">
        <f aca="true" t="shared" si="53" ref="N323:N385">L323+M323</f>
        <v>158438.94581549166</v>
      </c>
      <c r="P323" s="27"/>
    </row>
    <row r="324" spans="1:16" s="14" customFormat="1" ht="12.75">
      <c r="A324" s="24" t="s">
        <v>485</v>
      </c>
      <c r="B324" s="25" t="s">
        <v>294</v>
      </c>
      <c r="C324">
        <v>10344</v>
      </c>
      <c r="D324">
        <v>12257167</v>
      </c>
      <c r="E324">
        <v>488500</v>
      </c>
      <c r="F324">
        <f t="shared" si="49"/>
        <v>259545.82486796315</v>
      </c>
      <c r="G324">
        <f aca="true" t="shared" si="54" ref="G324:G387">F324/$F$495</f>
        <v>0.012239712632270219</v>
      </c>
      <c r="H324">
        <f t="shared" si="50"/>
        <v>25.091437052200614</v>
      </c>
      <c r="I324">
        <f t="shared" si="51"/>
        <v>156105.82486796315</v>
      </c>
      <c r="J324">
        <f t="shared" si="52"/>
        <v>156105.82486796315</v>
      </c>
      <c r="K324">
        <f aca="true" t="shared" si="55" ref="K324:K387">J324/$J$495</f>
        <v>0.019587086302521928</v>
      </c>
      <c r="L324">
        <f aca="true" t="shared" si="56" ref="L324:L385">$B$502*G324</f>
        <v>1375718.461579725</v>
      </c>
      <c r="M324">
        <f aca="true" t="shared" si="57" ref="M324:M385">$G$502*K324</f>
        <v>628735.3633744217</v>
      </c>
      <c r="N324" s="91">
        <f t="shared" si="53"/>
        <v>2004453.8249541465</v>
      </c>
      <c r="P324" s="27"/>
    </row>
    <row r="325" spans="1:16" s="14" customFormat="1" ht="12.75">
      <c r="A325" s="24" t="s">
        <v>485</v>
      </c>
      <c r="B325" s="25" t="s">
        <v>295</v>
      </c>
      <c r="C325">
        <v>3692</v>
      </c>
      <c r="D325">
        <v>5850453.92</v>
      </c>
      <c r="E325">
        <v>399400</v>
      </c>
      <c r="F325">
        <f aca="true" t="shared" si="58" ref="F325:F387">(C325*D325)/E325</f>
        <v>54080.81089794692</v>
      </c>
      <c r="G325">
        <f t="shared" si="54"/>
        <v>0.0025503534285236853</v>
      </c>
      <c r="H325">
        <f aca="true" t="shared" si="59" ref="H325:H387">D325/E325</f>
        <v>14.64810696044066</v>
      </c>
      <c r="I325">
        <f aca="true" t="shared" si="60" ref="I325:I387">(H325-10)*C325</f>
        <v>17160.810897946918</v>
      </c>
      <c r="J325">
        <f aca="true" t="shared" si="61" ref="J325:J387">IF(I325&gt;0,I325,0)</f>
        <v>17160.810897946918</v>
      </c>
      <c r="K325">
        <f t="shared" si="55"/>
        <v>0.002153220639675999</v>
      </c>
      <c r="L325">
        <f t="shared" si="56"/>
        <v>286654.4665372926</v>
      </c>
      <c r="M325">
        <f t="shared" si="57"/>
        <v>69117.2714717495</v>
      </c>
      <c r="N325" s="91">
        <f t="shared" si="53"/>
        <v>355771.7380090421</v>
      </c>
      <c r="P325" s="27"/>
    </row>
    <row r="326" spans="1:16" s="14" customFormat="1" ht="12.75">
      <c r="A326" s="24" t="s">
        <v>480</v>
      </c>
      <c r="B326" s="25" t="s">
        <v>138</v>
      </c>
      <c r="C326">
        <v>61</v>
      </c>
      <c r="D326">
        <v>105606</v>
      </c>
      <c r="E326">
        <v>15050</v>
      </c>
      <c r="F326">
        <f t="shared" si="58"/>
        <v>428.0376079734219</v>
      </c>
      <c r="G326">
        <f t="shared" si="54"/>
        <v>2.0185481003457666E-05</v>
      </c>
      <c r="H326">
        <f t="shared" si="59"/>
        <v>7.017009966777409</v>
      </c>
      <c r="I326">
        <f t="shared" si="60"/>
        <v>-181.96239202657804</v>
      </c>
      <c r="J326">
        <f t="shared" si="61"/>
        <v>0</v>
      </c>
      <c r="K326">
        <f t="shared" si="55"/>
        <v>0</v>
      </c>
      <c r="L326">
        <f t="shared" si="56"/>
        <v>2268.8064423268124</v>
      </c>
      <c r="M326">
        <f t="shared" si="57"/>
        <v>0</v>
      </c>
      <c r="N326" s="91">
        <f t="shared" si="53"/>
        <v>2268.8064423268124</v>
      </c>
      <c r="P326" s="27"/>
    </row>
    <row r="327" spans="1:16" s="14" customFormat="1" ht="12.75">
      <c r="A327" s="24" t="s">
        <v>480</v>
      </c>
      <c r="B327" s="25" t="s">
        <v>139</v>
      </c>
      <c r="C327">
        <v>696</v>
      </c>
      <c r="D327">
        <v>1473115.23</v>
      </c>
      <c r="E327">
        <v>173500</v>
      </c>
      <c r="F327">
        <f t="shared" si="58"/>
        <v>5909.442075389049</v>
      </c>
      <c r="G327">
        <f t="shared" si="54"/>
        <v>0.00027867862199904133</v>
      </c>
      <c r="H327">
        <f t="shared" si="59"/>
        <v>8.490577694524495</v>
      </c>
      <c r="I327">
        <f t="shared" si="60"/>
        <v>-1050.5579246109517</v>
      </c>
      <c r="J327">
        <f t="shared" si="61"/>
        <v>0</v>
      </c>
      <c r="K327">
        <f t="shared" si="55"/>
        <v>0</v>
      </c>
      <c r="L327">
        <f t="shared" si="56"/>
        <v>31322.902477373686</v>
      </c>
      <c r="M327">
        <f t="shared" si="57"/>
        <v>0</v>
      </c>
      <c r="N327" s="91">
        <f t="shared" si="53"/>
        <v>31322.902477373686</v>
      </c>
      <c r="P327" s="27"/>
    </row>
    <row r="328" spans="1:16" s="14" customFormat="1" ht="12.75">
      <c r="A328" s="24" t="s">
        <v>484</v>
      </c>
      <c r="B328" s="25" t="s">
        <v>236</v>
      </c>
      <c r="C328">
        <v>1791</v>
      </c>
      <c r="D328">
        <v>4055366.47</v>
      </c>
      <c r="E328">
        <v>295050</v>
      </c>
      <c r="F328">
        <f t="shared" si="58"/>
        <v>24616.713600305036</v>
      </c>
      <c r="G328">
        <f t="shared" si="54"/>
        <v>0.0011608797813330673</v>
      </c>
      <c r="H328">
        <f t="shared" si="59"/>
        <v>13.744675377054737</v>
      </c>
      <c r="I328">
        <f t="shared" si="60"/>
        <v>6706.713600305034</v>
      </c>
      <c r="J328">
        <f t="shared" si="61"/>
        <v>6706.713600305034</v>
      </c>
      <c r="K328">
        <f t="shared" si="55"/>
        <v>0.0008415123407892235</v>
      </c>
      <c r="L328">
        <f t="shared" si="56"/>
        <v>130480.49368772766</v>
      </c>
      <c r="M328">
        <f t="shared" si="57"/>
        <v>27012.111918966228</v>
      </c>
      <c r="N328" s="91">
        <f t="shared" si="53"/>
        <v>157492.6056066939</v>
      </c>
      <c r="P328" s="27"/>
    </row>
    <row r="329" spans="1:16" s="14" customFormat="1" ht="12.75">
      <c r="A329" s="24" t="s">
        <v>482</v>
      </c>
      <c r="B329" s="25" t="s">
        <v>190</v>
      </c>
      <c r="C329">
        <v>1540</v>
      </c>
      <c r="D329">
        <v>3842911.08</v>
      </c>
      <c r="E329">
        <v>392350</v>
      </c>
      <c r="F329">
        <f t="shared" si="58"/>
        <v>15083.68309723461</v>
      </c>
      <c r="G329">
        <f t="shared" si="54"/>
        <v>0.0007113192694981844</v>
      </c>
      <c r="H329">
        <f t="shared" si="59"/>
        <v>9.79459941378871</v>
      </c>
      <c r="I329">
        <f t="shared" si="60"/>
        <v>-316.3169027653869</v>
      </c>
      <c r="J329">
        <f t="shared" si="61"/>
        <v>0</v>
      </c>
      <c r="K329">
        <f t="shared" si="55"/>
        <v>0</v>
      </c>
      <c r="L329">
        <f t="shared" si="56"/>
        <v>79950.81915126221</v>
      </c>
      <c r="M329">
        <f t="shared" si="57"/>
        <v>0</v>
      </c>
      <c r="N329" s="91">
        <f t="shared" si="53"/>
        <v>79950.81915126221</v>
      </c>
      <c r="P329" s="27"/>
    </row>
    <row r="330" spans="1:16" s="14" customFormat="1" ht="12.75">
      <c r="A330" s="24" t="s">
        <v>484</v>
      </c>
      <c r="B330" s="25" t="s">
        <v>237</v>
      </c>
      <c r="C330">
        <v>4153</v>
      </c>
      <c r="D330">
        <v>5863331.05</v>
      </c>
      <c r="E330">
        <v>436500</v>
      </c>
      <c r="F330">
        <f t="shared" si="58"/>
        <v>55785.5987414662</v>
      </c>
      <c r="G330">
        <f t="shared" si="54"/>
        <v>0.002630748146158919</v>
      </c>
      <c r="H330">
        <f t="shared" si="59"/>
        <v>13.432602634593357</v>
      </c>
      <c r="I330">
        <f t="shared" si="60"/>
        <v>14255.59874146621</v>
      </c>
      <c r="J330">
        <f t="shared" si="61"/>
        <v>14255.59874146621</v>
      </c>
      <c r="K330">
        <f t="shared" si="55"/>
        <v>0.0017886945799709605</v>
      </c>
      <c r="L330">
        <f t="shared" si="56"/>
        <v>295690.66702558513</v>
      </c>
      <c r="M330">
        <f t="shared" si="57"/>
        <v>57416.17305066457</v>
      </c>
      <c r="N330" s="91">
        <f t="shared" si="53"/>
        <v>353106.8400762497</v>
      </c>
      <c r="P330" s="27"/>
    </row>
    <row r="331" spans="1:16" s="14" customFormat="1" ht="12.75">
      <c r="A331" s="24" t="s">
        <v>489</v>
      </c>
      <c r="B331" s="25" t="s">
        <v>382</v>
      </c>
      <c r="C331">
        <v>1554</v>
      </c>
      <c r="D331">
        <v>2227059.3</v>
      </c>
      <c r="E331">
        <v>183300</v>
      </c>
      <c r="F331">
        <f t="shared" si="58"/>
        <v>18880.79733878887</v>
      </c>
      <c r="G331">
        <f t="shared" si="54"/>
        <v>0.0008903843235100068</v>
      </c>
      <c r="H331">
        <f t="shared" si="59"/>
        <v>12.149805237315874</v>
      </c>
      <c r="I331">
        <f t="shared" si="60"/>
        <v>3340.7973387888687</v>
      </c>
      <c r="J331">
        <f t="shared" si="61"/>
        <v>3340.7973387888687</v>
      </c>
      <c r="K331">
        <f t="shared" si="55"/>
        <v>0.0004191802954786627</v>
      </c>
      <c r="L331">
        <f t="shared" si="56"/>
        <v>100077.36199004969</v>
      </c>
      <c r="M331">
        <f t="shared" si="57"/>
        <v>13455.471187832605</v>
      </c>
      <c r="N331" s="91">
        <f t="shared" si="53"/>
        <v>113532.83317788229</v>
      </c>
      <c r="P331" s="27"/>
    </row>
    <row r="332" spans="1:16" s="14" customFormat="1" ht="12.75">
      <c r="A332" s="24" t="s">
        <v>488</v>
      </c>
      <c r="B332" s="25" t="s">
        <v>358</v>
      </c>
      <c r="C332">
        <v>1922</v>
      </c>
      <c r="D332">
        <v>2075283</v>
      </c>
      <c r="E332">
        <v>132750</v>
      </c>
      <c r="F332">
        <f t="shared" si="58"/>
        <v>30046.658576271187</v>
      </c>
      <c r="G332">
        <f t="shared" si="54"/>
        <v>0.001416946185593954</v>
      </c>
      <c r="H332">
        <f t="shared" si="59"/>
        <v>15.633016949152543</v>
      </c>
      <c r="I332">
        <f t="shared" si="60"/>
        <v>10826.658576271187</v>
      </c>
      <c r="J332">
        <f t="shared" si="61"/>
        <v>10826.658576271187</v>
      </c>
      <c r="K332">
        <f t="shared" si="55"/>
        <v>0.0013584547282635292</v>
      </c>
      <c r="L332">
        <f t="shared" si="56"/>
        <v>159261.82951772574</v>
      </c>
      <c r="M332">
        <f t="shared" si="57"/>
        <v>43605.6958146195</v>
      </c>
      <c r="N332" s="91">
        <f t="shared" si="53"/>
        <v>202867.52533234525</v>
      </c>
      <c r="P332" s="27"/>
    </row>
    <row r="333" spans="1:16" s="14" customFormat="1" ht="12.75">
      <c r="A333" s="24" t="s">
        <v>484</v>
      </c>
      <c r="B333" s="25" t="s">
        <v>238</v>
      </c>
      <c r="C333">
        <v>5084</v>
      </c>
      <c r="D333">
        <v>5380740.32</v>
      </c>
      <c r="E333">
        <v>349600</v>
      </c>
      <c r="F333">
        <f t="shared" si="58"/>
        <v>78248.52341784898</v>
      </c>
      <c r="G333">
        <f t="shared" si="54"/>
        <v>0.003690059129331639</v>
      </c>
      <c r="H333">
        <f t="shared" si="59"/>
        <v>15.391133638443936</v>
      </c>
      <c r="I333">
        <f t="shared" si="60"/>
        <v>27408.52341784897</v>
      </c>
      <c r="J333">
        <f t="shared" si="61"/>
        <v>27408.52341784897</v>
      </c>
      <c r="K333">
        <f t="shared" si="55"/>
        <v>0.0034390331947201855</v>
      </c>
      <c r="L333">
        <f t="shared" si="56"/>
        <v>414755.03723495157</v>
      </c>
      <c r="M333">
        <f t="shared" si="57"/>
        <v>110391.19100938948</v>
      </c>
      <c r="N333" s="91">
        <f t="shared" si="53"/>
        <v>525146.2282443411</v>
      </c>
      <c r="P333" s="27"/>
    </row>
    <row r="334" spans="1:16" s="14" customFormat="1" ht="12.75">
      <c r="A334" s="24" t="s">
        <v>486</v>
      </c>
      <c r="B334" s="25" t="s">
        <v>320</v>
      </c>
      <c r="C334">
        <v>850</v>
      </c>
      <c r="D334">
        <v>993290.07</v>
      </c>
      <c r="E334">
        <v>78600</v>
      </c>
      <c r="F334">
        <f t="shared" si="58"/>
        <v>10741.686507633587</v>
      </c>
      <c r="G334">
        <f t="shared" si="54"/>
        <v>0.0005065585474405292</v>
      </c>
      <c r="H334">
        <f t="shared" si="59"/>
        <v>12.637278244274809</v>
      </c>
      <c r="I334">
        <f t="shared" si="60"/>
        <v>2241.686507633587</v>
      </c>
      <c r="J334">
        <f t="shared" si="61"/>
        <v>2241.686507633587</v>
      </c>
      <c r="K334">
        <f t="shared" si="55"/>
        <v>0.0002812714203672813</v>
      </c>
      <c r="L334">
        <f t="shared" si="56"/>
        <v>56936.13620859066</v>
      </c>
      <c r="M334">
        <f t="shared" si="57"/>
        <v>9028.66745773682</v>
      </c>
      <c r="N334" s="91">
        <f t="shared" si="53"/>
        <v>65964.80366632748</v>
      </c>
      <c r="P334" s="27"/>
    </row>
    <row r="335" spans="1:16" s="14" customFormat="1" ht="12.75">
      <c r="A335" s="24" t="s">
        <v>491</v>
      </c>
      <c r="B335" s="25" t="s">
        <v>453</v>
      </c>
      <c r="C335">
        <v>1973</v>
      </c>
      <c r="D335">
        <v>2967778.5</v>
      </c>
      <c r="E335">
        <v>210350</v>
      </c>
      <c r="F335">
        <f t="shared" si="58"/>
        <v>27836.59130259092</v>
      </c>
      <c r="G335">
        <f t="shared" si="54"/>
        <v>0.001312723402038901</v>
      </c>
      <c r="H335">
        <f t="shared" si="59"/>
        <v>14.108763964820538</v>
      </c>
      <c r="I335">
        <f t="shared" si="60"/>
        <v>8106.591302590921</v>
      </c>
      <c r="J335">
        <f t="shared" si="61"/>
        <v>8106.591302590921</v>
      </c>
      <c r="K335">
        <f t="shared" si="55"/>
        <v>0.001017159376323238</v>
      </c>
      <c r="L335">
        <f t="shared" si="56"/>
        <v>147547.40355351748</v>
      </c>
      <c r="M335">
        <f t="shared" si="57"/>
        <v>32650.29112573776</v>
      </c>
      <c r="N335" s="91">
        <f t="shared" si="53"/>
        <v>180197.69467925525</v>
      </c>
      <c r="P335" s="27"/>
    </row>
    <row r="336" spans="1:16" s="14" customFormat="1" ht="12.75">
      <c r="A336" s="24" t="s">
        <v>485</v>
      </c>
      <c r="B336" s="25" t="s">
        <v>296</v>
      </c>
      <c r="C336">
        <v>349</v>
      </c>
      <c r="D336">
        <v>381430.42</v>
      </c>
      <c r="E336">
        <v>21350</v>
      </c>
      <c r="F336">
        <f t="shared" si="58"/>
        <v>6235.09211147541</v>
      </c>
      <c r="G336">
        <f t="shared" si="54"/>
        <v>0.0002940356899172526</v>
      </c>
      <c r="H336">
        <f t="shared" si="59"/>
        <v>17.86559344262295</v>
      </c>
      <c r="I336">
        <f t="shared" si="60"/>
        <v>2745.092111475409</v>
      </c>
      <c r="J336">
        <f t="shared" si="61"/>
        <v>2745.092111475409</v>
      </c>
      <c r="K336">
        <f t="shared" si="55"/>
        <v>0.0003444352966413594</v>
      </c>
      <c r="L336">
        <f t="shared" si="56"/>
        <v>33049.005245106586</v>
      </c>
      <c r="M336">
        <f t="shared" si="57"/>
        <v>11056.19529357457</v>
      </c>
      <c r="N336" s="91">
        <f t="shared" si="53"/>
        <v>44105.20053868116</v>
      </c>
      <c r="P336" s="27"/>
    </row>
    <row r="337" spans="1:16" s="14" customFormat="1" ht="12.75">
      <c r="A337" s="24" t="s">
        <v>485</v>
      </c>
      <c r="B337" s="25" t="s">
        <v>297</v>
      </c>
      <c r="C337">
        <v>936</v>
      </c>
      <c r="D337">
        <v>1000019.79</v>
      </c>
      <c r="E337">
        <v>41700</v>
      </c>
      <c r="F337">
        <f t="shared" si="58"/>
        <v>22446.48737266187</v>
      </c>
      <c r="G337">
        <f t="shared" si="54"/>
        <v>0.0010585358295978338</v>
      </c>
      <c r="H337">
        <f t="shared" si="59"/>
        <v>23.981289928057556</v>
      </c>
      <c r="I337">
        <f t="shared" si="60"/>
        <v>13086.487372661873</v>
      </c>
      <c r="J337">
        <f t="shared" si="61"/>
        <v>13086.487372661873</v>
      </c>
      <c r="K337">
        <f t="shared" si="55"/>
        <v>0.001642002518368526</v>
      </c>
      <c r="L337">
        <f t="shared" si="56"/>
        <v>118977.24454591589</v>
      </c>
      <c r="M337">
        <f t="shared" si="57"/>
        <v>52707.43356633021</v>
      </c>
      <c r="N337" s="91">
        <f t="shared" si="53"/>
        <v>171684.6781122461</v>
      </c>
      <c r="P337" s="27"/>
    </row>
    <row r="338" spans="1:16" s="14" customFormat="1" ht="12.75">
      <c r="A338" s="24" t="s">
        <v>490</v>
      </c>
      <c r="B338" s="25" t="s">
        <v>419</v>
      </c>
      <c r="C338">
        <v>790</v>
      </c>
      <c r="D338">
        <v>1503449</v>
      </c>
      <c r="E338">
        <v>71500</v>
      </c>
      <c r="F338">
        <f t="shared" si="58"/>
        <v>16611.534405594404</v>
      </c>
      <c r="G338">
        <f t="shared" si="54"/>
        <v>0.0007833699794977588</v>
      </c>
      <c r="H338">
        <f t="shared" si="59"/>
        <v>21.02725874125874</v>
      </c>
      <c r="I338">
        <f t="shared" si="60"/>
        <v>8711.534405594406</v>
      </c>
      <c r="J338">
        <f t="shared" si="61"/>
        <v>8711.534405594406</v>
      </c>
      <c r="K338">
        <f t="shared" si="55"/>
        <v>0.0010930634803287538</v>
      </c>
      <c r="L338">
        <f t="shared" si="56"/>
        <v>88049.17038665037</v>
      </c>
      <c r="M338">
        <f t="shared" si="57"/>
        <v>35086.77369779714</v>
      </c>
      <c r="N338" s="91">
        <f t="shared" si="53"/>
        <v>123135.94408444752</v>
      </c>
      <c r="P338" s="27"/>
    </row>
    <row r="339" spans="1:16" s="14" customFormat="1" ht="12.75">
      <c r="A339" s="24" t="s">
        <v>480</v>
      </c>
      <c r="B339" s="25" t="s">
        <v>140</v>
      </c>
      <c r="C339">
        <v>1228</v>
      </c>
      <c r="D339">
        <v>1812950.37</v>
      </c>
      <c r="E339">
        <v>205900</v>
      </c>
      <c r="F339">
        <f t="shared" si="58"/>
        <v>10812.545188732394</v>
      </c>
      <c r="G339">
        <f t="shared" si="54"/>
        <v>0.0005099001149444268</v>
      </c>
      <c r="H339">
        <f t="shared" si="59"/>
        <v>8.805004225352112</v>
      </c>
      <c r="I339">
        <f t="shared" si="60"/>
        <v>-1467.454811267606</v>
      </c>
      <c r="J339">
        <f t="shared" si="61"/>
        <v>0</v>
      </c>
      <c r="K339">
        <f t="shared" si="55"/>
        <v>0</v>
      </c>
      <c r="L339">
        <f t="shared" si="56"/>
        <v>57311.72150571655</v>
      </c>
      <c r="M339">
        <f t="shared" si="57"/>
        <v>0</v>
      </c>
      <c r="N339" s="91">
        <f t="shared" si="53"/>
        <v>57311.72150571655</v>
      </c>
      <c r="P339" s="27"/>
    </row>
    <row r="340" spans="1:16" s="14" customFormat="1" ht="12.75">
      <c r="A340" s="24" t="s">
        <v>485</v>
      </c>
      <c r="B340" s="25" t="s">
        <v>307</v>
      </c>
      <c r="C340">
        <v>616</v>
      </c>
      <c r="D340">
        <v>148155.5</v>
      </c>
      <c r="E340">
        <v>9950</v>
      </c>
      <c r="F340">
        <f t="shared" si="58"/>
        <v>9172.24</v>
      </c>
      <c r="G340">
        <f t="shared" si="54"/>
        <v>0.0004325462829206605</v>
      </c>
      <c r="H340">
        <f t="shared" si="59"/>
        <v>14.89</v>
      </c>
      <c r="I340">
        <f t="shared" si="60"/>
        <v>3012.2400000000002</v>
      </c>
      <c r="J340">
        <f t="shared" si="61"/>
        <v>3012.2400000000002</v>
      </c>
      <c r="K340">
        <f t="shared" si="55"/>
        <v>0.00037795517812235814</v>
      </c>
      <c r="L340">
        <f t="shared" si="56"/>
        <v>48617.31028984686</v>
      </c>
      <c r="M340">
        <f t="shared" si="57"/>
        <v>12132.166192855786</v>
      </c>
      <c r="N340" s="91">
        <f t="shared" si="53"/>
        <v>60749.476482702645</v>
      </c>
      <c r="P340" s="27"/>
    </row>
    <row r="341" spans="1:16" s="14" customFormat="1" ht="12.75">
      <c r="A341" s="29" t="s">
        <v>477</v>
      </c>
      <c r="B341" s="25" t="s">
        <v>57</v>
      </c>
      <c r="C341">
        <v>350</v>
      </c>
      <c r="D341">
        <v>399420.18</v>
      </c>
      <c r="E341">
        <v>24300</v>
      </c>
      <c r="F341">
        <f t="shared" si="58"/>
        <v>5752.9655555555555</v>
      </c>
      <c r="G341">
        <f t="shared" si="54"/>
        <v>0.0002712994717567517</v>
      </c>
      <c r="H341">
        <f t="shared" si="59"/>
        <v>16.437044444444446</v>
      </c>
      <c r="I341">
        <f t="shared" si="60"/>
        <v>2252.965555555556</v>
      </c>
      <c r="J341">
        <f t="shared" si="61"/>
        <v>2252.965555555556</v>
      </c>
      <c r="K341">
        <f t="shared" si="55"/>
        <v>0.0002826866378022793</v>
      </c>
      <c r="L341">
        <f t="shared" si="56"/>
        <v>30493.501205948127</v>
      </c>
      <c r="M341">
        <f t="shared" si="57"/>
        <v>9074.095207148059</v>
      </c>
      <c r="N341" s="91">
        <f t="shared" si="53"/>
        <v>39567.59641309619</v>
      </c>
      <c r="P341" s="27"/>
    </row>
    <row r="342" spans="1:16" s="14" customFormat="1" ht="12.75">
      <c r="A342" s="24" t="s">
        <v>490</v>
      </c>
      <c r="B342" s="25" t="s">
        <v>420</v>
      </c>
      <c r="C342">
        <v>887</v>
      </c>
      <c r="D342">
        <v>1597218.15</v>
      </c>
      <c r="E342">
        <v>95250</v>
      </c>
      <c r="F342">
        <f t="shared" si="58"/>
        <v>14873.832011023622</v>
      </c>
      <c r="G342">
        <f t="shared" si="54"/>
        <v>0.000701423071044216</v>
      </c>
      <c r="H342">
        <f t="shared" si="59"/>
        <v>16.768694488188974</v>
      </c>
      <c r="I342">
        <f t="shared" si="60"/>
        <v>6003.83201102362</v>
      </c>
      <c r="J342">
        <f t="shared" si="61"/>
        <v>6003.83201102362</v>
      </c>
      <c r="K342">
        <f t="shared" si="55"/>
        <v>0.000753319588460132</v>
      </c>
      <c r="L342">
        <f t="shared" si="56"/>
        <v>78838.5068509974</v>
      </c>
      <c r="M342">
        <f t="shared" si="57"/>
        <v>24181.17007666259</v>
      </c>
      <c r="N342" s="91">
        <f t="shared" si="53"/>
        <v>103019.67692765998</v>
      </c>
      <c r="P342" s="27"/>
    </row>
    <row r="343" spans="1:16" s="14" customFormat="1" ht="12.75">
      <c r="A343" s="24" t="s">
        <v>484</v>
      </c>
      <c r="B343" s="25" t="s">
        <v>239</v>
      </c>
      <c r="C343">
        <v>1553</v>
      </c>
      <c r="D343">
        <v>2266540.51</v>
      </c>
      <c r="E343">
        <v>141800</v>
      </c>
      <c r="F343">
        <f t="shared" si="58"/>
        <v>24823.253963540195</v>
      </c>
      <c r="G343">
        <f t="shared" si="54"/>
        <v>0.0011706198520672012</v>
      </c>
      <c r="H343">
        <f t="shared" si="59"/>
        <v>15.984065655853312</v>
      </c>
      <c r="I343">
        <f t="shared" si="60"/>
        <v>9293.253963540194</v>
      </c>
      <c r="J343">
        <f t="shared" si="61"/>
        <v>9293.253963540194</v>
      </c>
      <c r="K343">
        <f t="shared" si="55"/>
        <v>0.001166053653469227</v>
      </c>
      <c r="L343">
        <f t="shared" si="56"/>
        <v>131575.25755421846</v>
      </c>
      <c r="M343">
        <f t="shared" si="57"/>
        <v>37429.720592677</v>
      </c>
      <c r="N343" s="91">
        <f t="shared" si="53"/>
        <v>169004.97814689548</v>
      </c>
      <c r="P343" s="27"/>
    </row>
    <row r="344" spans="1:16" s="14" customFormat="1" ht="12.75">
      <c r="A344" s="24" t="s">
        <v>479</v>
      </c>
      <c r="B344" s="25" t="s">
        <v>110</v>
      </c>
      <c r="C344">
        <v>1002</v>
      </c>
      <c r="D344">
        <v>1865311.42</v>
      </c>
      <c r="E344">
        <v>84600</v>
      </c>
      <c r="F344">
        <f t="shared" si="58"/>
        <v>22092.695541843972</v>
      </c>
      <c r="G344">
        <f t="shared" si="54"/>
        <v>0.0010418516454347528</v>
      </c>
      <c r="H344">
        <f t="shared" si="59"/>
        <v>22.048598345153664</v>
      </c>
      <c r="I344">
        <f t="shared" si="60"/>
        <v>12072.695541843972</v>
      </c>
      <c r="J344">
        <f t="shared" si="61"/>
        <v>12072.695541843972</v>
      </c>
      <c r="K344">
        <f t="shared" si="55"/>
        <v>0.0015147988851932906</v>
      </c>
      <c r="L344">
        <f t="shared" si="56"/>
        <v>117101.97664877333</v>
      </c>
      <c r="M344">
        <f t="shared" si="57"/>
        <v>48624.262578479866</v>
      </c>
      <c r="N344" s="91">
        <f t="shared" si="53"/>
        <v>165726.2392272532</v>
      </c>
      <c r="P344" s="27"/>
    </row>
    <row r="345" spans="1:16" s="14" customFormat="1" ht="12.75">
      <c r="A345" s="24" t="s">
        <v>487</v>
      </c>
      <c r="B345" s="25" t="s">
        <v>331</v>
      </c>
      <c r="C345">
        <v>2226</v>
      </c>
      <c r="D345">
        <v>5706342.7</v>
      </c>
      <c r="E345">
        <v>676500</v>
      </c>
      <c r="F345">
        <f t="shared" si="58"/>
        <v>18776.524538359205</v>
      </c>
      <c r="G345">
        <f t="shared" si="54"/>
        <v>0.0008854670064494437</v>
      </c>
      <c r="H345">
        <f t="shared" si="59"/>
        <v>8.43509637841833</v>
      </c>
      <c r="I345">
        <f t="shared" si="60"/>
        <v>-3483.475461640799</v>
      </c>
      <c r="J345">
        <f t="shared" si="61"/>
        <v>0</v>
      </c>
      <c r="K345">
        <f t="shared" si="55"/>
        <v>0</v>
      </c>
      <c r="L345">
        <f t="shared" si="56"/>
        <v>99524.66569195017</v>
      </c>
      <c r="M345">
        <f t="shared" si="57"/>
        <v>0</v>
      </c>
      <c r="N345" s="91">
        <f t="shared" si="53"/>
        <v>99524.66569195017</v>
      </c>
      <c r="P345" s="27"/>
    </row>
    <row r="346" spans="1:16" s="14" customFormat="1" ht="12.75">
      <c r="A346" s="24" t="s">
        <v>488</v>
      </c>
      <c r="B346" s="25" t="s">
        <v>359</v>
      </c>
      <c r="C346">
        <v>4103</v>
      </c>
      <c r="D346">
        <v>4799847.96</v>
      </c>
      <c r="E346">
        <v>252050</v>
      </c>
      <c r="F346">
        <f t="shared" si="58"/>
        <v>78134.40261805197</v>
      </c>
      <c r="G346">
        <f t="shared" si="54"/>
        <v>0.003684677398396107</v>
      </c>
      <c r="H346">
        <f t="shared" si="59"/>
        <v>19.043237294187662</v>
      </c>
      <c r="I346">
        <f t="shared" si="60"/>
        <v>37104.40261805198</v>
      </c>
      <c r="J346">
        <f t="shared" si="61"/>
        <v>37104.40261805198</v>
      </c>
      <c r="K346">
        <f t="shared" si="55"/>
        <v>0.004655605496450989</v>
      </c>
      <c r="L346">
        <f t="shared" si="56"/>
        <v>414150.1417749269</v>
      </c>
      <c r="M346">
        <f t="shared" si="57"/>
        <v>149442.53414364057</v>
      </c>
      <c r="N346" s="91">
        <f t="shared" si="53"/>
        <v>563592.6759185675</v>
      </c>
      <c r="P346" s="27"/>
    </row>
    <row r="347" spans="1:16" s="14" customFormat="1" ht="12.75">
      <c r="A347" s="24" t="s">
        <v>481</v>
      </c>
      <c r="B347" s="25" t="s">
        <v>169</v>
      </c>
      <c r="C347">
        <v>2651</v>
      </c>
      <c r="D347">
        <v>2693831.4</v>
      </c>
      <c r="E347">
        <v>221500</v>
      </c>
      <c r="F347">
        <f t="shared" si="58"/>
        <v>32240.844430699774</v>
      </c>
      <c r="G347">
        <f t="shared" si="54"/>
        <v>0.0015204200300823426</v>
      </c>
      <c r="H347">
        <f t="shared" si="59"/>
        <v>12.161767042889391</v>
      </c>
      <c r="I347">
        <f t="shared" si="60"/>
        <v>5730.844430699775</v>
      </c>
      <c r="J347">
        <f t="shared" si="61"/>
        <v>5730.844430699775</v>
      </c>
      <c r="K347">
        <f t="shared" si="55"/>
        <v>0.0007190669825766398</v>
      </c>
      <c r="L347">
        <f t="shared" si="56"/>
        <v>170892.0762751533</v>
      </c>
      <c r="M347">
        <f t="shared" si="57"/>
        <v>23081.67910214713</v>
      </c>
      <c r="N347" s="91">
        <f t="shared" si="53"/>
        <v>193973.75537730043</v>
      </c>
      <c r="P347" s="27"/>
    </row>
    <row r="348" spans="1:16" s="14" customFormat="1" ht="12.75">
      <c r="A348" s="24" t="s">
        <v>490</v>
      </c>
      <c r="B348" s="30" t="s">
        <v>467</v>
      </c>
      <c r="C348">
        <v>748</v>
      </c>
      <c r="D348">
        <v>28477.125</v>
      </c>
      <c r="E348">
        <v>1912.5</v>
      </c>
      <c r="F348">
        <f t="shared" si="58"/>
        <v>11137.72</v>
      </c>
      <c r="G348">
        <f t="shared" si="54"/>
        <v>0.0005252347721179448</v>
      </c>
      <c r="H348">
        <f t="shared" si="59"/>
        <v>14.89</v>
      </c>
      <c r="I348">
        <f t="shared" si="60"/>
        <v>3657.7200000000003</v>
      </c>
      <c r="J348">
        <f t="shared" si="61"/>
        <v>3657.7200000000003</v>
      </c>
      <c r="K348">
        <f t="shared" si="55"/>
        <v>0.00045894557343429207</v>
      </c>
      <c r="L348">
        <f t="shared" si="56"/>
        <v>59035.30535195689</v>
      </c>
      <c r="M348">
        <f t="shared" si="57"/>
        <v>14731.916091324883</v>
      </c>
      <c r="N348" s="91">
        <f t="shared" si="53"/>
        <v>73767.22144328177</v>
      </c>
      <c r="P348" s="27"/>
    </row>
    <row r="349" spans="1:16" s="14" customFormat="1" ht="12.75">
      <c r="A349" s="24" t="s">
        <v>488</v>
      </c>
      <c r="B349" s="25" t="s">
        <v>360</v>
      </c>
      <c r="C349">
        <v>83</v>
      </c>
      <c r="D349">
        <v>964126.03</v>
      </c>
      <c r="E349">
        <v>116300</v>
      </c>
      <c r="F349">
        <f t="shared" si="58"/>
        <v>688.0693077386071</v>
      </c>
      <c r="G349">
        <f t="shared" si="54"/>
        <v>3.244810661889861E-05</v>
      </c>
      <c r="H349">
        <f t="shared" si="59"/>
        <v>8.28999165950129</v>
      </c>
      <c r="I349">
        <f t="shared" si="60"/>
        <v>-141.93069226139295</v>
      </c>
      <c r="J349">
        <f t="shared" si="61"/>
        <v>0</v>
      </c>
      <c r="K349">
        <f t="shared" si="55"/>
        <v>0</v>
      </c>
      <c r="L349">
        <f t="shared" si="56"/>
        <v>3647.1002759683556</v>
      </c>
      <c r="M349">
        <f t="shared" si="57"/>
        <v>0</v>
      </c>
      <c r="N349" s="91">
        <f t="shared" si="53"/>
        <v>3647.1002759683556</v>
      </c>
      <c r="P349" s="27"/>
    </row>
    <row r="350" spans="1:16" s="14" customFormat="1" ht="12.75">
      <c r="A350" s="24" t="s">
        <v>485</v>
      </c>
      <c r="B350" s="25" t="s">
        <v>298</v>
      </c>
      <c r="C350">
        <v>1415</v>
      </c>
      <c r="D350">
        <v>1276783.54</v>
      </c>
      <c r="E350">
        <v>83400</v>
      </c>
      <c r="F350">
        <f t="shared" si="58"/>
        <v>21662.454545563553</v>
      </c>
      <c r="G350">
        <f t="shared" si="54"/>
        <v>0.0010215622566157538</v>
      </c>
      <c r="H350">
        <f t="shared" si="59"/>
        <v>15.3091551558753</v>
      </c>
      <c r="I350">
        <f t="shared" si="60"/>
        <v>7512.454545563551</v>
      </c>
      <c r="J350">
        <f t="shared" si="61"/>
        <v>7512.454545563551</v>
      </c>
      <c r="K350">
        <f t="shared" si="55"/>
        <v>0.0009426111783604862</v>
      </c>
      <c r="L350">
        <f t="shared" si="56"/>
        <v>114821.49118223759</v>
      </c>
      <c r="M350">
        <f t="shared" si="57"/>
        <v>30257.332438003574</v>
      </c>
      <c r="N350" s="91">
        <f t="shared" si="53"/>
        <v>145078.82362024116</v>
      </c>
      <c r="P350" s="27"/>
    </row>
    <row r="351" spans="1:16" s="14" customFormat="1" ht="12.75">
      <c r="A351" s="29" t="s">
        <v>476</v>
      </c>
      <c r="B351" s="25" t="s">
        <v>10</v>
      </c>
      <c r="C351">
        <v>5471</v>
      </c>
      <c r="D351">
        <v>9700582.63</v>
      </c>
      <c r="E351">
        <v>729900</v>
      </c>
      <c r="F351">
        <f t="shared" si="58"/>
        <v>72711.17628268256</v>
      </c>
      <c r="G351">
        <f t="shared" si="54"/>
        <v>0.0034289278330989193</v>
      </c>
      <c r="H351">
        <f t="shared" si="59"/>
        <v>13.290289943827922</v>
      </c>
      <c r="I351">
        <f t="shared" si="60"/>
        <v>18001.17628268256</v>
      </c>
      <c r="J351">
        <f t="shared" si="61"/>
        <v>18001.17628268256</v>
      </c>
      <c r="K351">
        <f t="shared" si="55"/>
        <v>0.002258663914008597</v>
      </c>
      <c r="L351">
        <f t="shared" si="56"/>
        <v>385404.41799112665</v>
      </c>
      <c r="M351">
        <f t="shared" si="57"/>
        <v>72501.94616909634</v>
      </c>
      <c r="N351" s="91">
        <f t="shared" si="53"/>
        <v>457906.364160223</v>
      </c>
      <c r="P351" s="27"/>
    </row>
    <row r="352" spans="1:16" s="14" customFormat="1" ht="12.75">
      <c r="A352" s="29" t="s">
        <v>477</v>
      </c>
      <c r="B352" s="25" t="s">
        <v>58</v>
      </c>
      <c r="C352">
        <v>348</v>
      </c>
      <c r="D352">
        <v>911280.48</v>
      </c>
      <c r="E352">
        <v>64650</v>
      </c>
      <c r="F352">
        <f t="shared" si="58"/>
        <v>4905.268477030163</v>
      </c>
      <c r="G352">
        <f t="shared" si="54"/>
        <v>0.00023132360758847201</v>
      </c>
      <c r="H352">
        <f t="shared" si="59"/>
        <v>14.095599071925754</v>
      </c>
      <c r="I352">
        <f t="shared" si="60"/>
        <v>1425.2684770301626</v>
      </c>
      <c r="J352">
        <f t="shared" si="61"/>
        <v>1425.2684770301626</v>
      </c>
      <c r="K352">
        <f t="shared" si="55"/>
        <v>0.00017883289548911016</v>
      </c>
      <c r="L352">
        <f t="shared" si="56"/>
        <v>26000.296503665406</v>
      </c>
      <c r="M352">
        <f t="shared" si="57"/>
        <v>5740.443667426363</v>
      </c>
      <c r="N352" s="91">
        <f t="shared" si="53"/>
        <v>31740.74017109177</v>
      </c>
      <c r="P352" s="27"/>
    </row>
    <row r="353" spans="1:16" s="14" customFormat="1" ht="12.75">
      <c r="A353" s="24" t="s">
        <v>484</v>
      </c>
      <c r="B353" s="25" t="s">
        <v>240</v>
      </c>
      <c r="C353">
        <v>1519</v>
      </c>
      <c r="D353">
        <v>1913856.06</v>
      </c>
      <c r="E353">
        <v>133200</v>
      </c>
      <c r="F353">
        <f t="shared" si="58"/>
        <v>21825.43059414414</v>
      </c>
      <c r="G353">
        <f t="shared" si="54"/>
        <v>0.0010292479129024002</v>
      </c>
      <c r="H353">
        <f t="shared" si="59"/>
        <v>14.36828873873874</v>
      </c>
      <c r="I353">
        <f t="shared" si="60"/>
        <v>6635.430594144145</v>
      </c>
      <c r="J353">
        <f t="shared" si="61"/>
        <v>6635.430594144145</v>
      </c>
      <c r="K353">
        <f t="shared" si="55"/>
        <v>0.0008325682389611369</v>
      </c>
      <c r="L353">
        <f t="shared" si="56"/>
        <v>115685.34310103337</v>
      </c>
      <c r="M353">
        <f t="shared" si="57"/>
        <v>26725.010865441192</v>
      </c>
      <c r="N353" s="91">
        <f t="shared" si="53"/>
        <v>142410.35396647456</v>
      </c>
      <c r="P353" s="27"/>
    </row>
    <row r="354" spans="1:16" s="14" customFormat="1" ht="12.75">
      <c r="A354" s="24" t="s">
        <v>478</v>
      </c>
      <c r="B354" s="25" t="s">
        <v>88</v>
      </c>
      <c r="C354">
        <v>68579</v>
      </c>
      <c r="D354">
        <v>173227759</v>
      </c>
      <c r="E354">
        <v>10507000</v>
      </c>
      <c r="F354">
        <f t="shared" si="58"/>
        <v>1130654.466970686</v>
      </c>
      <c r="G354">
        <f t="shared" si="54"/>
        <v>0.05331962388204092</v>
      </c>
      <c r="H354">
        <f t="shared" si="59"/>
        <v>16.486890549157703</v>
      </c>
      <c r="I354">
        <f t="shared" si="60"/>
        <v>444864.4669706861</v>
      </c>
      <c r="J354">
        <f t="shared" si="61"/>
        <v>444864.4669706861</v>
      </c>
      <c r="K354">
        <f t="shared" si="55"/>
        <v>0.0558185366551847</v>
      </c>
      <c r="L354">
        <f t="shared" si="56"/>
        <v>5993015.779276955</v>
      </c>
      <c r="M354">
        <f t="shared" si="57"/>
        <v>1791746.2242665149</v>
      </c>
      <c r="N354" s="91">
        <f t="shared" si="53"/>
        <v>7784762.00354347</v>
      </c>
      <c r="P354" s="27"/>
    </row>
    <row r="355" spans="1:16" s="14" customFormat="1" ht="12.75">
      <c r="A355" s="24" t="s">
        <v>478</v>
      </c>
      <c r="B355" s="25" t="s">
        <v>89</v>
      </c>
      <c r="C355">
        <v>1558</v>
      </c>
      <c r="D355">
        <v>4342244.4</v>
      </c>
      <c r="E355">
        <v>267550</v>
      </c>
      <c r="F355">
        <f t="shared" si="58"/>
        <v>25285.803682302376</v>
      </c>
      <c r="G355">
        <f t="shared" si="54"/>
        <v>0.001192432861922654</v>
      </c>
      <c r="H355">
        <f t="shared" si="59"/>
        <v>16.22965576527752</v>
      </c>
      <c r="I355">
        <f t="shared" si="60"/>
        <v>9705.803682302378</v>
      </c>
      <c r="J355">
        <f t="shared" si="61"/>
        <v>9705.803682302378</v>
      </c>
      <c r="K355">
        <f t="shared" si="55"/>
        <v>0.0012178175575535929</v>
      </c>
      <c r="L355">
        <f t="shared" si="56"/>
        <v>134026.994883545</v>
      </c>
      <c r="M355">
        <f t="shared" si="57"/>
        <v>39091.31520361063</v>
      </c>
      <c r="N355" s="91">
        <f t="shared" si="53"/>
        <v>173118.31008715564</v>
      </c>
      <c r="P355" s="27"/>
    </row>
    <row r="356" spans="1:16" s="14" customFormat="1" ht="12.75">
      <c r="A356" s="29" t="s">
        <v>477</v>
      </c>
      <c r="B356" s="25" t="s">
        <v>59</v>
      </c>
      <c r="C356">
        <v>9098</v>
      </c>
      <c r="D356">
        <v>13360249.16</v>
      </c>
      <c r="E356">
        <v>562100</v>
      </c>
      <c r="F356">
        <f t="shared" si="58"/>
        <v>216245.41337427506</v>
      </c>
      <c r="G356">
        <f t="shared" si="54"/>
        <v>0.010197743381516878</v>
      </c>
      <c r="H356">
        <f t="shared" si="59"/>
        <v>23.76845607543142</v>
      </c>
      <c r="I356">
        <f t="shared" si="60"/>
        <v>125265.41337427506</v>
      </c>
      <c r="J356">
        <f t="shared" si="61"/>
        <v>125265.41337427506</v>
      </c>
      <c r="K356">
        <f t="shared" si="55"/>
        <v>0.01571744337252176</v>
      </c>
      <c r="L356">
        <f t="shared" si="56"/>
        <v>1146205.3283356444</v>
      </c>
      <c r="M356">
        <f t="shared" si="57"/>
        <v>504521.8220571683</v>
      </c>
      <c r="N356" s="91">
        <f t="shared" si="53"/>
        <v>1650727.1503928127</v>
      </c>
      <c r="P356" s="27"/>
    </row>
    <row r="357" spans="1:16" s="14" customFormat="1" ht="12.75">
      <c r="A357" s="24" t="s">
        <v>490</v>
      </c>
      <c r="B357" s="25" t="s">
        <v>421</v>
      </c>
      <c r="C357">
        <v>835</v>
      </c>
      <c r="D357">
        <v>1033919.14</v>
      </c>
      <c r="E357">
        <v>60400</v>
      </c>
      <c r="F357">
        <f t="shared" si="58"/>
        <v>14293.41857450331</v>
      </c>
      <c r="G357">
        <f t="shared" si="54"/>
        <v>0.0006740518209979823</v>
      </c>
      <c r="H357">
        <f t="shared" si="59"/>
        <v>17.11786655629139</v>
      </c>
      <c r="I357">
        <f t="shared" si="60"/>
        <v>5943.41857450331</v>
      </c>
      <c r="J357">
        <f t="shared" si="61"/>
        <v>5943.41857450331</v>
      </c>
      <c r="K357">
        <f t="shared" si="55"/>
        <v>0.0007457393255458166</v>
      </c>
      <c r="L357">
        <f t="shared" si="56"/>
        <v>75762.03478531832</v>
      </c>
      <c r="M357">
        <f t="shared" si="57"/>
        <v>23937.84754852873</v>
      </c>
      <c r="N357" s="91">
        <f t="shared" si="53"/>
        <v>99699.88233384705</v>
      </c>
      <c r="P357" s="27"/>
    </row>
    <row r="358" spans="1:16" s="14" customFormat="1" ht="12.75">
      <c r="A358" s="24" t="s">
        <v>489</v>
      </c>
      <c r="B358" s="25" t="s">
        <v>383</v>
      </c>
      <c r="C358">
        <v>735</v>
      </c>
      <c r="D358">
        <v>793535.4</v>
      </c>
      <c r="E358">
        <v>59150</v>
      </c>
      <c r="F358">
        <f t="shared" si="58"/>
        <v>9860.499053254438</v>
      </c>
      <c r="G358">
        <f t="shared" si="54"/>
        <v>0.0004650033375956036</v>
      </c>
      <c r="H358">
        <f t="shared" si="59"/>
        <v>13.415644970414201</v>
      </c>
      <c r="I358">
        <f t="shared" si="60"/>
        <v>2510.4990532544375</v>
      </c>
      <c r="J358">
        <f t="shared" si="61"/>
        <v>2510.4990532544375</v>
      </c>
      <c r="K358">
        <f t="shared" si="55"/>
        <v>0.00031500017158287265</v>
      </c>
      <c r="L358">
        <f t="shared" si="56"/>
        <v>52265.41630886372</v>
      </c>
      <c r="M358">
        <f t="shared" si="57"/>
        <v>10111.342967721675</v>
      </c>
      <c r="N358" s="91">
        <f t="shared" si="53"/>
        <v>62376.7592765854</v>
      </c>
      <c r="P358" s="27"/>
    </row>
    <row r="359" spans="1:16" s="14" customFormat="1" ht="12.75">
      <c r="A359" s="24" t="s">
        <v>481</v>
      </c>
      <c r="B359" s="25" t="s">
        <v>170</v>
      </c>
      <c r="C359">
        <v>1703</v>
      </c>
      <c r="D359">
        <v>1542865.7599999998</v>
      </c>
      <c r="E359">
        <v>96500</v>
      </c>
      <c r="F359">
        <f t="shared" si="58"/>
        <v>27227.983308601033</v>
      </c>
      <c r="G359">
        <f t="shared" si="54"/>
        <v>0.0012840225475523061</v>
      </c>
      <c r="H359">
        <f t="shared" si="59"/>
        <v>15.988246217616577</v>
      </c>
      <c r="I359">
        <f t="shared" si="60"/>
        <v>10197.983308601031</v>
      </c>
      <c r="J359">
        <f t="shared" si="61"/>
        <v>10197.983308601031</v>
      </c>
      <c r="K359">
        <f t="shared" si="55"/>
        <v>0.0012795728752991588</v>
      </c>
      <c r="L359">
        <f t="shared" si="56"/>
        <v>144321.48669038617</v>
      </c>
      <c r="M359">
        <f t="shared" si="57"/>
        <v>41073.62903749934</v>
      </c>
      <c r="N359" s="91">
        <f t="shared" si="53"/>
        <v>185395.1157278855</v>
      </c>
      <c r="P359" s="27"/>
    </row>
    <row r="360" spans="1:16" s="14" customFormat="1" ht="12.75">
      <c r="A360" s="24" t="s">
        <v>479</v>
      </c>
      <c r="B360" s="25" t="s">
        <v>469</v>
      </c>
      <c r="C360">
        <v>1102</v>
      </c>
      <c r="D360">
        <v>6851829.83</v>
      </c>
      <c r="E360">
        <v>523000</v>
      </c>
      <c r="F360">
        <f t="shared" si="58"/>
        <v>14437.316391319311</v>
      </c>
      <c r="G360">
        <f t="shared" si="54"/>
        <v>0.0006808377823099584</v>
      </c>
      <c r="H360">
        <f t="shared" si="59"/>
        <v>13.101013059273424</v>
      </c>
      <c r="I360">
        <f t="shared" si="60"/>
        <v>3417.3163913193125</v>
      </c>
      <c r="J360">
        <f t="shared" si="61"/>
        <v>3417.3163913193125</v>
      </c>
      <c r="K360">
        <f t="shared" si="55"/>
        <v>0.00042878138042836723</v>
      </c>
      <c r="L360">
        <f t="shared" si="56"/>
        <v>76524.7628441322</v>
      </c>
      <c r="M360">
        <f t="shared" si="57"/>
        <v>13763.661060558286</v>
      </c>
      <c r="N360" s="91">
        <f t="shared" si="53"/>
        <v>90288.42390469048</v>
      </c>
      <c r="P360" s="27"/>
    </row>
    <row r="361" spans="1:16" s="14" customFormat="1" ht="12.75">
      <c r="A361" s="24" t="s">
        <v>479</v>
      </c>
      <c r="B361" s="25" t="s">
        <v>470</v>
      </c>
      <c r="C361">
        <v>178</v>
      </c>
      <c r="D361">
        <v>1187898.29</v>
      </c>
      <c r="E361">
        <v>202950</v>
      </c>
      <c r="F361">
        <f t="shared" si="58"/>
        <v>1041.8620134023158</v>
      </c>
      <c r="G361">
        <f t="shared" si="54"/>
        <v>4.913233203812887E-05</v>
      </c>
      <c r="H361">
        <f t="shared" si="59"/>
        <v>5.8531573786646955</v>
      </c>
      <c r="I361">
        <f t="shared" si="60"/>
        <v>-738.1379865976842</v>
      </c>
      <c r="J361">
        <f t="shared" si="61"/>
        <v>0</v>
      </c>
      <c r="K361">
        <f t="shared" si="55"/>
        <v>0</v>
      </c>
      <c r="L361">
        <f t="shared" si="56"/>
        <v>5522.372810217022</v>
      </c>
      <c r="M361">
        <f t="shared" si="57"/>
        <v>0</v>
      </c>
      <c r="N361" s="91">
        <f t="shared" si="53"/>
        <v>5522.372810217022</v>
      </c>
      <c r="P361" s="27"/>
    </row>
    <row r="362" spans="1:16" s="14" customFormat="1" ht="12.75">
      <c r="A362" s="24" t="s">
        <v>478</v>
      </c>
      <c r="B362" s="25" t="s">
        <v>90</v>
      </c>
      <c r="C362">
        <v>4575</v>
      </c>
      <c r="D362">
        <v>12749452.68</v>
      </c>
      <c r="E362">
        <v>1175550</v>
      </c>
      <c r="F362">
        <f t="shared" si="58"/>
        <v>49618.260398111524</v>
      </c>
      <c r="G362">
        <f t="shared" si="54"/>
        <v>0.002339907601653746</v>
      </c>
      <c r="H362">
        <f t="shared" si="59"/>
        <v>10.845521398494322</v>
      </c>
      <c r="I362">
        <f t="shared" si="60"/>
        <v>3868.260398111522</v>
      </c>
      <c r="J362">
        <f t="shared" si="61"/>
        <v>3868.260398111522</v>
      </c>
      <c r="K362">
        <f t="shared" si="55"/>
        <v>0.0004853627359678858</v>
      </c>
      <c r="L362">
        <f t="shared" si="56"/>
        <v>263000.78953640646</v>
      </c>
      <c r="M362">
        <f t="shared" si="57"/>
        <v>15579.893377397375</v>
      </c>
      <c r="N362" s="91">
        <f t="shared" si="53"/>
        <v>278580.68291380384</v>
      </c>
      <c r="P362" s="27"/>
    </row>
    <row r="363" spans="1:16" s="14" customFormat="1" ht="12.75">
      <c r="A363" s="24" t="s">
        <v>481</v>
      </c>
      <c r="B363" s="25" t="s">
        <v>171</v>
      </c>
      <c r="C363">
        <v>2596</v>
      </c>
      <c r="D363">
        <v>4616264.18</v>
      </c>
      <c r="E363">
        <v>282500</v>
      </c>
      <c r="F363">
        <f t="shared" si="58"/>
        <v>42420.60818152212</v>
      </c>
      <c r="G363">
        <f t="shared" si="54"/>
        <v>0.0020004793145568752</v>
      </c>
      <c r="H363">
        <f t="shared" si="59"/>
        <v>16.340758159292033</v>
      </c>
      <c r="I363">
        <f t="shared" si="60"/>
        <v>16460.60818152212</v>
      </c>
      <c r="J363">
        <f t="shared" si="61"/>
        <v>16460.60818152212</v>
      </c>
      <c r="K363">
        <f t="shared" si="55"/>
        <v>0.002065364013906441</v>
      </c>
      <c r="L363">
        <f t="shared" si="56"/>
        <v>224849.74996784615</v>
      </c>
      <c r="M363">
        <f t="shared" si="57"/>
        <v>66297.11911856559</v>
      </c>
      <c r="N363" s="91">
        <f t="shared" si="53"/>
        <v>291146.8690864117</v>
      </c>
      <c r="P363" s="27"/>
    </row>
    <row r="364" spans="1:16" s="14" customFormat="1" ht="12.75">
      <c r="A364" s="29" t="s">
        <v>477</v>
      </c>
      <c r="B364" s="25" t="s">
        <v>60</v>
      </c>
      <c r="C364">
        <v>143</v>
      </c>
      <c r="D364">
        <v>211997.76</v>
      </c>
      <c r="E364">
        <v>16750</v>
      </c>
      <c r="F364">
        <f t="shared" si="58"/>
        <v>1809.8913241791045</v>
      </c>
      <c r="G364">
        <f t="shared" si="54"/>
        <v>8.53512080761105E-05</v>
      </c>
      <c r="H364">
        <f t="shared" si="59"/>
        <v>12.656582686567164</v>
      </c>
      <c r="I364">
        <f t="shared" si="60"/>
        <v>379.89132417910446</v>
      </c>
      <c r="J364">
        <f t="shared" si="61"/>
        <v>379.89132417910446</v>
      </c>
      <c r="K364">
        <f t="shared" si="55"/>
        <v>4.766615312765647E-05</v>
      </c>
      <c r="L364">
        <f t="shared" si="56"/>
        <v>9593.299793563767</v>
      </c>
      <c r="M364">
        <f t="shared" si="57"/>
        <v>1530.0589196627589</v>
      </c>
      <c r="N364" s="91">
        <f t="shared" si="53"/>
        <v>11123.358713226526</v>
      </c>
      <c r="P364" s="27"/>
    </row>
    <row r="365" spans="1:16" s="14" customFormat="1" ht="12.75">
      <c r="A365" s="24" t="s">
        <v>487</v>
      </c>
      <c r="B365" s="25" t="s">
        <v>332</v>
      </c>
      <c r="C365">
        <v>3436</v>
      </c>
      <c r="D365">
        <v>4934736.64</v>
      </c>
      <c r="E365">
        <v>288400</v>
      </c>
      <c r="F365">
        <f t="shared" si="58"/>
        <v>58792.493394729536</v>
      </c>
      <c r="G365">
        <f t="shared" si="54"/>
        <v>0.0027725478706976427</v>
      </c>
      <c r="H365">
        <f t="shared" si="59"/>
        <v>17.11073730929265</v>
      </c>
      <c r="I365">
        <f t="shared" si="60"/>
        <v>24432.49339472954</v>
      </c>
      <c r="J365">
        <f t="shared" si="61"/>
        <v>24432.49339472954</v>
      </c>
      <c r="K365">
        <f t="shared" si="55"/>
        <v>0.0030656213956983315</v>
      </c>
      <c r="L365">
        <f t="shared" si="56"/>
        <v>311628.66367270565</v>
      </c>
      <c r="M365">
        <f t="shared" si="57"/>
        <v>98404.86494127626</v>
      </c>
      <c r="N365" s="91">
        <f t="shared" si="53"/>
        <v>410033.5286139819</v>
      </c>
      <c r="P365" s="27"/>
    </row>
    <row r="366" spans="1:16" s="14" customFormat="1" ht="12.75">
      <c r="A366" s="24" t="s">
        <v>488</v>
      </c>
      <c r="B366" s="25" t="s">
        <v>361</v>
      </c>
      <c r="C366">
        <v>471</v>
      </c>
      <c r="D366">
        <v>563077.51</v>
      </c>
      <c r="E366">
        <v>37300</v>
      </c>
      <c r="F366">
        <f t="shared" si="58"/>
        <v>7110.174456032172</v>
      </c>
      <c r="G366">
        <f t="shared" si="54"/>
        <v>0.0003353029938024022</v>
      </c>
      <c r="H366">
        <f t="shared" si="59"/>
        <v>15.095911796246648</v>
      </c>
      <c r="I366">
        <f t="shared" si="60"/>
        <v>2400.1744560321713</v>
      </c>
      <c r="J366">
        <f t="shared" si="61"/>
        <v>2400.1744560321713</v>
      </c>
      <c r="K366">
        <f t="shared" si="55"/>
        <v>0.00030115739916287325</v>
      </c>
      <c r="L366">
        <f t="shared" si="56"/>
        <v>37687.36510861679</v>
      </c>
      <c r="M366">
        <f t="shared" si="57"/>
        <v>9666.997115910262</v>
      </c>
      <c r="N366" s="91">
        <f t="shared" si="53"/>
        <v>47354.36222452705</v>
      </c>
      <c r="P366" s="27"/>
    </row>
    <row r="367" spans="1:16" s="14" customFormat="1" ht="12.75">
      <c r="A367" s="24" t="s">
        <v>490</v>
      </c>
      <c r="B367" s="25" t="s">
        <v>422</v>
      </c>
      <c r="C367">
        <v>532</v>
      </c>
      <c r="D367">
        <v>662212.42</v>
      </c>
      <c r="E367">
        <v>47600</v>
      </c>
      <c r="F367">
        <f t="shared" si="58"/>
        <v>7401.197635294117</v>
      </c>
      <c r="G367">
        <f t="shared" si="54"/>
        <v>0.0003490271216526882</v>
      </c>
      <c r="H367">
        <f t="shared" si="59"/>
        <v>13.912025630252101</v>
      </c>
      <c r="I367">
        <f t="shared" si="60"/>
        <v>2081.197635294118</v>
      </c>
      <c r="J367">
        <f t="shared" si="61"/>
        <v>2081.197635294118</v>
      </c>
      <c r="K367">
        <f t="shared" si="55"/>
        <v>0.0002611343793839199</v>
      </c>
      <c r="L367">
        <f t="shared" si="56"/>
        <v>39229.928779837304</v>
      </c>
      <c r="M367">
        <f t="shared" si="57"/>
        <v>8382.278832884067</v>
      </c>
      <c r="N367" s="91">
        <f t="shared" si="53"/>
        <v>47612.20761272137</v>
      </c>
      <c r="P367" s="27"/>
    </row>
    <row r="368" spans="1:16" s="14" customFormat="1" ht="12.75">
      <c r="A368" s="24" t="s">
        <v>482</v>
      </c>
      <c r="B368" s="25" t="s">
        <v>191</v>
      </c>
      <c r="C368">
        <v>7204</v>
      </c>
      <c r="D368">
        <v>17432732.25</v>
      </c>
      <c r="E368">
        <v>827550</v>
      </c>
      <c r="F368">
        <f t="shared" si="58"/>
        <v>151755.668091354</v>
      </c>
      <c r="G368">
        <f t="shared" si="54"/>
        <v>0.007156523395054715</v>
      </c>
      <c r="H368">
        <f t="shared" si="59"/>
        <v>21.06547308319739</v>
      </c>
      <c r="I368">
        <f t="shared" si="60"/>
        <v>79715.66809135399</v>
      </c>
      <c r="J368">
        <f t="shared" si="61"/>
        <v>79715.66809135399</v>
      </c>
      <c r="K368">
        <f t="shared" si="55"/>
        <v>0.01000217430636685</v>
      </c>
      <c r="L368">
        <f t="shared" si="56"/>
        <v>804378.4728529094</v>
      </c>
      <c r="M368">
        <f t="shared" si="57"/>
        <v>321064.63411243376</v>
      </c>
      <c r="N368" s="91">
        <f t="shared" si="53"/>
        <v>1125443.106965343</v>
      </c>
      <c r="P368" s="27"/>
    </row>
    <row r="369" spans="1:16" s="14" customFormat="1" ht="12.75">
      <c r="A369" s="24" t="s">
        <v>482</v>
      </c>
      <c r="B369" s="25" t="s">
        <v>192</v>
      </c>
      <c r="C369">
        <v>3353</v>
      </c>
      <c r="D369">
        <v>14944828.05168</v>
      </c>
      <c r="E369">
        <v>966450</v>
      </c>
      <c r="F369">
        <f t="shared" si="58"/>
        <v>51849.561236776906</v>
      </c>
      <c r="G369">
        <f t="shared" si="54"/>
        <v>0.00244513172180787</v>
      </c>
      <c r="H369">
        <f t="shared" si="59"/>
        <v>15.463632936706503</v>
      </c>
      <c r="I369">
        <f t="shared" si="60"/>
        <v>18319.561236776906</v>
      </c>
      <c r="J369">
        <f t="shared" si="61"/>
        <v>18319.561236776906</v>
      </c>
      <c r="K369">
        <f t="shared" si="55"/>
        <v>0.002298612670427809</v>
      </c>
      <c r="L369">
        <f t="shared" si="56"/>
        <v>274827.76366959425</v>
      </c>
      <c r="M369">
        <f t="shared" si="57"/>
        <v>73784.28063659473</v>
      </c>
      <c r="N369" s="91">
        <f t="shared" si="53"/>
        <v>348612.044306189</v>
      </c>
      <c r="P369" s="27"/>
    </row>
    <row r="370" spans="1:16" s="14" customFormat="1" ht="12.75">
      <c r="A370" s="24" t="s">
        <v>481</v>
      </c>
      <c r="B370" s="25" t="s">
        <v>172</v>
      </c>
      <c r="C370">
        <v>1014</v>
      </c>
      <c r="D370">
        <v>2745508.42</v>
      </c>
      <c r="E370">
        <v>340550</v>
      </c>
      <c r="F370">
        <f t="shared" si="58"/>
        <v>8174.851087593599</v>
      </c>
      <c r="G370">
        <f t="shared" si="54"/>
        <v>0.0003855112220535584</v>
      </c>
      <c r="H370">
        <f t="shared" si="59"/>
        <v>8.061983321098223</v>
      </c>
      <c r="I370">
        <f t="shared" si="60"/>
        <v>-1965.1489124064017</v>
      </c>
      <c r="J370">
        <f t="shared" si="61"/>
        <v>0</v>
      </c>
      <c r="K370">
        <f t="shared" si="55"/>
        <v>0</v>
      </c>
      <c r="L370">
        <f t="shared" si="56"/>
        <v>43330.66643468009</v>
      </c>
      <c r="M370">
        <f t="shared" si="57"/>
        <v>0</v>
      </c>
      <c r="N370" s="91">
        <f t="shared" si="53"/>
        <v>43330.66643468009</v>
      </c>
      <c r="P370" s="27"/>
    </row>
    <row r="371" spans="1:16" s="14" customFormat="1" ht="12.75">
      <c r="A371" s="24" t="s">
        <v>490</v>
      </c>
      <c r="B371" s="25" t="s">
        <v>423</v>
      </c>
      <c r="C371">
        <v>290</v>
      </c>
      <c r="D371">
        <v>638918</v>
      </c>
      <c r="E371">
        <v>74300</v>
      </c>
      <c r="F371">
        <f t="shared" si="58"/>
        <v>2493.75800807537</v>
      </c>
      <c r="G371">
        <f t="shared" si="54"/>
        <v>0.0001176011265401507</v>
      </c>
      <c r="H371">
        <f t="shared" si="59"/>
        <v>8.599165545087484</v>
      </c>
      <c r="I371">
        <f t="shared" si="60"/>
        <v>-406.2419919246297</v>
      </c>
      <c r="J371">
        <f t="shared" si="61"/>
        <v>0</v>
      </c>
      <c r="K371">
        <f t="shared" si="55"/>
        <v>0</v>
      </c>
      <c r="L371">
        <f t="shared" si="56"/>
        <v>13218.124129590013</v>
      </c>
      <c r="M371">
        <f t="shared" si="57"/>
        <v>0</v>
      </c>
      <c r="N371" s="91">
        <f t="shared" si="53"/>
        <v>13218.124129590013</v>
      </c>
      <c r="P371" s="27"/>
    </row>
    <row r="372" spans="1:16" s="14" customFormat="1" ht="12.75">
      <c r="A372" s="24" t="s">
        <v>484</v>
      </c>
      <c r="B372" s="25" t="s">
        <v>241</v>
      </c>
      <c r="C372">
        <v>345</v>
      </c>
      <c r="D372">
        <v>1471251.75</v>
      </c>
      <c r="E372">
        <v>169350</v>
      </c>
      <c r="F372">
        <f t="shared" si="58"/>
        <v>2997.2356288751107</v>
      </c>
      <c r="G372">
        <f t="shared" si="54"/>
        <v>0.00014134422238267833</v>
      </c>
      <c r="H372">
        <f t="shared" si="59"/>
        <v>8.687639503985828</v>
      </c>
      <c r="I372">
        <f t="shared" si="60"/>
        <v>-452.7643711248893</v>
      </c>
      <c r="J372">
        <f t="shared" si="61"/>
        <v>0</v>
      </c>
      <c r="K372">
        <f t="shared" si="55"/>
        <v>0</v>
      </c>
      <c r="L372">
        <f t="shared" si="56"/>
        <v>15886.799144026492</v>
      </c>
      <c r="M372">
        <f t="shared" si="57"/>
        <v>0</v>
      </c>
      <c r="N372" s="91">
        <f t="shared" si="53"/>
        <v>15886.799144026492</v>
      </c>
      <c r="P372" s="27"/>
    </row>
    <row r="373" spans="1:16" s="14" customFormat="1" ht="12.75">
      <c r="A373" s="24" t="s">
        <v>484</v>
      </c>
      <c r="B373" s="25" t="s">
        <v>242</v>
      </c>
      <c r="C373">
        <v>5687</v>
      </c>
      <c r="D373">
        <v>13606426.47</v>
      </c>
      <c r="E373">
        <v>512000</v>
      </c>
      <c r="F373">
        <f t="shared" si="58"/>
        <v>151132.31901345702</v>
      </c>
      <c r="G373">
        <f t="shared" si="54"/>
        <v>0.007127127377658053</v>
      </c>
      <c r="H373">
        <f t="shared" si="59"/>
        <v>26.57505169921875</v>
      </c>
      <c r="I373">
        <f t="shared" si="60"/>
        <v>94262.31901345703</v>
      </c>
      <c r="J373">
        <f t="shared" si="61"/>
        <v>94262.31901345703</v>
      </c>
      <c r="K373">
        <f t="shared" si="55"/>
        <v>0.011827388114146848</v>
      </c>
      <c r="L373">
        <f t="shared" si="56"/>
        <v>801074.4211121125</v>
      </c>
      <c r="M373">
        <f t="shared" si="57"/>
        <v>379653.0555318469</v>
      </c>
      <c r="N373" s="91">
        <f t="shared" si="53"/>
        <v>1180727.4766439593</v>
      </c>
      <c r="P373" s="27"/>
    </row>
    <row r="374" spans="1:16" s="14" customFormat="1" ht="12.75">
      <c r="A374" s="29" t="s">
        <v>476</v>
      </c>
      <c r="B374" s="25" t="s">
        <v>11</v>
      </c>
      <c r="C374">
        <v>4911</v>
      </c>
      <c r="D374">
        <v>5245302.5</v>
      </c>
      <c r="E374">
        <v>317400</v>
      </c>
      <c r="F374">
        <f t="shared" si="58"/>
        <v>81158.41391776937</v>
      </c>
      <c r="G374">
        <f t="shared" si="54"/>
        <v>0.0038272843130868297</v>
      </c>
      <c r="H374">
        <f t="shared" si="59"/>
        <v>16.525842785129175</v>
      </c>
      <c r="I374">
        <f t="shared" si="60"/>
        <v>32048.41391776938</v>
      </c>
      <c r="J374">
        <f t="shared" si="61"/>
        <v>32048.41391776938</v>
      </c>
      <c r="K374">
        <f t="shared" si="55"/>
        <v>0.004021214773998615</v>
      </c>
      <c r="L374">
        <f t="shared" si="56"/>
        <v>430178.8649307061</v>
      </c>
      <c r="M374">
        <f t="shared" si="57"/>
        <v>129078.91929853214</v>
      </c>
      <c r="N374" s="91">
        <f t="shared" si="53"/>
        <v>559257.7842292383</v>
      </c>
      <c r="P374" s="27"/>
    </row>
    <row r="375" spans="1:16" s="14" customFormat="1" ht="12.75">
      <c r="A375" s="24" t="s">
        <v>491</v>
      </c>
      <c r="B375" s="25" t="s">
        <v>454</v>
      </c>
      <c r="C375">
        <v>19134</v>
      </c>
      <c r="D375">
        <v>42740576.2</v>
      </c>
      <c r="E375">
        <v>2653400</v>
      </c>
      <c r="F375">
        <f t="shared" si="58"/>
        <v>308207.6524499887</v>
      </c>
      <c r="G375">
        <f t="shared" si="54"/>
        <v>0.014534516588635428</v>
      </c>
      <c r="H375">
        <f t="shared" si="59"/>
        <v>16.10785264189342</v>
      </c>
      <c r="I375">
        <f t="shared" si="60"/>
        <v>116867.65244998869</v>
      </c>
      <c r="J375">
        <f t="shared" si="61"/>
        <v>116867.65244998869</v>
      </c>
      <c r="K375">
        <f t="shared" si="55"/>
        <v>0.014663750032692388</v>
      </c>
      <c r="L375">
        <f t="shared" si="56"/>
        <v>1633649.6943894164</v>
      </c>
      <c r="M375">
        <f t="shared" si="57"/>
        <v>470698.8095544088</v>
      </c>
      <c r="N375" s="91">
        <f t="shared" si="53"/>
        <v>2104348.503943825</v>
      </c>
      <c r="P375" s="27"/>
    </row>
    <row r="376" spans="1:16" s="14" customFormat="1" ht="12.75">
      <c r="A376" s="29" t="s">
        <v>477</v>
      </c>
      <c r="B376" s="25" t="s">
        <v>497</v>
      </c>
      <c r="C376">
        <v>697</v>
      </c>
      <c r="D376">
        <v>874386.81</v>
      </c>
      <c r="E376">
        <v>71000</v>
      </c>
      <c r="F376">
        <f t="shared" si="58"/>
        <v>8583.769106619719</v>
      </c>
      <c r="G376">
        <f t="shared" si="54"/>
        <v>0.0004047950577522566</v>
      </c>
      <c r="H376">
        <f t="shared" si="59"/>
        <v>12.315307183098593</v>
      </c>
      <c r="I376">
        <f t="shared" si="60"/>
        <v>1613.7691066197192</v>
      </c>
      <c r="J376">
        <f t="shared" si="61"/>
        <v>1613.7691066197192</v>
      </c>
      <c r="K376">
        <f t="shared" si="55"/>
        <v>0.00020248465930364603</v>
      </c>
      <c r="L376">
        <f t="shared" si="56"/>
        <v>45498.129803944554</v>
      </c>
      <c r="M376">
        <f t="shared" si="57"/>
        <v>6499.653081562837</v>
      </c>
      <c r="N376" s="91">
        <f t="shared" si="53"/>
        <v>51997.78288550739</v>
      </c>
      <c r="P376" s="27"/>
    </row>
    <row r="377" spans="1:16" s="14" customFormat="1" ht="12.75">
      <c r="A377" s="24" t="s">
        <v>488</v>
      </c>
      <c r="B377" s="25" t="s">
        <v>498</v>
      </c>
      <c r="C377">
        <v>1982</v>
      </c>
      <c r="D377">
        <v>2630261.24</v>
      </c>
      <c r="E377">
        <v>174000</v>
      </c>
      <c r="F377">
        <f t="shared" si="58"/>
        <v>29960.79182574713</v>
      </c>
      <c r="G377">
        <f t="shared" si="54"/>
        <v>0.0014128968646248497</v>
      </c>
      <c r="H377">
        <f t="shared" si="59"/>
        <v>15.116443908045978</v>
      </c>
      <c r="I377">
        <f t="shared" si="60"/>
        <v>10140.791825747128</v>
      </c>
      <c r="J377">
        <f t="shared" si="61"/>
        <v>10140.791825747128</v>
      </c>
      <c r="K377">
        <f t="shared" si="55"/>
        <v>0.0012723968809928855</v>
      </c>
      <c r="L377">
        <f t="shared" si="56"/>
        <v>158806.69419049824</v>
      </c>
      <c r="M377">
        <f t="shared" si="57"/>
        <v>40843.28332308103</v>
      </c>
      <c r="N377" s="91">
        <f t="shared" si="53"/>
        <v>199649.97751357927</v>
      </c>
      <c r="P377" s="27"/>
    </row>
    <row r="378" spans="1:16" s="14" customFormat="1" ht="12.75">
      <c r="A378" s="29" t="s">
        <v>477</v>
      </c>
      <c r="B378" s="25" t="s">
        <v>499</v>
      </c>
      <c r="C378">
        <v>459</v>
      </c>
      <c r="D378">
        <v>317096.3</v>
      </c>
      <c r="E378">
        <v>27800</v>
      </c>
      <c r="F378">
        <f t="shared" si="58"/>
        <v>5235.510852517985</v>
      </c>
      <c r="G378">
        <f t="shared" si="54"/>
        <v>0.0002468972419438908</v>
      </c>
      <c r="H378">
        <f t="shared" si="59"/>
        <v>11.406341726618704</v>
      </c>
      <c r="I378">
        <f t="shared" si="60"/>
        <v>645.5108525179852</v>
      </c>
      <c r="J378">
        <f t="shared" si="61"/>
        <v>645.5108525179852</v>
      </c>
      <c r="K378">
        <f t="shared" si="55"/>
        <v>8.099426647390325E-05</v>
      </c>
      <c r="L378">
        <f t="shared" si="56"/>
        <v>27750.74089238044</v>
      </c>
      <c r="M378">
        <f t="shared" si="57"/>
        <v>2599.874160770794</v>
      </c>
      <c r="N378" s="91">
        <f t="shared" si="53"/>
        <v>30350.615053151232</v>
      </c>
      <c r="P378" s="27"/>
    </row>
    <row r="379" spans="1:16" s="14" customFormat="1" ht="12.75">
      <c r="A379" s="24" t="s">
        <v>482</v>
      </c>
      <c r="B379" s="25" t="s">
        <v>500</v>
      </c>
      <c r="C379">
        <v>2584</v>
      </c>
      <c r="D379">
        <v>7789244.97</v>
      </c>
      <c r="E379">
        <v>926600</v>
      </c>
      <c r="F379">
        <f t="shared" si="58"/>
        <v>21721.78826082452</v>
      </c>
      <c r="G379">
        <f t="shared" si="54"/>
        <v>0.0010243603275327821</v>
      </c>
      <c r="H379">
        <f t="shared" si="59"/>
        <v>8.406264806820634</v>
      </c>
      <c r="I379">
        <f t="shared" si="60"/>
        <v>-4118.211739175483</v>
      </c>
      <c r="J379">
        <f t="shared" si="61"/>
        <v>0</v>
      </c>
      <c r="K379">
        <f t="shared" si="55"/>
        <v>0</v>
      </c>
      <c r="L379">
        <f t="shared" si="56"/>
        <v>115135.98858368934</v>
      </c>
      <c r="M379">
        <f t="shared" si="57"/>
        <v>0</v>
      </c>
      <c r="N379" s="91">
        <f t="shared" si="53"/>
        <v>115135.98858368934</v>
      </c>
      <c r="P379" s="27"/>
    </row>
    <row r="380" spans="1:16" s="14" customFormat="1" ht="12.75">
      <c r="A380" s="29" t="s">
        <v>477</v>
      </c>
      <c r="B380" s="25" t="s">
        <v>501</v>
      </c>
      <c r="C380">
        <v>254</v>
      </c>
      <c r="D380">
        <v>172681.84</v>
      </c>
      <c r="E380">
        <v>22100</v>
      </c>
      <c r="F380">
        <f t="shared" si="58"/>
        <v>1984.6691113122172</v>
      </c>
      <c r="G380">
        <f t="shared" si="54"/>
        <v>9.359341305128847E-05</v>
      </c>
      <c r="H380">
        <f t="shared" si="59"/>
        <v>7.813657918552036</v>
      </c>
      <c r="I380">
        <f t="shared" si="60"/>
        <v>-555.3308886877828</v>
      </c>
      <c r="J380">
        <f t="shared" si="61"/>
        <v>0</v>
      </c>
      <c r="K380">
        <f t="shared" si="55"/>
        <v>0</v>
      </c>
      <c r="L380">
        <f t="shared" si="56"/>
        <v>10519.706637347112</v>
      </c>
      <c r="M380">
        <f t="shared" si="57"/>
        <v>0</v>
      </c>
      <c r="N380" s="91">
        <f t="shared" si="53"/>
        <v>10519.706637347112</v>
      </c>
      <c r="P380" s="27"/>
    </row>
    <row r="381" spans="1:16" s="14" customFormat="1" ht="12.75">
      <c r="A381" s="24" t="s">
        <v>479</v>
      </c>
      <c r="B381" s="25" t="s">
        <v>111</v>
      </c>
      <c r="C381">
        <v>126</v>
      </c>
      <c r="D381">
        <v>581585.52</v>
      </c>
      <c r="E381">
        <v>124200</v>
      </c>
      <c r="F381">
        <f t="shared" si="58"/>
        <v>590.0142956521739</v>
      </c>
      <c r="G381">
        <f t="shared" si="54"/>
        <v>2.7824009233774898E-05</v>
      </c>
      <c r="H381">
        <f t="shared" si="59"/>
        <v>4.682653140096619</v>
      </c>
      <c r="I381">
        <f t="shared" si="60"/>
        <v>-669.985704347826</v>
      </c>
      <c r="J381">
        <f t="shared" si="61"/>
        <v>0</v>
      </c>
      <c r="K381">
        <f t="shared" si="55"/>
        <v>0</v>
      </c>
      <c r="L381">
        <f t="shared" si="56"/>
        <v>3127.3612647692585</v>
      </c>
      <c r="M381">
        <f t="shared" si="57"/>
        <v>0</v>
      </c>
      <c r="N381" s="91">
        <f t="shared" si="53"/>
        <v>3127.3612647692585</v>
      </c>
      <c r="P381" s="27"/>
    </row>
    <row r="382" spans="1:16" s="14" customFormat="1" ht="12.75">
      <c r="A382" s="24" t="s">
        <v>491</v>
      </c>
      <c r="B382" s="25" t="s">
        <v>455</v>
      </c>
      <c r="C382">
        <v>21354</v>
      </c>
      <c r="D382">
        <v>29403803.9</v>
      </c>
      <c r="E382">
        <v>1594850</v>
      </c>
      <c r="F382">
        <f t="shared" si="58"/>
        <v>393697.73237646173</v>
      </c>
      <c r="G382">
        <f t="shared" si="54"/>
        <v>0.018566074452231025</v>
      </c>
      <c r="H382">
        <f t="shared" si="59"/>
        <v>18.43672063203436</v>
      </c>
      <c r="I382">
        <f t="shared" si="60"/>
        <v>180157.7323764617</v>
      </c>
      <c r="J382">
        <f t="shared" si="61"/>
        <v>180157.7323764617</v>
      </c>
      <c r="K382">
        <f t="shared" si="55"/>
        <v>0.022604954396218666</v>
      </c>
      <c r="L382">
        <f t="shared" si="56"/>
        <v>2086788.4851852467</v>
      </c>
      <c r="M382">
        <f t="shared" si="57"/>
        <v>725607.3719621507</v>
      </c>
      <c r="N382" s="91">
        <f t="shared" si="53"/>
        <v>2812395.8571473975</v>
      </c>
      <c r="P382" s="27"/>
    </row>
    <row r="383" spans="1:16" s="14" customFormat="1" ht="12.75">
      <c r="A383" s="24" t="s">
        <v>486</v>
      </c>
      <c r="B383" s="25" t="s">
        <v>321</v>
      </c>
      <c r="C383">
        <v>1277</v>
      </c>
      <c r="D383">
        <v>1403193.97</v>
      </c>
      <c r="E383">
        <v>84650</v>
      </c>
      <c r="F383">
        <f t="shared" si="58"/>
        <v>21168.088596455997</v>
      </c>
      <c r="G383">
        <f t="shared" si="54"/>
        <v>0.0009982488507640733</v>
      </c>
      <c r="H383">
        <f t="shared" si="59"/>
        <v>16.576420200826934</v>
      </c>
      <c r="I383">
        <f t="shared" si="60"/>
        <v>8398.088596455995</v>
      </c>
      <c r="J383">
        <f t="shared" si="61"/>
        <v>8398.088596455995</v>
      </c>
      <c r="K383">
        <f t="shared" si="55"/>
        <v>0.0010537344538817856</v>
      </c>
      <c r="L383">
        <f t="shared" si="56"/>
        <v>112201.11243675156</v>
      </c>
      <c r="M383">
        <f t="shared" si="57"/>
        <v>33824.33224262712</v>
      </c>
      <c r="N383" s="91">
        <f t="shared" si="53"/>
        <v>146025.44467937868</v>
      </c>
      <c r="P383" s="27"/>
    </row>
    <row r="384" spans="1:16" s="14" customFormat="1" ht="12.75">
      <c r="A384" s="24" t="s">
        <v>478</v>
      </c>
      <c r="B384" s="25" t="s">
        <v>91</v>
      </c>
      <c r="C384">
        <v>19541</v>
      </c>
      <c r="D384">
        <v>65141796.08</v>
      </c>
      <c r="E384">
        <v>4778350</v>
      </c>
      <c r="F384">
        <f t="shared" si="58"/>
        <v>266396.52541134076</v>
      </c>
      <c r="G384">
        <f t="shared" si="54"/>
        <v>0.012562779304690536</v>
      </c>
      <c r="H384">
        <f t="shared" si="59"/>
        <v>13.632696658888529</v>
      </c>
      <c r="I384">
        <f t="shared" si="60"/>
        <v>70986.52541134074</v>
      </c>
      <c r="J384">
        <f t="shared" si="61"/>
        <v>70986.52541134074</v>
      </c>
      <c r="K384">
        <f t="shared" si="55"/>
        <v>0.008906901460750336</v>
      </c>
      <c r="L384">
        <f t="shared" si="56"/>
        <v>1412030.48939629</v>
      </c>
      <c r="M384">
        <f t="shared" si="57"/>
        <v>285906.94092893205</v>
      </c>
      <c r="N384" s="91">
        <f t="shared" si="53"/>
        <v>1697937.430325222</v>
      </c>
      <c r="P384" s="27"/>
    </row>
    <row r="385" spans="1:16" s="14" customFormat="1" ht="12.75">
      <c r="A385" s="24" t="s">
        <v>489</v>
      </c>
      <c r="B385" s="25" t="s">
        <v>384</v>
      </c>
      <c r="C385">
        <v>1462</v>
      </c>
      <c r="D385">
        <v>2986319.25</v>
      </c>
      <c r="E385">
        <v>176800</v>
      </c>
      <c r="F385">
        <f t="shared" si="58"/>
        <v>24694.563028846154</v>
      </c>
      <c r="G385">
        <f t="shared" si="54"/>
        <v>0.0011645510198683606</v>
      </c>
      <c r="H385">
        <f t="shared" si="59"/>
        <v>16.890945984162897</v>
      </c>
      <c r="I385">
        <f t="shared" si="60"/>
        <v>10074.563028846156</v>
      </c>
      <c r="J385">
        <f t="shared" si="61"/>
        <v>10074.563028846156</v>
      </c>
      <c r="K385">
        <f t="shared" si="55"/>
        <v>0.0012640869466153005</v>
      </c>
      <c r="L385">
        <f t="shared" si="56"/>
        <v>130893.13332900076</v>
      </c>
      <c r="M385">
        <f t="shared" si="57"/>
        <v>40576.53871748669</v>
      </c>
      <c r="N385" s="91">
        <f t="shared" si="53"/>
        <v>171469.67204648745</v>
      </c>
      <c r="P385" s="27"/>
    </row>
    <row r="386" spans="1:16" s="14" customFormat="1" ht="12.75">
      <c r="A386" s="24" t="s">
        <v>489</v>
      </c>
      <c r="B386" s="25" t="s">
        <v>385</v>
      </c>
      <c r="C386">
        <v>2645</v>
      </c>
      <c r="D386">
        <v>5087346.45</v>
      </c>
      <c r="E386">
        <v>300700</v>
      </c>
      <c r="F386">
        <f t="shared" si="58"/>
        <v>44749.023479381445</v>
      </c>
      <c r="G386">
        <f t="shared" si="54"/>
        <v>0.002110283177319369</v>
      </c>
      <c r="H386">
        <f t="shared" si="59"/>
        <v>16.91834536082474</v>
      </c>
      <c r="I386">
        <f t="shared" si="60"/>
        <v>18299.02347938144</v>
      </c>
      <c r="J386">
        <f t="shared" si="61"/>
        <v>18299.02347938144</v>
      </c>
      <c r="K386">
        <f t="shared" si="55"/>
        <v>0.0022960357337445973</v>
      </c>
      <c r="L386">
        <f aca="true" t="shared" si="62" ref="L386:L449">$B$502*G386</f>
        <v>237191.47772678544</v>
      </c>
      <c r="M386">
        <f aca="true" t="shared" si="63" ref="M386:M449">$G$502*K386</f>
        <v>73701.56229876296</v>
      </c>
      <c r="N386" s="91">
        <f aca="true" t="shared" si="64" ref="N386:N449">L386+M386</f>
        <v>310893.0400255484</v>
      </c>
      <c r="P386" s="27"/>
    </row>
    <row r="387" spans="1:16" s="14" customFormat="1" ht="12.75">
      <c r="A387" s="24" t="s">
        <v>478</v>
      </c>
      <c r="B387" s="25" t="s">
        <v>92</v>
      </c>
      <c r="C387">
        <v>1807</v>
      </c>
      <c r="D387">
        <v>4880316.46</v>
      </c>
      <c r="E387">
        <v>420650</v>
      </c>
      <c r="F387">
        <f t="shared" si="58"/>
        <v>20964.535464685603</v>
      </c>
      <c r="G387">
        <f t="shared" si="54"/>
        <v>0.0009886496524739998</v>
      </c>
      <c r="H387">
        <f t="shared" si="59"/>
        <v>11.601845857601331</v>
      </c>
      <c r="I387">
        <f t="shared" si="60"/>
        <v>2894.5354646856053</v>
      </c>
      <c r="J387">
        <f t="shared" si="61"/>
        <v>2894.5354646856053</v>
      </c>
      <c r="K387">
        <f t="shared" si="55"/>
        <v>0.0003631864217780557</v>
      </c>
      <c r="L387">
        <f t="shared" si="62"/>
        <v>111122.18234249418</v>
      </c>
      <c r="M387">
        <f t="shared" si="63"/>
        <v>11658.09673488195</v>
      </c>
      <c r="N387" s="91">
        <f t="shared" si="64"/>
        <v>122780.27907737614</v>
      </c>
      <c r="P387" s="27"/>
    </row>
    <row r="388" spans="1:16" s="14" customFormat="1" ht="12.75">
      <c r="A388" s="24" t="s">
        <v>486</v>
      </c>
      <c r="B388" s="25" t="s">
        <v>322</v>
      </c>
      <c r="C388">
        <v>614</v>
      </c>
      <c r="D388">
        <v>1016249.38</v>
      </c>
      <c r="E388">
        <v>81000</v>
      </c>
      <c r="F388">
        <f aca="true" t="shared" si="65" ref="F388:F451">(C388*D388)/E388</f>
        <v>7703.42122617284</v>
      </c>
      <c r="G388">
        <f aca="true" t="shared" si="66" ref="G388:G451">F388/$F$495</f>
        <v>0.00036327944069858384</v>
      </c>
      <c r="H388">
        <f aca="true" t="shared" si="67" ref="H388:H451">D388/E388</f>
        <v>12.546288641975309</v>
      </c>
      <c r="I388">
        <f aca="true" t="shared" si="68" ref="I388:I451">(H388-10)*C388</f>
        <v>1563.4212261728399</v>
      </c>
      <c r="J388">
        <f aca="true" t="shared" si="69" ref="J388:J451">IF(I388&gt;0,I388,0)</f>
        <v>1563.4212261728399</v>
      </c>
      <c r="K388">
        <f aca="true" t="shared" si="70" ref="K388:K451">J388/$J$495</f>
        <v>0.00019616735320506708</v>
      </c>
      <c r="L388">
        <f t="shared" si="62"/>
        <v>40831.86005231411</v>
      </c>
      <c r="M388">
        <f t="shared" si="63"/>
        <v>6296.870815528399</v>
      </c>
      <c r="N388" s="91">
        <f t="shared" si="64"/>
        <v>47128.7308678425</v>
      </c>
      <c r="P388" s="27"/>
    </row>
    <row r="389" spans="1:16" s="14" customFormat="1" ht="12.75">
      <c r="A389" s="24" t="s">
        <v>485</v>
      </c>
      <c r="B389" s="25" t="s">
        <v>299</v>
      </c>
      <c r="C389">
        <v>39</v>
      </c>
      <c r="D389">
        <v>147396.81</v>
      </c>
      <c r="E389">
        <v>11250</v>
      </c>
      <c r="F389">
        <f t="shared" si="65"/>
        <v>510.97560799999997</v>
      </c>
      <c r="G389">
        <f t="shared" si="66"/>
        <v>2.409668738536328E-05</v>
      </c>
      <c r="H389">
        <f t="shared" si="67"/>
        <v>13.101938666666667</v>
      </c>
      <c r="I389">
        <f t="shared" si="68"/>
        <v>120.97560800000002</v>
      </c>
      <c r="J389">
        <f t="shared" si="69"/>
        <v>120.97560800000002</v>
      </c>
      <c r="K389">
        <f t="shared" si="70"/>
        <v>1.5179188069377136E-05</v>
      </c>
      <c r="L389">
        <f t="shared" si="62"/>
        <v>2708.417974745444</v>
      </c>
      <c r="M389">
        <f t="shared" si="63"/>
        <v>487.24410456596223</v>
      </c>
      <c r="N389" s="91">
        <f t="shared" si="64"/>
        <v>3195.662079311406</v>
      </c>
      <c r="P389" s="27"/>
    </row>
    <row r="390" spans="1:16" s="14" customFormat="1" ht="12.75">
      <c r="A390" s="24" t="s">
        <v>480</v>
      </c>
      <c r="B390" s="25" t="s">
        <v>141</v>
      </c>
      <c r="C390">
        <v>1186</v>
      </c>
      <c r="D390">
        <v>2747707.29</v>
      </c>
      <c r="E390">
        <v>221200</v>
      </c>
      <c r="F390">
        <f t="shared" si="65"/>
        <v>14732.282305334538</v>
      </c>
      <c r="G390">
        <f t="shared" si="66"/>
        <v>0.0006947478424147508</v>
      </c>
      <c r="H390">
        <f t="shared" si="67"/>
        <v>12.421823191681737</v>
      </c>
      <c r="I390">
        <f t="shared" si="68"/>
        <v>2872.28230533454</v>
      </c>
      <c r="J390">
        <f t="shared" si="69"/>
        <v>2872.28230533454</v>
      </c>
      <c r="K390">
        <f t="shared" si="70"/>
        <v>0.0003603942482439691</v>
      </c>
      <c r="L390">
        <f t="shared" si="62"/>
        <v>78088.22491736693</v>
      </c>
      <c r="M390">
        <f t="shared" si="63"/>
        <v>11568.469405199314</v>
      </c>
      <c r="N390" s="91">
        <f t="shared" si="64"/>
        <v>89656.69432256624</v>
      </c>
      <c r="P390" s="27"/>
    </row>
    <row r="391" spans="1:16" s="14" customFormat="1" ht="12.75">
      <c r="A391" s="24" t="s">
        <v>491</v>
      </c>
      <c r="B391" s="25" t="s">
        <v>456</v>
      </c>
      <c r="C391">
        <v>2805</v>
      </c>
      <c r="D391">
        <v>5781703.31</v>
      </c>
      <c r="E391">
        <v>605350</v>
      </c>
      <c r="F391">
        <f t="shared" si="65"/>
        <v>26790.580299909143</v>
      </c>
      <c r="G391">
        <f t="shared" si="66"/>
        <v>0.0012633954111550914</v>
      </c>
      <c r="H391">
        <f t="shared" si="67"/>
        <v>9.551009019575451</v>
      </c>
      <c r="I391">
        <f t="shared" si="68"/>
        <v>-1259.4197000908596</v>
      </c>
      <c r="J391">
        <f t="shared" si="69"/>
        <v>0</v>
      </c>
      <c r="K391">
        <f t="shared" si="70"/>
        <v>0</v>
      </c>
      <c r="L391">
        <f t="shared" si="62"/>
        <v>142003.03909249447</v>
      </c>
      <c r="M391">
        <f t="shared" si="63"/>
        <v>0</v>
      </c>
      <c r="N391" s="91">
        <f t="shared" si="64"/>
        <v>142003.03909249447</v>
      </c>
      <c r="P391" s="27"/>
    </row>
    <row r="392" spans="1:16" s="14" customFormat="1" ht="12.75">
      <c r="A392" s="29" t="s">
        <v>477</v>
      </c>
      <c r="B392" s="25" t="s">
        <v>61</v>
      </c>
      <c r="C392">
        <v>815</v>
      </c>
      <c r="D392">
        <v>1027670.8</v>
      </c>
      <c r="E392">
        <v>44450</v>
      </c>
      <c r="F392">
        <f t="shared" si="65"/>
        <v>18842.557975253094</v>
      </c>
      <c r="G392">
        <f t="shared" si="66"/>
        <v>0.0008885810241459854</v>
      </c>
      <c r="H392">
        <f t="shared" si="67"/>
        <v>23.11970303712036</v>
      </c>
      <c r="I392">
        <f t="shared" si="68"/>
        <v>10692.557975253094</v>
      </c>
      <c r="J392">
        <f t="shared" si="69"/>
        <v>10692.557975253094</v>
      </c>
      <c r="K392">
        <f t="shared" si="70"/>
        <v>0.0013416287062519667</v>
      </c>
      <c r="L392">
        <f t="shared" si="62"/>
        <v>99874.67485993697</v>
      </c>
      <c r="M392">
        <f t="shared" si="63"/>
        <v>43065.58919027571</v>
      </c>
      <c r="N392" s="91">
        <f t="shared" si="64"/>
        <v>142940.2640502127</v>
      </c>
      <c r="P392" s="27"/>
    </row>
    <row r="393" spans="1:16" s="14" customFormat="1" ht="12.75">
      <c r="A393" s="24" t="s">
        <v>486</v>
      </c>
      <c r="B393" s="25" t="s">
        <v>323</v>
      </c>
      <c r="C393">
        <v>221</v>
      </c>
      <c r="D393">
        <v>449245.94</v>
      </c>
      <c r="E393">
        <v>33100</v>
      </c>
      <c r="F393">
        <f t="shared" si="65"/>
        <v>2999.49706163142</v>
      </c>
      <c r="G393">
        <f t="shared" si="66"/>
        <v>0.00014145086746968178</v>
      </c>
      <c r="H393">
        <f t="shared" si="67"/>
        <v>13.57238489425982</v>
      </c>
      <c r="I393">
        <f t="shared" si="68"/>
        <v>789.4970616314201</v>
      </c>
      <c r="J393">
        <f t="shared" si="69"/>
        <v>789.4970616314201</v>
      </c>
      <c r="K393">
        <f t="shared" si="70"/>
        <v>9.90606666653327E-05</v>
      </c>
      <c r="L393">
        <f t="shared" si="62"/>
        <v>15898.78583190351</v>
      </c>
      <c r="M393">
        <f t="shared" si="63"/>
        <v>3179.7962846531805</v>
      </c>
      <c r="N393" s="91">
        <f t="shared" si="64"/>
        <v>19078.58211655669</v>
      </c>
      <c r="P393" s="27"/>
    </row>
    <row r="394" spans="1:16" s="14" customFormat="1" ht="12.75">
      <c r="A394" s="24" t="s">
        <v>481</v>
      </c>
      <c r="B394" s="25" t="s">
        <v>173</v>
      </c>
      <c r="C394">
        <v>4345</v>
      </c>
      <c r="D394">
        <v>4370212</v>
      </c>
      <c r="E394">
        <v>438700</v>
      </c>
      <c r="F394">
        <f t="shared" si="65"/>
        <v>43283.72723957146</v>
      </c>
      <c r="G394">
        <f t="shared" si="66"/>
        <v>0.002041182451443527</v>
      </c>
      <c r="H394">
        <f t="shared" si="67"/>
        <v>9.961732391155687</v>
      </c>
      <c r="I394">
        <f t="shared" si="68"/>
        <v>-166.27276042854007</v>
      </c>
      <c r="J394">
        <f t="shared" si="69"/>
        <v>0</v>
      </c>
      <c r="K394">
        <f t="shared" si="70"/>
        <v>0</v>
      </c>
      <c r="L394">
        <f t="shared" si="62"/>
        <v>229424.69862403756</v>
      </c>
      <c r="M394">
        <f t="shared" si="63"/>
        <v>0</v>
      </c>
      <c r="N394" s="91">
        <f t="shared" si="64"/>
        <v>229424.69862403756</v>
      </c>
      <c r="P394" s="27"/>
    </row>
    <row r="395" spans="1:16" s="14" customFormat="1" ht="12.75">
      <c r="A395" s="24" t="s">
        <v>488</v>
      </c>
      <c r="B395" s="25" t="s">
        <v>362</v>
      </c>
      <c r="C395">
        <v>8302</v>
      </c>
      <c r="D395">
        <v>15504998.46</v>
      </c>
      <c r="E395">
        <v>1084050</v>
      </c>
      <c r="F395">
        <f t="shared" si="65"/>
        <v>118742.21411827869</v>
      </c>
      <c r="G395">
        <f t="shared" si="66"/>
        <v>0.0055996684934793055</v>
      </c>
      <c r="H395">
        <f t="shared" si="67"/>
        <v>14.302844389096444</v>
      </c>
      <c r="I395">
        <f t="shared" si="68"/>
        <v>35722.21411827868</v>
      </c>
      <c r="J395">
        <f t="shared" si="69"/>
        <v>35722.21411827868</v>
      </c>
      <c r="K395">
        <f t="shared" si="70"/>
        <v>0.004482177980505881</v>
      </c>
      <c r="L395">
        <f t="shared" si="62"/>
        <v>629391.1921506404</v>
      </c>
      <c r="M395">
        <f t="shared" si="63"/>
        <v>143875.60037040085</v>
      </c>
      <c r="N395" s="91">
        <f t="shared" si="64"/>
        <v>773266.7925210412</v>
      </c>
      <c r="P395" s="27"/>
    </row>
    <row r="396" spans="1:16" s="14" customFormat="1" ht="12.75">
      <c r="A396" s="24" t="s">
        <v>488</v>
      </c>
      <c r="B396" s="25" t="s">
        <v>363</v>
      </c>
      <c r="C396">
        <v>997</v>
      </c>
      <c r="D396">
        <v>1773715.19</v>
      </c>
      <c r="E396">
        <v>127600</v>
      </c>
      <c r="F396">
        <f t="shared" si="65"/>
        <v>13858.887495532914</v>
      </c>
      <c r="G396">
        <f t="shared" si="66"/>
        <v>0.0006535601196227294</v>
      </c>
      <c r="H396">
        <f t="shared" si="67"/>
        <v>13.900589263322884</v>
      </c>
      <c r="I396">
        <f t="shared" si="68"/>
        <v>3888.8874955329147</v>
      </c>
      <c r="J396">
        <f t="shared" si="69"/>
        <v>3888.8874955329147</v>
      </c>
      <c r="K396">
        <f t="shared" si="70"/>
        <v>0.000487950882423696</v>
      </c>
      <c r="L396">
        <f t="shared" si="62"/>
        <v>73458.80980462812</v>
      </c>
      <c r="M396">
        <f t="shared" si="63"/>
        <v>15662.97154314531</v>
      </c>
      <c r="N396" s="91">
        <f t="shared" si="64"/>
        <v>89121.78134777343</v>
      </c>
      <c r="P396" s="27"/>
    </row>
    <row r="397" spans="1:16" s="14" customFormat="1" ht="12.75">
      <c r="A397" s="29" t="s">
        <v>477</v>
      </c>
      <c r="B397" s="25" t="s">
        <v>62</v>
      </c>
      <c r="C397">
        <v>465</v>
      </c>
      <c r="D397">
        <v>379836.45</v>
      </c>
      <c r="E397">
        <v>22150</v>
      </c>
      <c r="F397">
        <f t="shared" si="65"/>
        <v>7973.993194130925</v>
      </c>
      <c r="G397">
        <f t="shared" si="66"/>
        <v>0.0003760391263372935</v>
      </c>
      <c r="H397">
        <f t="shared" si="67"/>
        <v>17.148372460496613</v>
      </c>
      <c r="I397">
        <f t="shared" si="68"/>
        <v>3323.993194130925</v>
      </c>
      <c r="J397">
        <f t="shared" si="69"/>
        <v>3323.993194130925</v>
      </c>
      <c r="K397">
        <f t="shared" si="70"/>
        <v>0.00041707182686813134</v>
      </c>
      <c r="L397">
        <f t="shared" si="62"/>
        <v>42266.02240763328</v>
      </c>
      <c r="M397">
        <f t="shared" si="63"/>
        <v>13387.790433404352</v>
      </c>
      <c r="N397" s="91">
        <f t="shared" si="64"/>
        <v>55653.81284103764</v>
      </c>
      <c r="P397" s="27"/>
    </row>
    <row r="398" spans="1:16" s="14" customFormat="1" ht="12.75">
      <c r="A398" s="24" t="s">
        <v>488</v>
      </c>
      <c r="B398" s="25" t="s">
        <v>364</v>
      </c>
      <c r="C398">
        <v>1044</v>
      </c>
      <c r="D398">
        <v>1637525.98</v>
      </c>
      <c r="E398">
        <v>100800</v>
      </c>
      <c r="F398">
        <f t="shared" si="65"/>
        <v>16960.090507142857</v>
      </c>
      <c r="G398">
        <f t="shared" si="66"/>
        <v>0.0007998072561187478</v>
      </c>
      <c r="H398">
        <f t="shared" si="67"/>
        <v>16.24529742063492</v>
      </c>
      <c r="I398">
        <f t="shared" si="68"/>
        <v>6520.090507142856</v>
      </c>
      <c r="J398">
        <f t="shared" si="69"/>
        <v>6520.090507142856</v>
      </c>
      <c r="K398">
        <f t="shared" si="70"/>
        <v>0.000818096157345057</v>
      </c>
      <c r="L398">
        <f t="shared" si="62"/>
        <v>89896.68638518514</v>
      </c>
      <c r="M398">
        <f t="shared" si="63"/>
        <v>26260.464513159142</v>
      </c>
      <c r="N398" s="91">
        <f t="shared" si="64"/>
        <v>116157.15089834428</v>
      </c>
      <c r="P398" s="27"/>
    </row>
    <row r="399" spans="1:16" s="14" customFormat="1" ht="12.75">
      <c r="A399" s="24" t="s">
        <v>483</v>
      </c>
      <c r="B399" s="25" t="s">
        <v>210</v>
      </c>
      <c r="C399">
        <v>571</v>
      </c>
      <c r="D399">
        <v>949111.7</v>
      </c>
      <c r="E399">
        <v>55950</v>
      </c>
      <c r="F399">
        <f t="shared" si="65"/>
        <v>9686.198046470061</v>
      </c>
      <c r="G399">
        <f t="shared" si="66"/>
        <v>0.000456783616721105</v>
      </c>
      <c r="H399">
        <f t="shared" si="67"/>
        <v>16.963569258266308</v>
      </c>
      <c r="I399">
        <f t="shared" si="68"/>
        <v>3976.1980464700614</v>
      </c>
      <c r="J399">
        <f t="shared" si="69"/>
        <v>3976.1980464700614</v>
      </c>
      <c r="K399">
        <f t="shared" si="70"/>
        <v>0.0004989060104451719</v>
      </c>
      <c r="L399">
        <f t="shared" si="62"/>
        <v>51341.536631634524</v>
      </c>
      <c r="M399">
        <f t="shared" si="63"/>
        <v>16014.625499788628</v>
      </c>
      <c r="N399" s="91">
        <f t="shared" si="64"/>
        <v>67356.16213142316</v>
      </c>
      <c r="P399" s="27"/>
    </row>
    <row r="400" spans="1:16" s="14" customFormat="1" ht="12.75">
      <c r="A400" s="24" t="s">
        <v>480</v>
      </c>
      <c r="B400" s="25" t="s">
        <v>142</v>
      </c>
      <c r="C400">
        <v>271</v>
      </c>
      <c r="D400">
        <v>894520.2</v>
      </c>
      <c r="E400">
        <v>111300</v>
      </c>
      <c r="F400">
        <f t="shared" si="65"/>
        <v>2178.032113207547</v>
      </c>
      <c r="G400">
        <f t="shared" si="66"/>
        <v>0.00010271206320917853</v>
      </c>
      <c r="H400">
        <f t="shared" si="67"/>
        <v>8.037018867924528</v>
      </c>
      <c r="I400">
        <f t="shared" si="68"/>
        <v>-531.9678867924528</v>
      </c>
      <c r="J400">
        <f t="shared" si="69"/>
        <v>0</v>
      </c>
      <c r="K400">
        <f t="shared" si="70"/>
        <v>0</v>
      </c>
      <c r="L400">
        <f t="shared" si="62"/>
        <v>11544.62411243733</v>
      </c>
      <c r="M400">
        <f t="shared" si="63"/>
        <v>0</v>
      </c>
      <c r="N400" s="91">
        <f t="shared" si="64"/>
        <v>11544.62411243733</v>
      </c>
      <c r="P400" s="27"/>
    </row>
    <row r="401" spans="1:16" s="14" customFormat="1" ht="12.75">
      <c r="A401" s="24" t="s">
        <v>491</v>
      </c>
      <c r="B401" s="25" t="s">
        <v>502</v>
      </c>
      <c r="C401">
        <v>7742</v>
      </c>
      <c r="D401">
        <v>12490380.7</v>
      </c>
      <c r="E401">
        <v>758700</v>
      </c>
      <c r="F401">
        <f t="shared" si="65"/>
        <v>127455.55210148937</v>
      </c>
      <c r="G401">
        <f t="shared" si="66"/>
        <v>0.006010573785585616</v>
      </c>
      <c r="H401">
        <f t="shared" si="67"/>
        <v>16.46287162251219</v>
      </c>
      <c r="I401">
        <f t="shared" si="68"/>
        <v>50035.55210148937</v>
      </c>
      <c r="J401">
        <f t="shared" si="69"/>
        <v>50035.55210148937</v>
      </c>
      <c r="K401">
        <f t="shared" si="70"/>
        <v>0.0062781172838050564</v>
      </c>
      <c r="L401">
        <f t="shared" si="62"/>
        <v>675576.0996966773</v>
      </c>
      <c r="M401">
        <f t="shared" si="63"/>
        <v>201524.32530162387</v>
      </c>
      <c r="N401" s="91">
        <f t="shared" si="64"/>
        <v>877100.4249983012</v>
      </c>
      <c r="P401" s="27"/>
    </row>
    <row r="402" spans="1:16" s="14" customFormat="1" ht="12.75">
      <c r="A402" s="24" t="s">
        <v>483</v>
      </c>
      <c r="B402" s="25" t="s">
        <v>503</v>
      </c>
      <c r="C402">
        <v>874</v>
      </c>
      <c r="D402">
        <v>2546802</v>
      </c>
      <c r="E402">
        <v>692700</v>
      </c>
      <c r="F402">
        <f t="shared" si="65"/>
        <v>3213.375123430056</v>
      </c>
      <c r="G402">
        <f t="shared" si="66"/>
        <v>0.00015153697082385433</v>
      </c>
      <c r="H402">
        <f t="shared" si="67"/>
        <v>3.6766305760069296</v>
      </c>
      <c r="I402">
        <f t="shared" si="68"/>
        <v>-5526.624876569944</v>
      </c>
      <c r="J402">
        <f t="shared" si="69"/>
        <v>0</v>
      </c>
      <c r="K402">
        <f t="shared" si="70"/>
        <v>0</v>
      </c>
      <c r="L402">
        <f t="shared" si="62"/>
        <v>17032.443051367387</v>
      </c>
      <c r="M402">
        <f t="shared" si="63"/>
        <v>0</v>
      </c>
      <c r="N402" s="91">
        <f t="shared" si="64"/>
        <v>17032.443051367387</v>
      </c>
      <c r="P402" s="27"/>
    </row>
    <row r="403" spans="1:16" s="14" customFormat="1" ht="12.75">
      <c r="A403" s="24" t="s">
        <v>478</v>
      </c>
      <c r="B403" s="25" t="s">
        <v>504</v>
      </c>
      <c r="C403">
        <v>26150</v>
      </c>
      <c r="D403">
        <v>65381868.61</v>
      </c>
      <c r="E403">
        <v>4622350</v>
      </c>
      <c r="F403">
        <f t="shared" si="65"/>
        <v>369884.5531280626</v>
      </c>
      <c r="G403">
        <f t="shared" si="66"/>
        <v>0.01744308790059059</v>
      </c>
      <c r="H403">
        <f t="shared" si="67"/>
        <v>14.144724785011952</v>
      </c>
      <c r="I403">
        <f t="shared" si="68"/>
        <v>108384.55312806256</v>
      </c>
      <c r="J403">
        <f t="shared" si="69"/>
        <v>108384.55312806256</v>
      </c>
      <c r="K403">
        <f t="shared" si="70"/>
        <v>0.013599349017086643</v>
      </c>
      <c r="L403">
        <f t="shared" si="62"/>
        <v>1960567.1123791314</v>
      </c>
      <c r="M403">
        <f t="shared" si="63"/>
        <v>436532.08618438843</v>
      </c>
      <c r="N403" s="91">
        <f t="shared" si="64"/>
        <v>2397099.19856352</v>
      </c>
      <c r="P403" s="27"/>
    </row>
    <row r="404" spans="1:16" s="14" customFormat="1" ht="12.75">
      <c r="A404" s="24" t="s">
        <v>482</v>
      </c>
      <c r="B404" s="25" t="s">
        <v>505</v>
      </c>
      <c r="C404">
        <v>1569</v>
      </c>
      <c r="D404">
        <v>3576005.4</v>
      </c>
      <c r="E404">
        <v>276350</v>
      </c>
      <c r="F404">
        <f t="shared" si="65"/>
        <v>20303.066664013026</v>
      </c>
      <c r="G404">
        <f t="shared" si="66"/>
        <v>0.0009574559777556201</v>
      </c>
      <c r="H404">
        <f t="shared" si="67"/>
        <v>12.94013171702551</v>
      </c>
      <c r="I404">
        <f t="shared" si="68"/>
        <v>4613.066664013026</v>
      </c>
      <c r="J404">
        <f t="shared" si="69"/>
        <v>4613.066664013026</v>
      </c>
      <c r="K404">
        <f t="shared" si="70"/>
        <v>0.0005788159086551389</v>
      </c>
      <c r="L404">
        <f t="shared" si="62"/>
        <v>107616.07762550557</v>
      </c>
      <c r="M404">
        <f t="shared" si="63"/>
        <v>18579.69199882109</v>
      </c>
      <c r="N404" s="91">
        <f t="shared" si="64"/>
        <v>126195.76962432665</v>
      </c>
      <c r="P404" s="27"/>
    </row>
    <row r="405" spans="1:16" s="14" customFormat="1" ht="12.75">
      <c r="A405" s="24" t="s">
        <v>483</v>
      </c>
      <c r="B405" s="25" t="s">
        <v>211</v>
      </c>
      <c r="C405">
        <v>570</v>
      </c>
      <c r="D405">
        <v>3082366.98</v>
      </c>
      <c r="E405">
        <v>664900</v>
      </c>
      <c r="F405">
        <f t="shared" si="65"/>
        <v>2642.4261973229054</v>
      </c>
      <c r="G405">
        <f t="shared" si="66"/>
        <v>0.00012461205000569093</v>
      </c>
      <c r="H405">
        <f t="shared" si="67"/>
        <v>4.635835433899834</v>
      </c>
      <c r="I405">
        <f t="shared" si="68"/>
        <v>-3057.5738026770946</v>
      </c>
      <c r="J405">
        <f t="shared" si="69"/>
        <v>0</v>
      </c>
      <c r="K405">
        <f t="shared" si="70"/>
        <v>0</v>
      </c>
      <c r="L405">
        <f t="shared" si="62"/>
        <v>14006.137470592548</v>
      </c>
      <c r="M405">
        <f t="shared" si="63"/>
        <v>0</v>
      </c>
      <c r="N405" s="91">
        <f t="shared" si="64"/>
        <v>14006.137470592548</v>
      </c>
      <c r="P405" s="27"/>
    </row>
    <row r="406" spans="1:16" s="14" customFormat="1" ht="12.75">
      <c r="A406" s="24" t="s">
        <v>480</v>
      </c>
      <c r="B406" s="25" t="s">
        <v>143</v>
      </c>
      <c r="C406">
        <v>1769</v>
      </c>
      <c r="D406">
        <v>7558382.96</v>
      </c>
      <c r="E406">
        <v>665100</v>
      </c>
      <c r="F406">
        <f t="shared" si="65"/>
        <v>20103.412203037136</v>
      </c>
      <c r="G406">
        <f t="shared" si="66"/>
        <v>0.0009480406337432906</v>
      </c>
      <c r="H406">
        <f t="shared" si="67"/>
        <v>11.364280499173057</v>
      </c>
      <c r="I406">
        <f t="shared" si="68"/>
        <v>2413.4122030371386</v>
      </c>
      <c r="J406">
        <f t="shared" si="69"/>
        <v>2413.4122030371386</v>
      </c>
      <c r="K406">
        <f t="shared" si="70"/>
        <v>0.00030281838070059973</v>
      </c>
      <c r="L406">
        <f t="shared" si="62"/>
        <v>106557.81237295909</v>
      </c>
      <c r="M406">
        <f t="shared" si="63"/>
        <v>9720.31376620481</v>
      </c>
      <c r="N406" s="91">
        <f t="shared" si="64"/>
        <v>116278.1261391639</v>
      </c>
      <c r="P406" s="27"/>
    </row>
    <row r="407" spans="1:16" s="14" customFormat="1" ht="12.75">
      <c r="A407" s="24" t="s">
        <v>485</v>
      </c>
      <c r="B407" s="25" t="s">
        <v>300</v>
      </c>
      <c r="C407">
        <v>371</v>
      </c>
      <c r="D407">
        <v>330764.03</v>
      </c>
      <c r="E407">
        <v>17950</v>
      </c>
      <c r="F407">
        <f t="shared" si="65"/>
        <v>6836.404185515321</v>
      </c>
      <c r="G407">
        <f t="shared" si="66"/>
        <v>0.000322392481987813</v>
      </c>
      <c r="H407">
        <f t="shared" si="67"/>
        <v>18.42696545961003</v>
      </c>
      <c r="I407">
        <f t="shared" si="68"/>
        <v>3126.4041855153214</v>
      </c>
      <c r="J407">
        <f t="shared" si="69"/>
        <v>3126.4041855153214</v>
      </c>
      <c r="K407">
        <f t="shared" si="70"/>
        <v>0.0003922797156995888</v>
      </c>
      <c r="L407">
        <f t="shared" si="62"/>
        <v>36236.25020213232</v>
      </c>
      <c r="M407">
        <f t="shared" si="63"/>
        <v>12591.9764576235</v>
      </c>
      <c r="N407" s="91">
        <f t="shared" si="64"/>
        <v>48828.22665975582</v>
      </c>
      <c r="P407" s="27"/>
    </row>
    <row r="408" spans="1:16" s="14" customFormat="1" ht="12.75">
      <c r="A408" s="24" t="s">
        <v>485</v>
      </c>
      <c r="B408" s="25" t="s">
        <v>301</v>
      </c>
      <c r="C408">
        <v>390</v>
      </c>
      <c r="D408">
        <v>463964.33</v>
      </c>
      <c r="E408">
        <v>19950</v>
      </c>
      <c r="F408">
        <f t="shared" si="65"/>
        <v>9069.979383458647</v>
      </c>
      <c r="G408">
        <f t="shared" si="66"/>
        <v>0.0004277238568203691</v>
      </c>
      <c r="H408">
        <f t="shared" si="67"/>
        <v>23.25635739348371</v>
      </c>
      <c r="I408">
        <f t="shared" si="68"/>
        <v>5169.979383458647</v>
      </c>
      <c r="J408">
        <f t="shared" si="69"/>
        <v>5169.979383458647</v>
      </c>
      <c r="K408">
        <f t="shared" si="70"/>
        <v>0.0006486934901482061</v>
      </c>
      <c r="L408">
        <f t="shared" si="62"/>
        <v>48075.27954001672</v>
      </c>
      <c r="M408">
        <f t="shared" si="63"/>
        <v>20822.7263079165</v>
      </c>
      <c r="N408" s="91">
        <f t="shared" si="64"/>
        <v>68898.00584793322</v>
      </c>
      <c r="P408" s="27"/>
    </row>
    <row r="409" spans="1:16" s="14" customFormat="1" ht="12.75">
      <c r="A409" s="24" t="s">
        <v>478</v>
      </c>
      <c r="B409" s="25" t="s">
        <v>93</v>
      </c>
      <c r="C409">
        <v>10292</v>
      </c>
      <c r="D409">
        <v>14035175.93</v>
      </c>
      <c r="E409">
        <v>1198800</v>
      </c>
      <c r="F409">
        <f t="shared" si="65"/>
        <v>120495.52108071404</v>
      </c>
      <c r="G409">
        <f t="shared" si="66"/>
        <v>0.0056823512851878</v>
      </c>
      <c r="H409">
        <f t="shared" si="67"/>
        <v>11.707687629295963</v>
      </c>
      <c r="I409">
        <f t="shared" si="68"/>
        <v>17575.52108071405</v>
      </c>
      <c r="J409">
        <f t="shared" si="69"/>
        <v>17575.52108071405</v>
      </c>
      <c r="K409">
        <f t="shared" si="70"/>
        <v>0.0022052556239391743</v>
      </c>
      <c r="L409">
        <f t="shared" si="62"/>
        <v>638684.5674467586</v>
      </c>
      <c r="M409">
        <f t="shared" si="63"/>
        <v>70787.56761654554</v>
      </c>
      <c r="N409" s="91">
        <f t="shared" si="64"/>
        <v>709472.1350633041</v>
      </c>
      <c r="P409" s="27"/>
    </row>
    <row r="410" spans="1:16" s="14" customFormat="1" ht="12.75">
      <c r="A410" s="24" t="s">
        <v>488</v>
      </c>
      <c r="B410" s="25" t="s">
        <v>365</v>
      </c>
      <c r="C410">
        <v>635</v>
      </c>
      <c r="D410">
        <v>825797.61</v>
      </c>
      <c r="E410">
        <v>55050</v>
      </c>
      <c r="F410">
        <f t="shared" si="65"/>
        <v>9525.549179836511</v>
      </c>
      <c r="G410">
        <f t="shared" si="66"/>
        <v>0.0004492077061346224</v>
      </c>
      <c r="H410">
        <f t="shared" si="67"/>
        <v>15.000864850136239</v>
      </c>
      <c r="I410">
        <f t="shared" si="68"/>
        <v>3175.5491798365115</v>
      </c>
      <c r="J410">
        <f t="shared" si="69"/>
        <v>3175.5491798365115</v>
      </c>
      <c r="K410">
        <f t="shared" si="70"/>
        <v>0.00039844609191213746</v>
      </c>
      <c r="L410">
        <f t="shared" si="62"/>
        <v>50490.01990324151</v>
      </c>
      <c r="M410">
        <f t="shared" si="63"/>
        <v>12789.913952196186</v>
      </c>
      <c r="N410" s="91">
        <f t="shared" si="64"/>
        <v>63279.933855437695</v>
      </c>
      <c r="P410" s="27"/>
    </row>
    <row r="411" spans="1:16" s="14" customFormat="1" ht="12.75">
      <c r="A411" s="24" t="s">
        <v>485</v>
      </c>
      <c r="B411" s="25" t="s">
        <v>302</v>
      </c>
      <c r="C411">
        <v>1199</v>
      </c>
      <c r="D411">
        <v>1549749.23</v>
      </c>
      <c r="E411">
        <v>95600</v>
      </c>
      <c r="F411">
        <f t="shared" si="65"/>
        <v>19436.708439016737</v>
      </c>
      <c r="G411">
        <f t="shared" si="66"/>
        <v>0.0009166000876023004</v>
      </c>
      <c r="H411">
        <f t="shared" si="67"/>
        <v>16.2107660041841</v>
      </c>
      <c r="I411">
        <f t="shared" si="68"/>
        <v>7446.708439016737</v>
      </c>
      <c r="J411">
        <f t="shared" si="69"/>
        <v>7446.708439016737</v>
      </c>
      <c r="K411">
        <f t="shared" si="70"/>
        <v>0.0009343618086519795</v>
      </c>
      <c r="L411">
        <f t="shared" si="62"/>
        <v>103023.95981711792</v>
      </c>
      <c r="M411">
        <f t="shared" si="63"/>
        <v>29992.531927035277</v>
      </c>
      <c r="N411" s="91">
        <f t="shared" si="64"/>
        <v>133016.4917441532</v>
      </c>
      <c r="P411" s="27"/>
    </row>
    <row r="412" spans="1:16" s="14" customFormat="1" ht="12.75">
      <c r="A412" s="24" t="s">
        <v>490</v>
      </c>
      <c r="B412" s="25" t="s">
        <v>424</v>
      </c>
      <c r="C412">
        <v>1129</v>
      </c>
      <c r="D412">
        <v>2755883.76</v>
      </c>
      <c r="E412">
        <v>173450</v>
      </c>
      <c r="F412">
        <f t="shared" si="65"/>
        <v>17938.269040299798</v>
      </c>
      <c r="G412">
        <f t="shared" si="66"/>
        <v>0.0008459363901743131</v>
      </c>
      <c r="H412">
        <f t="shared" si="67"/>
        <v>15.88863511098299</v>
      </c>
      <c r="I412">
        <f t="shared" si="68"/>
        <v>6648.269040299797</v>
      </c>
      <c r="J412">
        <f t="shared" si="69"/>
        <v>6648.269040299797</v>
      </c>
      <c r="K412">
        <f t="shared" si="70"/>
        <v>0.0008341791189718843</v>
      </c>
      <c r="L412">
        <f t="shared" si="62"/>
        <v>95081.50593475626</v>
      </c>
      <c r="M412">
        <f t="shared" si="63"/>
        <v>26776.719282572096</v>
      </c>
      <c r="N412" s="91">
        <f t="shared" si="64"/>
        <v>121858.22521732836</v>
      </c>
      <c r="P412" s="27"/>
    </row>
    <row r="413" spans="1:16" s="14" customFormat="1" ht="12.75">
      <c r="A413" s="29" t="s">
        <v>477</v>
      </c>
      <c r="B413" s="25" t="s">
        <v>63</v>
      </c>
      <c r="C413">
        <v>226</v>
      </c>
      <c r="D413">
        <v>306185.64</v>
      </c>
      <c r="E413">
        <v>17500</v>
      </c>
      <c r="F413">
        <f t="shared" si="65"/>
        <v>3954.1688365714285</v>
      </c>
      <c r="G413">
        <f t="shared" si="66"/>
        <v>0.00018647146523637456</v>
      </c>
      <c r="H413">
        <f t="shared" si="67"/>
        <v>17.496322285714285</v>
      </c>
      <c r="I413">
        <f t="shared" si="68"/>
        <v>1694.1688365714285</v>
      </c>
      <c r="J413">
        <f t="shared" si="69"/>
        <v>1694.1688365714285</v>
      </c>
      <c r="K413">
        <f t="shared" si="70"/>
        <v>0.00021257266499206655</v>
      </c>
      <c r="L413">
        <f t="shared" si="62"/>
        <v>20959.008188407184</v>
      </c>
      <c r="M413">
        <f t="shared" si="63"/>
        <v>6823.4728587502</v>
      </c>
      <c r="N413" s="91">
        <f t="shared" si="64"/>
        <v>27782.481047157384</v>
      </c>
      <c r="P413" s="27"/>
    </row>
    <row r="414" spans="1:16" s="14" customFormat="1" ht="12.75">
      <c r="A414" s="24" t="s">
        <v>489</v>
      </c>
      <c r="B414" s="25" t="s">
        <v>386</v>
      </c>
      <c r="C414">
        <v>1623</v>
      </c>
      <c r="D414">
        <v>3597272.88</v>
      </c>
      <c r="E414">
        <v>199250</v>
      </c>
      <c r="F414">
        <f t="shared" si="65"/>
        <v>29301.75098740276</v>
      </c>
      <c r="G414">
        <f t="shared" si="66"/>
        <v>0.0013818176882275058</v>
      </c>
      <c r="H414">
        <f t="shared" si="67"/>
        <v>18.05406715181932</v>
      </c>
      <c r="I414">
        <f t="shared" si="68"/>
        <v>13071.750987402758</v>
      </c>
      <c r="J414">
        <f t="shared" si="69"/>
        <v>13071.750987402758</v>
      </c>
      <c r="K414">
        <f t="shared" si="70"/>
        <v>0.001640153497999801</v>
      </c>
      <c r="L414">
        <f t="shared" si="62"/>
        <v>155313.45884869853</v>
      </c>
      <c r="M414">
        <f t="shared" si="63"/>
        <v>52648.08096658864</v>
      </c>
      <c r="N414" s="91">
        <f t="shared" si="64"/>
        <v>207961.53981528716</v>
      </c>
      <c r="P414" s="27"/>
    </row>
    <row r="415" spans="1:16" s="14" customFormat="1" ht="12.75">
      <c r="A415" s="24" t="s">
        <v>484</v>
      </c>
      <c r="B415" s="25" t="s">
        <v>243</v>
      </c>
      <c r="C415">
        <v>233</v>
      </c>
      <c r="D415">
        <v>684830.65</v>
      </c>
      <c r="E415">
        <v>78600</v>
      </c>
      <c r="F415">
        <f t="shared" si="65"/>
        <v>2030.0959472010181</v>
      </c>
      <c r="G415">
        <f t="shared" si="66"/>
        <v>9.573566063841525E-05</v>
      </c>
      <c r="H415">
        <f t="shared" si="67"/>
        <v>8.712858142493639</v>
      </c>
      <c r="I415">
        <f t="shared" si="68"/>
        <v>-299.90405279898215</v>
      </c>
      <c r="J415">
        <f t="shared" si="69"/>
        <v>0</v>
      </c>
      <c r="K415">
        <f t="shared" si="70"/>
        <v>0</v>
      </c>
      <c r="L415">
        <f t="shared" si="62"/>
        <v>10760.490848825637</v>
      </c>
      <c r="M415">
        <f t="shared" si="63"/>
        <v>0</v>
      </c>
      <c r="N415" s="91">
        <f t="shared" si="64"/>
        <v>10760.490848825637</v>
      </c>
      <c r="P415" s="27"/>
    </row>
    <row r="416" spans="1:16" s="14" customFormat="1" ht="12.75">
      <c r="A416" s="24" t="s">
        <v>480</v>
      </c>
      <c r="B416" s="25" t="s">
        <v>144</v>
      </c>
      <c r="C416">
        <v>1062</v>
      </c>
      <c r="D416">
        <v>3429356.67</v>
      </c>
      <c r="E416">
        <v>294700</v>
      </c>
      <c r="F416">
        <f t="shared" si="65"/>
        <v>12358.251725619273</v>
      </c>
      <c r="G416">
        <f t="shared" si="66"/>
        <v>0.0005827928452934567</v>
      </c>
      <c r="H416">
        <f t="shared" si="67"/>
        <v>11.636771869697998</v>
      </c>
      <c r="I416">
        <f t="shared" si="68"/>
        <v>1738.2517256192743</v>
      </c>
      <c r="J416">
        <f t="shared" si="69"/>
        <v>1738.2517256192743</v>
      </c>
      <c r="K416">
        <f t="shared" si="70"/>
        <v>0.000218103883016602</v>
      </c>
      <c r="L416">
        <f t="shared" si="62"/>
        <v>65504.71409213754</v>
      </c>
      <c r="M416">
        <f t="shared" si="63"/>
        <v>7001.022103229288</v>
      </c>
      <c r="N416" s="91">
        <f t="shared" si="64"/>
        <v>72505.73619536683</v>
      </c>
      <c r="P416" s="27"/>
    </row>
    <row r="417" spans="1:16" s="14" customFormat="1" ht="12.75">
      <c r="A417" s="24" t="s">
        <v>484</v>
      </c>
      <c r="B417" s="25" t="s">
        <v>244</v>
      </c>
      <c r="C417">
        <v>378</v>
      </c>
      <c r="D417">
        <v>732505.64</v>
      </c>
      <c r="E417">
        <v>51550</v>
      </c>
      <c r="F417">
        <f t="shared" si="65"/>
        <v>5371.234372841901</v>
      </c>
      <c r="G417">
        <f t="shared" si="66"/>
        <v>0.00025329771818753644</v>
      </c>
      <c r="H417">
        <f t="shared" si="67"/>
        <v>14.209614742967993</v>
      </c>
      <c r="I417">
        <f t="shared" si="68"/>
        <v>1591.2343728419014</v>
      </c>
      <c r="J417">
        <f t="shared" si="69"/>
        <v>1591.2343728419014</v>
      </c>
      <c r="K417">
        <f t="shared" si="70"/>
        <v>0.0001996571557451862</v>
      </c>
      <c r="L417">
        <f t="shared" si="62"/>
        <v>28470.141224384195</v>
      </c>
      <c r="M417">
        <f t="shared" si="63"/>
        <v>6408.891676328112</v>
      </c>
      <c r="N417" s="91">
        <f t="shared" si="64"/>
        <v>34879.03290071231</v>
      </c>
      <c r="P417" s="27"/>
    </row>
    <row r="418" spans="1:16" s="14" customFormat="1" ht="12.75">
      <c r="A418" s="24" t="s">
        <v>479</v>
      </c>
      <c r="B418" s="25" t="s">
        <v>112</v>
      </c>
      <c r="C418">
        <v>1171</v>
      </c>
      <c r="D418">
        <v>1275944.9</v>
      </c>
      <c r="E418">
        <v>85600</v>
      </c>
      <c r="F418">
        <f t="shared" si="65"/>
        <v>17454.806984813084</v>
      </c>
      <c r="G418">
        <f t="shared" si="66"/>
        <v>0.0008231371922647556</v>
      </c>
      <c r="H418">
        <f t="shared" si="67"/>
        <v>14.90589836448598</v>
      </c>
      <c r="I418">
        <f t="shared" si="68"/>
        <v>5744.806984813083</v>
      </c>
      <c r="J418">
        <f t="shared" si="69"/>
        <v>5744.806984813083</v>
      </c>
      <c r="K418">
        <f t="shared" si="70"/>
        <v>0.0007208189079301768</v>
      </c>
      <c r="L418">
        <f t="shared" si="62"/>
        <v>92518.92310166807</v>
      </c>
      <c r="M418">
        <f t="shared" si="63"/>
        <v>23137.915002002184</v>
      </c>
      <c r="N418" s="91">
        <f t="shared" si="64"/>
        <v>115656.83810367025</v>
      </c>
      <c r="P418" s="27"/>
    </row>
    <row r="419" spans="1:16" s="14" customFormat="1" ht="12.75">
      <c r="A419" s="24" t="s">
        <v>480</v>
      </c>
      <c r="B419" s="25" t="s">
        <v>145</v>
      </c>
      <c r="C419">
        <v>1252</v>
      </c>
      <c r="D419">
        <v>2606154.95</v>
      </c>
      <c r="E419">
        <v>196100</v>
      </c>
      <c r="F419">
        <f t="shared" si="65"/>
        <v>16638.990297807242</v>
      </c>
      <c r="G419">
        <f t="shared" si="66"/>
        <v>0.0007846647498178697</v>
      </c>
      <c r="H419">
        <f t="shared" si="67"/>
        <v>13.289928352881184</v>
      </c>
      <c r="I419">
        <f t="shared" si="68"/>
        <v>4118.990297807241</v>
      </c>
      <c r="J419">
        <f t="shared" si="69"/>
        <v>4118.990297807241</v>
      </c>
      <c r="K419">
        <f t="shared" si="70"/>
        <v>0.0005168226010185114</v>
      </c>
      <c r="L419">
        <f t="shared" si="62"/>
        <v>88194.69990081443</v>
      </c>
      <c r="M419">
        <f t="shared" si="63"/>
        <v>16589.73881223209</v>
      </c>
      <c r="N419" s="91">
        <f t="shared" si="64"/>
        <v>104784.43871304652</v>
      </c>
      <c r="P419" s="27"/>
    </row>
    <row r="420" spans="1:16" s="14" customFormat="1" ht="12.75">
      <c r="A420" s="24" t="s">
        <v>484</v>
      </c>
      <c r="B420" s="25" t="s">
        <v>245</v>
      </c>
      <c r="C420">
        <v>972</v>
      </c>
      <c r="D420">
        <v>1372161.89</v>
      </c>
      <c r="E420">
        <v>73100</v>
      </c>
      <c r="F420">
        <f t="shared" si="65"/>
        <v>18245.43580136799</v>
      </c>
      <c r="G420">
        <f t="shared" si="66"/>
        <v>0.0008604218202041449</v>
      </c>
      <c r="H420">
        <f t="shared" si="67"/>
        <v>18.7710244870041</v>
      </c>
      <c r="I420">
        <f t="shared" si="68"/>
        <v>8525.435801367987</v>
      </c>
      <c r="J420">
        <f t="shared" si="69"/>
        <v>8525.435801367987</v>
      </c>
      <c r="K420">
        <f t="shared" si="70"/>
        <v>0.0010697131061524867</v>
      </c>
      <c r="L420">
        <f t="shared" si="62"/>
        <v>96709.63840115262</v>
      </c>
      <c r="M420">
        <f t="shared" si="63"/>
        <v>34337.238735532046</v>
      </c>
      <c r="N420" s="91">
        <f t="shared" si="64"/>
        <v>131046.87713668466</v>
      </c>
      <c r="P420" s="27"/>
    </row>
    <row r="421" spans="1:16" s="14" customFormat="1" ht="12.75">
      <c r="A421" s="24" t="s">
        <v>480</v>
      </c>
      <c r="B421" s="25" t="s">
        <v>146</v>
      </c>
      <c r="C421">
        <v>1499</v>
      </c>
      <c r="D421">
        <v>2781796.61</v>
      </c>
      <c r="E421">
        <v>357200</v>
      </c>
      <c r="F421">
        <f t="shared" si="65"/>
        <v>11673.888909266518</v>
      </c>
      <c r="G421">
        <f t="shared" si="66"/>
        <v>0.0005505195301182651</v>
      </c>
      <c r="H421">
        <f t="shared" si="67"/>
        <v>7.787784462486002</v>
      </c>
      <c r="I421">
        <f t="shared" si="68"/>
        <v>-3316.1110907334833</v>
      </c>
      <c r="J421">
        <f t="shared" si="69"/>
        <v>0</v>
      </c>
      <c r="K421">
        <f t="shared" si="70"/>
        <v>0</v>
      </c>
      <c r="L421">
        <f t="shared" si="62"/>
        <v>61877.26001402189</v>
      </c>
      <c r="M421">
        <f t="shared" si="63"/>
        <v>0</v>
      </c>
      <c r="N421" s="91">
        <f t="shared" si="64"/>
        <v>61877.26001402189</v>
      </c>
      <c r="P421" s="27"/>
    </row>
    <row r="422" spans="1:16" s="14" customFormat="1" ht="12.75">
      <c r="A422" s="24" t="s">
        <v>480</v>
      </c>
      <c r="B422" s="25" t="s">
        <v>147</v>
      </c>
      <c r="C422">
        <v>338</v>
      </c>
      <c r="D422">
        <v>2101691.21</v>
      </c>
      <c r="E422">
        <v>160350</v>
      </c>
      <c r="F422">
        <f t="shared" si="65"/>
        <v>4430.131767882756</v>
      </c>
      <c r="G422">
        <f t="shared" si="66"/>
        <v>0.00020891701798540167</v>
      </c>
      <c r="H422">
        <f t="shared" si="67"/>
        <v>13.106898721546617</v>
      </c>
      <c r="I422">
        <f t="shared" si="68"/>
        <v>1050.1317678827565</v>
      </c>
      <c r="J422">
        <f t="shared" si="69"/>
        <v>1050.1317678827565</v>
      </c>
      <c r="K422">
        <f t="shared" si="70"/>
        <v>0.00013176331878670826</v>
      </c>
      <c r="L422">
        <f t="shared" si="62"/>
        <v>23481.84203466806</v>
      </c>
      <c r="M422">
        <f t="shared" si="63"/>
        <v>4229.534543180841</v>
      </c>
      <c r="N422" s="91">
        <f t="shared" si="64"/>
        <v>27711.376577848903</v>
      </c>
      <c r="P422" s="27"/>
    </row>
    <row r="423" spans="1:16" s="14" customFormat="1" ht="12.75">
      <c r="A423" s="24" t="s">
        <v>489</v>
      </c>
      <c r="B423" s="25" t="s">
        <v>387</v>
      </c>
      <c r="C423">
        <v>1429</v>
      </c>
      <c r="D423">
        <v>1995757.66</v>
      </c>
      <c r="E423">
        <v>124000</v>
      </c>
      <c r="F423">
        <f t="shared" si="65"/>
        <v>22999.497549516127</v>
      </c>
      <c r="G423">
        <f t="shared" si="66"/>
        <v>0.0010846147913798638</v>
      </c>
      <c r="H423">
        <f t="shared" si="67"/>
        <v>16.094819838709675</v>
      </c>
      <c r="I423">
        <f t="shared" si="68"/>
        <v>8709.497549516125</v>
      </c>
      <c r="J423">
        <f t="shared" si="69"/>
        <v>8709.497549516125</v>
      </c>
      <c r="K423">
        <f t="shared" si="70"/>
        <v>0.0010928079096232733</v>
      </c>
      <c r="L423">
        <f t="shared" si="62"/>
        <v>121908.46607539686</v>
      </c>
      <c r="M423">
        <f t="shared" si="63"/>
        <v>35078.57001002571</v>
      </c>
      <c r="N423" s="91">
        <f t="shared" si="64"/>
        <v>156987.03608542256</v>
      </c>
      <c r="P423" s="27"/>
    </row>
    <row r="424" spans="1:16" s="14" customFormat="1" ht="12.75">
      <c r="A424" s="24" t="s">
        <v>484</v>
      </c>
      <c r="B424" s="25" t="s">
        <v>246</v>
      </c>
      <c r="C424">
        <v>385</v>
      </c>
      <c r="D424">
        <v>1235925.91</v>
      </c>
      <c r="E424">
        <v>94550</v>
      </c>
      <c r="F424">
        <f t="shared" si="65"/>
        <v>5032.5909608672655</v>
      </c>
      <c r="G424">
        <f t="shared" si="66"/>
        <v>0.00023732790611489136</v>
      </c>
      <c r="H424">
        <f t="shared" si="67"/>
        <v>13.071664833421469</v>
      </c>
      <c r="I424">
        <f t="shared" si="68"/>
        <v>1182.5909608672655</v>
      </c>
      <c r="J424">
        <f t="shared" si="69"/>
        <v>1182.5909608672655</v>
      </c>
      <c r="K424">
        <f t="shared" si="70"/>
        <v>0.00014838338819631836</v>
      </c>
      <c r="L424">
        <f t="shared" si="62"/>
        <v>26675.16727717138</v>
      </c>
      <c r="M424">
        <f t="shared" si="63"/>
        <v>4763.03019527351</v>
      </c>
      <c r="N424" s="91">
        <f t="shared" si="64"/>
        <v>31438.19747244489</v>
      </c>
      <c r="P424" s="27"/>
    </row>
    <row r="425" spans="1:16" s="14" customFormat="1" ht="12.75">
      <c r="A425" s="24" t="s">
        <v>490</v>
      </c>
      <c r="B425" s="25" t="s">
        <v>425</v>
      </c>
      <c r="C425">
        <v>60</v>
      </c>
      <c r="D425">
        <v>123068.81</v>
      </c>
      <c r="E425">
        <v>7550</v>
      </c>
      <c r="F425">
        <f t="shared" si="65"/>
        <v>978.0302781456953</v>
      </c>
      <c r="G425">
        <f t="shared" si="66"/>
        <v>4.612214261682863E-05</v>
      </c>
      <c r="H425">
        <f t="shared" si="67"/>
        <v>16.300504635761587</v>
      </c>
      <c r="I425">
        <f t="shared" si="68"/>
        <v>378.03027814569526</v>
      </c>
      <c r="J425">
        <f t="shared" si="69"/>
        <v>378.03027814569526</v>
      </c>
      <c r="K425">
        <f t="shared" si="70"/>
        <v>4.743264185861712E-05</v>
      </c>
      <c r="L425">
        <f t="shared" si="62"/>
        <v>5184.033726273462</v>
      </c>
      <c r="M425">
        <f t="shared" si="63"/>
        <v>1522.5633284184105</v>
      </c>
      <c r="N425" s="91">
        <f t="shared" si="64"/>
        <v>6706.5970546918725</v>
      </c>
      <c r="P425" s="27"/>
    </row>
    <row r="426" spans="1:16" s="14" customFormat="1" ht="12.75">
      <c r="A426" s="24" t="s">
        <v>479</v>
      </c>
      <c r="B426" s="25" t="s">
        <v>113</v>
      </c>
      <c r="C426">
        <v>522</v>
      </c>
      <c r="D426">
        <v>830504</v>
      </c>
      <c r="E426">
        <v>47000</v>
      </c>
      <c r="F426">
        <f t="shared" si="65"/>
        <v>9223.895489361703</v>
      </c>
      <c r="G426">
        <f t="shared" si="66"/>
        <v>0.0004349822625631309</v>
      </c>
      <c r="H426">
        <f t="shared" si="67"/>
        <v>17.670297872340427</v>
      </c>
      <c r="I426">
        <f t="shared" si="68"/>
        <v>4003.895489361703</v>
      </c>
      <c r="J426">
        <f t="shared" si="69"/>
        <v>4003.895489361703</v>
      </c>
      <c r="K426">
        <f t="shared" si="70"/>
        <v>0.0005023812952703001</v>
      </c>
      <c r="L426">
        <f t="shared" si="62"/>
        <v>48891.10937867051</v>
      </c>
      <c r="M426">
        <f t="shared" si="63"/>
        <v>16126.180349428272</v>
      </c>
      <c r="N426" s="91">
        <f t="shared" si="64"/>
        <v>65017.28972809878</v>
      </c>
      <c r="P426" s="27"/>
    </row>
    <row r="427" spans="1:16" s="14" customFormat="1" ht="12.75">
      <c r="A427" s="24" t="s">
        <v>488</v>
      </c>
      <c r="B427" s="25" t="s">
        <v>366</v>
      </c>
      <c r="C427">
        <v>33</v>
      </c>
      <c r="D427">
        <v>499975</v>
      </c>
      <c r="E427">
        <v>50000</v>
      </c>
      <c r="F427">
        <f t="shared" si="65"/>
        <v>329.9835</v>
      </c>
      <c r="G427">
        <f t="shared" si="66"/>
        <v>1.556142625467168E-05</v>
      </c>
      <c r="H427">
        <f t="shared" si="67"/>
        <v>9.9995</v>
      </c>
      <c r="I427">
        <f t="shared" si="68"/>
        <v>-0.016500000000020165</v>
      </c>
      <c r="J427">
        <f t="shared" si="69"/>
        <v>0</v>
      </c>
      <c r="K427">
        <f t="shared" si="70"/>
        <v>0</v>
      </c>
      <c r="L427">
        <f t="shared" si="62"/>
        <v>1749.0722233641598</v>
      </c>
      <c r="M427">
        <f t="shared" si="63"/>
        <v>0</v>
      </c>
      <c r="N427" s="91">
        <f t="shared" si="64"/>
        <v>1749.0722233641598</v>
      </c>
      <c r="P427" s="27"/>
    </row>
    <row r="428" spans="1:16" s="14" customFormat="1" ht="12.75">
      <c r="A428" s="24" t="s">
        <v>482</v>
      </c>
      <c r="B428" s="25" t="s">
        <v>193</v>
      </c>
      <c r="C428">
        <v>2768</v>
      </c>
      <c r="D428">
        <v>7232190.96</v>
      </c>
      <c r="E428">
        <v>364100</v>
      </c>
      <c r="F428">
        <f t="shared" si="65"/>
        <v>54981.33638363087</v>
      </c>
      <c r="G428">
        <f t="shared" si="66"/>
        <v>0.0025928205850206717</v>
      </c>
      <c r="H428">
        <f t="shared" si="67"/>
        <v>19.863199560560286</v>
      </c>
      <c r="I428">
        <f t="shared" si="68"/>
        <v>27301.33638363087</v>
      </c>
      <c r="J428">
        <f t="shared" si="69"/>
        <v>27301.33638363087</v>
      </c>
      <c r="K428">
        <f t="shared" si="70"/>
        <v>0.003425584102147778</v>
      </c>
      <c r="L428">
        <f t="shared" si="62"/>
        <v>291427.68736027717</v>
      </c>
      <c r="M428">
        <f t="shared" si="63"/>
        <v>109959.48207754696</v>
      </c>
      <c r="N428" s="91">
        <f t="shared" si="64"/>
        <v>401387.1694378241</v>
      </c>
      <c r="P428" s="27"/>
    </row>
    <row r="429" spans="1:16" s="14" customFormat="1" ht="12.75">
      <c r="A429" s="24" t="s">
        <v>489</v>
      </c>
      <c r="B429" s="25" t="s">
        <v>388</v>
      </c>
      <c r="C429">
        <v>949</v>
      </c>
      <c r="D429">
        <v>1018844.88</v>
      </c>
      <c r="E429">
        <v>55450</v>
      </c>
      <c r="F429">
        <f t="shared" si="65"/>
        <v>17437.0386135257</v>
      </c>
      <c r="G429">
        <f t="shared" si="66"/>
        <v>0.000822299267945951</v>
      </c>
      <c r="H429">
        <f t="shared" si="67"/>
        <v>18.374118665464383</v>
      </c>
      <c r="I429">
        <f t="shared" si="68"/>
        <v>7947.0386135256995</v>
      </c>
      <c r="J429">
        <f t="shared" si="69"/>
        <v>7947.0386135256995</v>
      </c>
      <c r="K429">
        <f t="shared" si="70"/>
        <v>0.0009971398011846212</v>
      </c>
      <c r="L429">
        <f t="shared" si="62"/>
        <v>92424.74213603439</v>
      </c>
      <c r="M429">
        <f t="shared" si="63"/>
        <v>32007.67309388893</v>
      </c>
      <c r="N429" s="91">
        <f t="shared" si="64"/>
        <v>124432.41522992332</v>
      </c>
      <c r="P429" s="27"/>
    </row>
    <row r="430" spans="1:16" s="14" customFormat="1" ht="12.75">
      <c r="A430" s="24" t="s">
        <v>490</v>
      </c>
      <c r="B430" s="25" t="s">
        <v>426</v>
      </c>
      <c r="C430">
        <v>225</v>
      </c>
      <c r="D430">
        <v>228541.42</v>
      </c>
      <c r="E430">
        <v>20650</v>
      </c>
      <c r="F430">
        <f t="shared" si="65"/>
        <v>2490.160750605327</v>
      </c>
      <c r="G430">
        <f t="shared" si="66"/>
        <v>0.00011743148637075089</v>
      </c>
      <c r="H430">
        <f t="shared" si="67"/>
        <v>11.067381113801453</v>
      </c>
      <c r="I430">
        <f t="shared" si="68"/>
        <v>240.16075060532688</v>
      </c>
      <c r="J430">
        <f t="shared" si="69"/>
        <v>240.16075060532688</v>
      </c>
      <c r="K430">
        <f t="shared" si="70"/>
        <v>3.0133720843304502E-05</v>
      </c>
      <c r="L430">
        <f t="shared" si="62"/>
        <v>13199.056924347504</v>
      </c>
      <c r="M430">
        <f t="shared" si="63"/>
        <v>967.2768900701194</v>
      </c>
      <c r="N430" s="91">
        <f t="shared" si="64"/>
        <v>14166.333814417623</v>
      </c>
      <c r="P430" s="27"/>
    </row>
    <row r="431" spans="1:16" s="14" customFormat="1" ht="12.75">
      <c r="A431" s="24" t="s">
        <v>487</v>
      </c>
      <c r="B431" s="25" t="s">
        <v>333</v>
      </c>
      <c r="C431">
        <v>8845</v>
      </c>
      <c r="D431">
        <v>16453643.68</v>
      </c>
      <c r="E431">
        <v>1005550</v>
      </c>
      <c r="F431">
        <f t="shared" si="65"/>
        <v>144729.2311169012</v>
      </c>
      <c r="G431">
        <f t="shared" si="66"/>
        <v>0.006825169309741221</v>
      </c>
      <c r="H431">
        <f t="shared" si="67"/>
        <v>16.362829973646264</v>
      </c>
      <c r="I431">
        <f t="shared" si="68"/>
        <v>56279.2311169012</v>
      </c>
      <c r="J431">
        <f t="shared" si="69"/>
        <v>56279.2311169012</v>
      </c>
      <c r="K431">
        <f t="shared" si="70"/>
        <v>0.007061531226388918</v>
      </c>
      <c r="L431">
        <f t="shared" si="62"/>
        <v>767134.9569157966</v>
      </c>
      <c r="M431">
        <f t="shared" si="63"/>
        <v>226671.50861697146</v>
      </c>
      <c r="N431" s="91">
        <f t="shared" si="64"/>
        <v>993806.465532768</v>
      </c>
      <c r="P431" s="27"/>
    </row>
    <row r="432" spans="1:16" s="14" customFormat="1" ht="12.75">
      <c r="A432" s="24" t="s">
        <v>480</v>
      </c>
      <c r="B432" s="25" t="s">
        <v>148</v>
      </c>
      <c r="C432">
        <v>1606</v>
      </c>
      <c r="D432">
        <v>5222201.16</v>
      </c>
      <c r="E432">
        <v>530850</v>
      </c>
      <c r="F432">
        <f t="shared" si="65"/>
        <v>15798.916950098897</v>
      </c>
      <c r="G432">
        <f t="shared" si="66"/>
        <v>0.0007450484070344318</v>
      </c>
      <c r="H432">
        <f t="shared" si="67"/>
        <v>9.837432721107659</v>
      </c>
      <c r="I432">
        <f t="shared" si="68"/>
        <v>-261.0830499011002</v>
      </c>
      <c r="J432">
        <f t="shared" si="69"/>
        <v>0</v>
      </c>
      <c r="K432">
        <f t="shared" si="70"/>
        <v>0</v>
      </c>
      <c r="L432">
        <f t="shared" si="62"/>
        <v>83741.90466085482</v>
      </c>
      <c r="M432">
        <f t="shared" si="63"/>
        <v>0</v>
      </c>
      <c r="N432" s="91">
        <f t="shared" si="64"/>
        <v>83741.90466085482</v>
      </c>
      <c r="P432" s="27"/>
    </row>
    <row r="433" spans="1:16" s="14" customFormat="1" ht="12.75">
      <c r="A433" s="24" t="s">
        <v>480</v>
      </c>
      <c r="B433" s="25" t="s">
        <v>149</v>
      </c>
      <c r="C433">
        <v>1539</v>
      </c>
      <c r="D433">
        <v>3256439.76</v>
      </c>
      <c r="E433">
        <v>333850</v>
      </c>
      <c r="F433">
        <f t="shared" si="65"/>
        <v>15011.714214886924</v>
      </c>
      <c r="G433">
        <f t="shared" si="66"/>
        <v>0.0007079253469072528</v>
      </c>
      <c r="H433">
        <f t="shared" si="67"/>
        <v>9.754200269582148</v>
      </c>
      <c r="I433">
        <f t="shared" si="68"/>
        <v>-378.28578511307467</v>
      </c>
      <c r="J433">
        <f t="shared" si="69"/>
        <v>0</v>
      </c>
      <c r="K433">
        <f t="shared" si="70"/>
        <v>0</v>
      </c>
      <c r="L433">
        <f t="shared" si="62"/>
        <v>79569.3492503099</v>
      </c>
      <c r="M433">
        <f t="shared" si="63"/>
        <v>0</v>
      </c>
      <c r="N433" s="91">
        <f t="shared" si="64"/>
        <v>79569.3492503099</v>
      </c>
      <c r="P433" s="27"/>
    </row>
    <row r="434" spans="1:16" s="14" customFormat="1" ht="12.75">
      <c r="A434" s="24" t="s">
        <v>489</v>
      </c>
      <c r="B434" s="25" t="s">
        <v>389</v>
      </c>
      <c r="C434">
        <v>1039</v>
      </c>
      <c r="D434">
        <v>963449.11</v>
      </c>
      <c r="E434">
        <v>71250</v>
      </c>
      <c r="F434">
        <f t="shared" si="65"/>
        <v>14049.454390035087</v>
      </c>
      <c r="G434">
        <f t="shared" si="66"/>
        <v>0.000662546910402806</v>
      </c>
      <c r="H434">
        <f t="shared" si="67"/>
        <v>13.522092771929824</v>
      </c>
      <c r="I434">
        <f t="shared" si="68"/>
        <v>3659.454390035087</v>
      </c>
      <c r="J434">
        <f t="shared" si="69"/>
        <v>3659.454390035087</v>
      </c>
      <c r="K434">
        <f t="shared" si="70"/>
        <v>0.00045916319277891426</v>
      </c>
      <c r="L434">
        <f t="shared" si="62"/>
        <v>74468.90655754614</v>
      </c>
      <c r="M434">
        <f t="shared" si="63"/>
        <v>14738.901559995675</v>
      </c>
      <c r="N434" s="91">
        <f t="shared" si="64"/>
        <v>89207.80811754182</v>
      </c>
      <c r="P434" s="27"/>
    </row>
    <row r="435" spans="1:16" s="14" customFormat="1" ht="12.75">
      <c r="A435" s="29" t="s">
        <v>476</v>
      </c>
      <c r="B435" s="25" t="s">
        <v>12</v>
      </c>
      <c r="C435">
        <v>5791</v>
      </c>
      <c r="D435">
        <v>6845462.73</v>
      </c>
      <c r="E435">
        <v>524450</v>
      </c>
      <c r="F435">
        <f t="shared" si="65"/>
        <v>75587.90098089426</v>
      </c>
      <c r="G435">
        <f t="shared" si="66"/>
        <v>0.0035645889775083035</v>
      </c>
      <c r="H435">
        <f t="shared" si="67"/>
        <v>13.052650834207265</v>
      </c>
      <c r="I435">
        <f t="shared" si="68"/>
        <v>17677.900980894272</v>
      </c>
      <c r="J435">
        <f t="shared" si="69"/>
        <v>17677.900980894272</v>
      </c>
      <c r="K435">
        <f t="shared" si="70"/>
        <v>0.0022181015503622897</v>
      </c>
      <c r="L435">
        <f t="shared" si="62"/>
        <v>400652.4508894617</v>
      </c>
      <c r="M435">
        <f t="shared" si="63"/>
        <v>71199.91522622951</v>
      </c>
      <c r="N435" s="91">
        <f t="shared" si="64"/>
        <v>471852.3661156912</v>
      </c>
      <c r="P435" s="27"/>
    </row>
    <row r="436" spans="1:16" s="14" customFormat="1" ht="12.75">
      <c r="A436" s="24" t="s">
        <v>482</v>
      </c>
      <c r="B436" s="25" t="s">
        <v>194</v>
      </c>
      <c r="C436">
        <v>2288</v>
      </c>
      <c r="D436">
        <v>4074446.7</v>
      </c>
      <c r="E436">
        <v>242200</v>
      </c>
      <c r="F436">
        <f t="shared" si="65"/>
        <v>38490.23141866226</v>
      </c>
      <c r="G436">
        <f t="shared" si="66"/>
        <v>0.0018151298405731187</v>
      </c>
      <c r="H436">
        <f t="shared" si="67"/>
        <v>16.82265359207267</v>
      </c>
      <c r="I436">
        <f t="shared" si="68"/>
        <v>15610.231418662266</v>
      </c>
      <c r="J436">
        <f t="shared" si="69"/>
        <v>15610.231418662266</v>
      </c>
      <c r="K436">
        <f t="shared" si="70"/>
        <v>0.0019586645806349188</v>
      </c>
      <c r="L436">
        <f t="shared" si="62"/>
        <v>204016.85128268728</v>
      </c>
      <c r="M436">
        <f t="shared" si="63"/>
        <v>62872.12236745728</v>
      </c>
      <c r="N436" s="91">
        <f t="shared" si="64"/>
        <v>266888.97365014453</v>
      </c>
      <c r="P436" s="27"/>
    </row>
    <row r="437" spans="1:16" s="14" customFormat="1" ht="12.75">
      <c r="A437" s="24" t="s">
        <v>489</v>
      </c>
      <c r="B437" s="25" t="s">
        <v>390</v>
      </c>
      <c r="C437">
        <v>2188</v>
      </c>
      <c r="D437">
        <v>2088291.48</v>
      </c>
      <c r="E437">
        <v>137900</v>
      </c>
      <c r="F437">
        <f t="shared" si="65"/>
        <v>33134.02290239304</v>
      </c>
      <c r="G437">
        <f t="shared" si="66"/>
        <v>0.0015625407146605567</v>
      </c>
      <c r="H437">
        <f t="shared" si="67"/>
        <v>15.143520522117477</v>
      </c>
      <c r="I437">
        <f t="shared" si="68"/>
        <v>11254.022902393039</v>
      </c>
      <c r="J437">
        <f t="shared" si="69"/>
        <v>11254.022902393039</v>
      </c>
      <c r="K437">
        <f t="shared" si="70"/>
        <v>0.001412077467488334</v>
      </c>
      <c r="L437">
        <f t="shared" si="62"/>
        <v>175626.35436889293</v>
      </c>
      <c r="M437">
        <f t="shared" si="63"/>
        <v>45326.9580744023</v>
      </c>
      <c r="N437" s="91">
        <f t="shared" si="64"/>
        <v>220953.31244329523</v>
      </c>
      <c r="P437" s="27"/>
    </row>
    <row r="438" spans="1:16" s="14" customFormat="1" ht="12.75">
      <c r="A438" s="24" t="s">
        <v>492</v>
      </c>
      <c r="B438" s="25" t="s">
        <v>506</v>
      </c>
      <c r="C438">
        <v>8339</v>
      </c>
      <c r="D438">
        <v>30027290.4157</v>
      </c>
      <c r="E438">
        <v>4317900</v>
      </c>
      <c r="F438">
        <f t="shared" si="65"/>
        <v>57990.591439478056</v>
      </c>
      <c r="G438">
        <f t="shared" si="66"/>
        <v>0.0027347316218848295</v>
      </c>
      <c r="H438">
        <f t="shared" si="67"/>
        <v>6.954142156071239</v>
      </c>
      <c r="I438">
        <f t="shared" si="68"/>
        <v>-25399.40856052194</v>
      </c>
      <c r="J438">
        <f t="shared" si="69"/>
        <v>0</v>
      </c>
      <c r="K438">
        <f t="shared" si="70"/>
        <v>0</v>
      </c>
      <c r="L438">
        <f t="shared" si="62"/>
        <v>307378.1952832505</v>
      </c>
      <c r="M438">
        <f t="shared" si="63"/>
        <v>0</v>
      </c>
      <c r="N438" s="91">
        <f t="shared" si="64"/>
        <v>307378.1952832505</v>
      </c>
      <c r="P438" s="27"/>
    </row>
    <row r="439" spans="1:16" s="14" customFormat="1" ht="12.75">
      <c r="A439" s="24" t="s">
        <v>484</v>
      </c>
      <c r="B439" s="25" t="s">
        <v>247</v>
      </c>
      <c r="C439">
        <v>102</v>
      </c>
      <c r="D439">
        <v>201522.29</v>
      </c>
      <c r="E439">
        <v>28200</v>
      </c>
      <c r="F439">
        <f t="shared" si="65"/>
        <v>728.9104106382979</v>
      </c>
      <c r="G439">
        <f t="shared" si="66"/>
        <v>3.4374099315300084E-05</v>
      </c>
      <c r="H439">
        <f t="shared" si="67"/>
        <v>7.146180496453901</v>
      </c>
      <c r="I439">
        <f t="shared" si="68"/>
        <v>-291.08958936170205</v>
      </c>
      <c r="J439">
        <f t="shared" si="69"/>
        <v>0</v>
      </c>
      <c r="K439">
        <f t="shared" si="70"/>
        <v>0</v>
      </c>
      <c r="L439">
        <f t="shared" si="62"/>
        <v>3863.5778836469412</v>
      </c>
      <c r="M439">
        <f t="shared" si="63"/>
        <v>0</v>
      </c>
      <c r="N439" s="91">
        <f t="shared" si="64"/>
        <v>3863.5778836469412</v>
      </c>
      <c r="P439" s="27"/>
    </row>
    <row r="440" spans="1:16" s="14" customFormat="1" ht="12.75">
      <c r="A440" s="29" t="s">
        <v>477</v>
      </c>
      <c r="B440" s="25" t="s">
        <v>64</v>
      </c>
      <c r="C440">
        <v>1920</v>
      </c>
      <c r="D440">
        <v>1495693.48</v>
      </c>
      <c r="E440">
        <v>66250</v>
      </c>
      <c r="F440">
        <f t="shared" si="65"/>
        <v>43346.89028830188</v>
      </c>
      <c r="G440">
        <f t="shared" si="66"/>
        <v>0.002044161106815201</v>
      </c>
      <c r="H440">
        <f t="shared" si="67"/>
        <v>22.576505358490564</v>
      </c>
      <c r="I440">
        <f t="shared" si="68"/>
        <v>24146.89028830188</v>
      </c>
      <c r="J440">
        <f t="shared" si="69"/>
        <v>24146.89028830188</v>
      </c>
      <c r="K440">
        <f t="shared" si="70"/>
        <v>0.003029785880280515</v>
      </c>
      <c r="L440">
        <f t="shared" si="62"/>
        <v>229759.4933458263</v>
      </c>
      <c r="M440">
        <f t="shared" si="63"/>
        <v>97254.5633874903</v>
      </c>
      <c r="N440" s="91">
        <f t="shared" si="64"/>
        <v>327014.0567333166</v>
      </c>
      <c r="P440" s="27"/>
    </row>
    <row r="441" spans="1:16" s="14" customFormat="1" ht="12.75">
      <c r="A441" s="24" t="s">
        <v>490</v>
      </c>
      <c r="B441" s="25" t="s">
        <v>427</v>
      </c>
      <c r="C441">
        <v>133</v>
      </c>
      <c r="D441">
        <v>207565.43</v>
      </c>
      <c r="E441">
        <v>10050</v>
      </c>
      <c r="F441">
        <f t="shared" si="65"/>
        <v>2746.885790049751</v>
      </c>
      <c r="G441">
        <f t="shared" si="66"/>
        <v>0.0001295381758538374</v>
      </c>
      <c r="H441">
        <f t="shared" si="67"/>
        <v>20.653276616915424</v>
      </c>
      <c r="I441">
        <f t="shared" si="68"/>
        <v>1416.8857900497514</v>
      </c>
      <c r="J441">
        <f t="shared" si="69"/>
        <v>1416.8857900497514</v>
      </c>
      <c r="K441">
        <f t="shared" si="70"/>
        <v>0.00017778109352418531</v>
      </c>
      <c r="L441">
        <f t="shared" si="62"/>
        <v>14559.823858252714</v>
      </c>
      <c r="M441">
        <f t="shared" si="63"/>
        <v>5706.68136708209</v>
      </c>
      <c r="N441" s="91">
        <f t="shared" si="64"/>
        <v>20266.505225334804</v>
      </c>
      <c r="P441" s="27"/>
    </row>
    <row r="442" spans="1:16" s="14" customFormat="1" ht="12.75">
      <c r="A442" s="24" t="s">
        <v>481</v>
      </c>
      <c r="B442" s="25" t="s">
        <v>174</v>
      </c>
      <c r="C442">
        <v>4431</v>
      </c>
      <c r="D442">
        <v>4542882.67</v>
      </c>
      <c r="E442">
        <v>341450</v>
      </c>
      <c r="F442">
        <f t="shared" si="65"/>
        <v>58953.0329792649</v>
      </c>
      <c r="G442">
        <f t="shared" si="66"/>
        <v>0.0027801186277376243</v>
      </c>
      <c r="H442">
        <f t="shared" si="67"/>
        <v>13.304679074535072</v>
      </c>
      <c r="I442">
        <f t="shared" si="68"/>
        <v>14643.032979264903</v>
      </c>
      <c r="J442">
        <f t="shared" si="69"/>
        <v>14643.032979264903</v>
      </c>
      <c r="K442">
        <f t="shared" si="70"/>
        <v>0.001837307166072302</v>
      </c>
      <c r="L442">
        <f t="shared" si="62"/>
        <v>312479.60115309857</v>
      </c>
      <c r="M442">
        <f t="shared" si="63"/>
        <v>58976.6119804232</v>
      </c>
      <c r="N442" s="91">
        <f t="shared" si="64"/>
        <v>371456.2131335218</v>
      </c>
      <c r="P442" s="27"/>
    </row>
    <row r="443" spans="1:16" s="14" customFormat="1" ht="12.75">
      <c r="A443" s="24" t="s">
        <v>485</v>
      </c>
      <c r="B443" s="25" t="s">
        <v>303</v>
      </c>
      <c r="C443">
        <v>1867</v>
      </c>
      <c r="D443">
        <v>4474118</v>
      </c>
      <c r="E443">
        <v>250100</v>
      </c>
      <c r="F443">
        <f t="shared" si="65"/>
        <v>33399.35348260696</v>
      </c>
      <c r="G443">
        <f t="shared" si="66"/>
        <v>0.00157505322591372</v>
      </c>
      <c r="H443">
        <f t="shared" si="67"/>
        <v>17.889316273490603</v>
      </c>
      <c r="I443">
        <f t="shared" si="68"/>
        <v>14729.353482606957</v>
      </c>
      <c r="J443">
        <f t="shared" si="69"/>
        <v>14729.353482606957</v>
      </c>
      <c r="K443">
        <f t="shared" si="70"/>
        <v>0.0018481380697241549</v>
      </c>
      <c r="L443">
        <f t="shared" si="62"/>
        <v>177032.7348329503</v>
      </c>
      <c r="M443">
        <f t="shared" si="63"/>
        <v>59324.27839890139</v>
      </c>
      <c r="N443" s="91">
        <f t="shared" si="64"/>
        <v>236357.01323185168</v>
      </c>
      <c r="P443" s="27"/>
    </row>
    <row r="444" spans="1:16" s="14" customFormat="1" ht="12.75">
      <c r="A444" s="24" t="s">
        <v>480</v>
      </c>
      <c r="B444" s="25" t="s">
        <v>150</v>
      </c>
      <c r="C444">
        <v>540</v>
      </c>
      <c r="D444">
        <v>697738.99</v>
      </c>
      <c r="E444">
        <v>57350</v>
      </c>
      <c r="F444">
        <f t="shared" si="65"/>
        <v>6569.817865736705</v>
      </c>
      <c r="G444">
        <f t="shared" si="66"/>
        <v>0.00030982075232333203</v>
      </c>
      <c r="H444">
        <f t="shared" si="67"/>
        <v>12.166329380993897</v>
      </c>
      <c r="I444">
        <f t="shared" si="68"/>
        <v>1169.8178657367043</v>
      </c>
      <c r="J444">
        <f t="shared" si="69"/>
        <v>1169.8178657367043</v>
      </c>
      <c r="K444">
        <f t="shared" si="70"/>
        <v>0.00014678070798317296</v>
      </c>
      <c r="L444">
        <f t="shared" si="62"/>
        <v>34823.21371075123</v>
      </c>
      <c r="M444">
        <f t="shared" si="63"/>
        <v>4711.584987414532</v>
      </c>
      <c r="N444" s="91">
        <f t="shared" si="64"/>
        <v>39534.79869816577</v>
      </c>
      <c r="P444" s="27"/>
    </row>
    <row r="445" spans="1:16" s="14" customFormat="1" ht="12.75">
      <c r="A445" s="24" t="s">
        <v>481</v>
      </c>
      <c r="B445" s="25" t="s">
        <v>175</v>
      </c>
      <c r="C445">
        <v>591</v>
      </c>
      <c r="D445">
        <v>1166466.3</v>
      </c>
      <c r="E445">
        <v>71900</v>
      </c>
      <c r="F445">
        <f t="shared" si="65"/>
        <v>9588.060963838665</v>
      </c>
      <c r="G445">
        <f t="shared" si="66"/>
        <v>0.00045215564903721447</v>
      </c>
      <c r="H445">
        <f t="shared" si="67"/>
        <v>16.223453407510434</v>
      </c>
      <c r="I445">
        <f t="shared" si="68"/>
        <v>3678.0609638386663</v>
      </c>
      <c r="J445">
        <f t="shared" si="69"/>
        <v>3678.0609638386663</v>
      </c>
      <c r="K445">
        <f t="shared" si="70"/>
        <v>0.00046149781781416334</v>
      </c>
      <c r="L445">
        <f t="shared" si="62"/>
        <v>50821.36260683459</v>
      </c>
      <c r="M445">
        <f t="shared" si="63"/>
        <v>14813.841818960651</v>
      </c>
      <c r="N445" s="91">
        <f t="shared" si="64"/>
        <v>65635.20442579524</v>
      </c>
      <c r="P445" s="27"/>
    </row>
    <row r="446" spans="1:16" s="14" customFormat="1" ht="12.75">
      <c r="A446" s="24" t="s">
        <v>482</v>
      </c>
      <c r="B446" s="25" t="s">
        <v>195</v>
      </c>
      <c r="C446">
        <v>1180</v>
      </c>
      <c r="D446">
        <v>6024882.54</v>
      </c>
      <c r="E446">
        <v>506950</v>
      </c>
      <c r="F446">
        <f t="shared" si="65"/>
        <v>14023.792084426472</v>
      </c>
      <c r="G446">
        <f t="shared" si="66"/>
        <v>0.0006613367223896073</v>
      </c>
      <c r="H446">
        <f t="shared" si="67"/>
        <v>11.884569563073281</v>
      </c>
      <c r="I446">
        <f t="shared" si="68"/>
        <v>2223.792084426472</v>
      </c>
      <c r="J446">
        <f t="shared" si="69"/>
        <v>2223.792084426472</v>
      </c>
      <c r="K446">
        <f t="shared" si="70"/>
        <v>0.0002790261510956953</v>
      </c>
      <c r="L446">
        <f t="shared" si="62"/>
        <v>74332.8839202703</v>
      </c>
      <c r="M446">
        <f t="shared" si="63"/>
        <v>8956.595472677853</v>
      </c>
      <c r="N446" s="91">
        <f t="shared" si="64"/>
        <v>83289.47939294815</v>
      </c>
      <c r="P446" s="27"/>
    </row>
    <row r="447" spans="1:16" s="14" customFormat="1" ht="12.75">
      <c r="A447" s="29" t="s">
        <v>477</v>
      </c>
      <c r="B447" s="25" t="s">
        <v>65</v>
      </c>
      <c r="C447">
        <v>265</v>
      </c>
      <c r="D447">
        <v>307197.02</v>
      </c>
      <c r="E447">
        <v>17200</v>
      </c>
      <c r="F447">
        <f t="shared" si="65"/>
        <v>4732.977343023256</v>
      </c>
      <c r="G447">
        <f t="shared" si="66"/>
        <v>0.00022319866868642923</v>
      </c>
      <c r="H447">
        <f t="shared" si="67"/>
        <v>17.860291860465118</v>
      </c>
      <c r="I447">
        <f t="shared" si="68"/>
        <v>2082.9773430232563</v>
      </c>
      <c r="J447">
        <f t="shared" si="69"/>
        <v>2082.9773430232563</v>
      </c>
      <c r="K447">
        <f t="shared" si="70"/>
        <v>0.0002613576848814142</v>
      </c>
      <c r="L447">
        <f t="shared" si="62"/>
        <v>25087.070124699814</v>
      </c>
      <c r="M447">
        <f t="shared" si="63"/>
        <v>8389.446824127997</v>
      </c>
      <c r="N447" s="91">
        <f t="shared" si="64"/>
        <v>33476.51694882781</v>
      </c>
      <c r="P447" s="27"/>
    </row>
    <row r="448" spans="1:16" s="14" customFormat="1" ht="12.75">
      <c r="A448" s="24" t="s">
        <v>490</v>
      </c>
      <c r="B448" s="25" t="s">
        <v>428</v>
      </c>
      <c r="C448">
        <v>98</v>
      </c>
      <c r="D448">
        <v>165986.75</v>
      </c>
      <c r="E448">
        <v>10400</v>
      </c>
      <c r="F448">
        <f t="shared" si="65"/>
        <v>1564.1059134615384</v>
      </c>
      <c r="G448">
        <f t="shared" si="66"/>
        <v>7.376041173824636E-05</v>
      </c>
      <c r="H448">
        <f t="shared" si="67"/>
        <v>15.960264423076923</v>
      </c>
      <c r="I448">
        <f t="shared" si="68"/>
        <v>584.1059134615385</v>
      </c>
      <c r="J448">
        <f t="shared" si="69"/>
        <v>584.1059134615385</v>
      </c>
      <c r="K448">
        <f t="shared" si="70"/>
        <v>7.328959663395961E-05</v>
      </c>
      <c r="L448">
        <f t="shared" si="62"/>
        <v>8290.518185409886</v>
      </c>
      <c r="M448">
        <f t="shared" si="63"/>
        <v>2352.5582345182406</v>
      </c>
      <c r="N448" s="91">
        <f t="shared" si="64"/>
        <v>10643.076419928128</v>
      </c>
      <c r="P448" s="27"/>
    </row>
    <row r="449" spans="1:16" s="14" customFormat="1" ht="12.75">
      <c r="A449" s="24" t="s">
        <v>489</v>
      </c>
      <c r="B449" s="25" t="s">
        <v>391</v>
      </c>
      <c r="C449">
        <v>824</v>
      </c>
      <c r="D449">
        <v>763500.92</v>
      </c>
      <c r="E449">
        <v>66000</v>
      </c>
      <c r="F449">
        <f t="shared" si="65"/>
        <v>9532.193304242424</v>
      </c>
      <c r="G449">
        <f t="shared" si="66"/>
        <v>0.00044952103104926053</v>
      </c>
      <c r="H449">
        <f t="shared" si="67"/>
        <v>11.568195757575758</v>
      </c>
      <c r="I449">
        <f t="shared" si="68"/>
        <v>1292.1933042424246</v>
      </c>
      <c r="J449">
        <f t="shared" si="69"/>
        <v>1292.1933042424246</v>
      </c>
      <c r="K449">
        <f t="shared" si="70"/>
        <v>0.00016213553716618333</v>
      </c>
      <c r="L449">
        <f t="shared" si="62"/>
        <v>50525.23697757086</v>
      </c>
      <c r="M449">
        <f t="shared" si="63"/>
        <v>5204.467081097307</v>
      </c>
      <c r="N449" s="91">
        <f t="shared" si="64"/>
        <v>55729.70405866816</v>
      </c>
      <c r="P449" s="27"/>
    </row>
    <row r="450" spans="1:16" s="14" customFormat="1" ht="12.75">
      <c r="A450" s="24" t="s">
        <v>483</v>
      </c>
      <c r="B450" s="25" t="s">
        <v>212</v>
      </c>
      <c r="C450">
        <v>5121</v>
      </c>
      <c r="D450">
        <v>8477349.51</v>
      </c>
      <c r="E450">
        <v>501900</v>
      </c>
      <c r="F450">
        <f t="shared" si="65"/>
        <v>86496.32763640168</v>
      </c>
      <c r="G450">
        <f t="shared" si="66"/>
        <v>0.004079010689364119</v>
      </c>
      <c r="H450">
        <f t="shared" si="67"/>
        <v>16.890515062761505</v>
      </c>
      <c r="I450">
        <f t="shared" si="68"/>
        <v>35286.327636401664</v>
      </c>
      <c r="J450">
        <f t="shared" si="69"/>
        <v>35286.327636401664</v>
      </c>
      <c r="K450">
        <f t="shared" si="70"/>
        <v>0.004427485939732584</v>
      </c>
      <c r="L450">
        <f aca="true" t="shared" si="71" ref="L450:L494">$B$502*G450</f>
        <v>458472.3905644855</v>
      </c>
      <c r="M450">
        <f aca="true" t="shared" si="72" ref="M450:M494">$G$502*K450</f>
        <v>142120.01408267106</v>
      </c>
      <c r="N450" s="91">
        <f aca="true" t="shared" si="73" ref="N450:N495">L450+M450</f>
        <v>600592.4046471566</v>
      </c>
      <c r="P450" s="27"/>
    </row>
    <row r="451" spans="1:16" s="14" customFormat="1" ht="12.75">
      <c r="A451" s="29" t="s">
        <v>476</v>
      </c>
      <c r="B451" s="25" t="s">
        <v>13</v>
      </c>
      <c r="C451">
        <v>1635</v>
      </c>
      <c r="D451">
        <v>1783632.19</v>
      </c>
      <c r="E451">
        <v>125700</v>
      </c>
      <c r="F451">
        <f t="shared" si="65"/>
        <v>23199.989106205252</v>
      </c>
      <c r="G451">
        <f t="shared" si="66"/>
        <v>0.0010940696113151095</v>
      </c>
      <c r="H451">
        <f t="shared" si="67"/>
        <v>14.189595783611773</v>
      </c>
      <c r="I451">
        <f t="shared" si="68"/>
        <v>6849.989106205249</v>
      </c>
      <c r="J451">
        <f t="shared" si="69"/>
        <v>6849.989106205249</v>
      </c>
      <c r="K451">
        <f t="shared" si="70"/>
        <v>0.0008594895668246945</v>
      </c>
      <c r="L451">
        <f t="shared" si="71"/>
        <v>122971.16834027976</v>
      </c>
      <c r="M451">
        <f t="shared" si="72"/>
        <v>27589.17159845621</v>
      </c>
      <c r="N451" s="91">
        <f t="shared" si="73"/>
        <v>150560.33993873597</v>
      </c>
      <c r="P451" s="27"/>
    </row>
    <row r="452" spans="1:16" s="14" customFormat="1" ht="12.75">
      <c r="A452" s="29" t="s">
        <v>477</v>
      </c>
      <c r="B452" s="25" t="s">
        <v>507</v>
      </c>
      <c r="C452">
        <v>526</v>
      </c>
      <c r="D452">
        <v>563198.18</v>
      </c>
      <c r="E452">
        <v>40850</v>
      </c>
      <c r="F452">
        <f aca="true" t="shared" si="74" ref="F452:F494">(C452*D452)/E452</f>
        <v>7251.952085189719</v>
      </c>
      <c r="G452">
        <f aca="true" t="shared" si="75" ref="G452:G493">F452/$F$495</f>
        <v>0.0003419889708912486</v>
      </c>
      <c r="H452">
        <f aca="true" t="shared" si="76" ref="H452:H494">D452/E452</f>
        <v>13.786981150550798</v>
      </c>
      <c r="I452">
        <f aca="true" t="shared" si="77" ref="I452:I494">(H452-10)*C452</f>
        <v>1991.9520851897196</v>
      </c>
      <c r="J452">
        <f aca="true" t="shared" si="78" ref="J452:J494">IF(I452&gt;0,I452,0)</f>
        <v>1991.9520851897196</v>
      </c>
      <c r="K452">
        <f aca="true" t="shared" si="79" ref="K452:K494">J452/$J$495</f>
        <v>0.0002499364609623015</v>
      </c>
      <c r="L452">
        <f t="shared" si="71"/>
        <v>38438.85514691836</v>
      </c>
      <c r="M452">
        <f t="shared" si="72"/>
        <v>8022.831429676022</v>
      </c>
      <c r="N452" s="91">
        <f t="shared" si="73"/>
        <v>46461.68657659438</v>
      </c>
      <c r="P452" s="27"/>
    </row>
    <row r="453" spans="1:16" s="14" customFormat="1" ht="12.75">
      <c r="A453" s="24" t="s">
        <v>480</v>
      </c>
      <c r="B453" s="25" t="s">
        <v>151</v>
      </c>
      <c r="C453">
        <v>367</v>
      </c>
      <c r="D453">
        <v>476734</v>
      </c>
      <c r="E453">
        <v>32550</v>
      </c>
      <c r="F453">
        <f t="shared" si="74"/>
        <v>5375.157542242703</v>
      </c>
      <c r="G453">
        <f t="shared" si="75"/>
        <v>0.00025348272777533454</v>
      </c>
      <c r="H453">
        <f t="shared" si="76"/>
        <v>14.646205837173579</v>
      </c>
      <c r="I453">
        <f t="shared" si="77"/>
        <v>1705.1575422427034</v>
      </c>
      <c r="J453">
        <f t="shared" si="78"/>
        <v>1705.1575422427034</v>
      </c>
      <c r="K453">
        <f t="shared" si="79"/>
        <v>0.0002139514522763868</v>
      </c>
      <c r="L453">
        <f t="shared" si="71"/>
        <v>28490.93592056293</v>
      </c>
      <c r="M453">
        <f t="shared" si="72"/>
        <v>6867.731219122641</v>
      </c>
      <c r="N453" s="91">
        <f t="shared" si="73"/>
        <v>35358.66713968557</v>
      </c>
      <c r="P453" s="27"/>
    </row>
    <row r="454" spans="1:16" s="14" customFormat="1" ht="12.75">
      <c r="A454" s="24" t="s">
        <v>482</v>
      </c>
      <c r="B454" s="25" t="s">
        <v>196</v>
      </c>
      <c r="C454">
        <v>4832</v>
      </c>
      <c r="D454">
        <v>5560375.49</v>
      </c>
      <c r="E454">
        <v>344600</v>
      </c>
      <c r="F454">
        <f t="shared" si="74"/>
        <v>77967.88847266397</v>
      </c>
      <c r="G454">
        <f t="shared" si="75"/>
        <v>0.0036768248918501276</v>
      </c>
      <c r="H454">
        <f t="shared" si="76"/>
        <v>16.135738508415557</v>
      </c>
      <c r="I454">
        <f t="shared" si="77"/>
        <v>29647.88847266397</v>
      </c>
      <c r="J454">
        <f t="shared" si="78"/>
        <v>29647.88847266397</v>
      </c>
      <c r="K454">
        <f t="shared" si="79"/>
        <v>0.0037200133351384746</v>
      </c>
      <c r="L454">
        <f t="shared" si="71"/>
        <v>413267.53623102733</v>
      </c>
      <c r="M454">
        <f t="shared" si="72"/>
        <v>119410.5085310641</v>
      </c>
      <c r="N454" s="91">
        <f t="shared" si="73"/>
        <v>532678.0447620915</v>
      </c>
      <c r="P454" s="27"/>
    </row>
    <row r="455" spans="1:16" s="14" customFormat="1" ht="12.75">
      <c r="A455" s="29" t="s">
        <v>477</v>
      </c>
      <c r="B455" s="25" t="s">
        <v>66</v>
      </c>
      <c r="C455">
        <v>1597</v>
      </c>
      <c r="D455">
        <v>1489089.81</v>
      </c>
      <c r="E455">
        <v>64850</v>
      </c>
      <c r="F455">
        <f t="shared" si="74"/>
        <v>36670.415213107175</v>
      </c>
      <c r="G455">
        <f t="shared" si="75"/>
        <v>0.00172931059300528</v>
      </c>
      <c r="H455">
        <f t="shared" si="76"/>
        <v>22.962063377023902</v>
      </c>
      <c r="I455">
        <f t="shared" si="77"/>
        <v>20700.41521310717</v>
      </c>
      <c r="J455">
        <f t="shared" si="78"/>
        <v>20700.41521310717</v>
      </c>
      <c r="K455">
        <f t="shared" si="79"/>
        <v>0.002597345868548553</v>
      </c>
      <c r="L455">
        <f t="shared" si="71"/>
        <v>194370.9448153507</v>
      </c>
      <c r="M455">
        <f t="shared" si="72"/>
        <v>83373.46214994037</v>
      </c>
      <c r="N455" s="91">
        <f t="shared" si="73"/>
        <v>277744.40696529107</v>
      </c>
      <c r="P455" s="27"/>
    </row>
    <row r="456" spans="1:16" s="14" customFormat="1" ht="12.75">
      <c r="A456" s="24" t="s">
        <v>482</v>
      </c>
      <c r="B456" s="25" t="s">
        <v>197</v>
      </c>
      <c r="C456">
        <v>1556</v>
      </c>
      <c r="D456">
        <v>2135797.23</v>
      </c>
      <c r="E456">
        <v>160200</v>
      </c>
      <c r="F456">
        <f t="shared" si="74"/>
        <v>20744.697190262174</v>
      </c>
      <c r="G456">
        <f t="shared" si="75"/>
        <v>0.0009782824762503569</v>
      </c>
      <c r="H456">
        <f t="shared" si="76"/>
        <v>13.332067602996254</v>
      </c>
      <c r="I456">
        <f t="shared" si="77"/>
        <v>5184.697190262172</v>
      </c>
      <c r="J456">
        <f t="shared" si="78"/>
        <v>5184.697190262172</v>
      </c>
      <c r="K456">
        <f t="shared" si="79"/>
        <v>0.0006505401794199761</v>
      </c>
      <c r="L456">
        <f t="shared" si="71"/>
        <v>109956.93311207408</v>
      </c>
      <c r="M456">
        <f t="shared" si="72"/>
        <v>20882.00408064865</v>
      </c>
      <c r="N456" s="91">
        <f t="shared" si="73"/>
        <v>130838.93719272273</v>
      </c>
      <c r="P456" s="27"/>
    </row>
    <row r="457" spans="1:16" s="14" customFormat="1" ht="12.75">
      <c r="A457" s="24" t="s">
        <v>491</v>
      </c>
      <c r="B457" s="25" t="s">
        <v>457</v>
      </c>
      <c r="C457">
        <v>8304</v>
      </c>
      <c r="D457">
        <v>11058970.82</v>
      </c>
      <c r="E457">
        <v>868300</v>
      </c>
      <c r="F457">
        <f t="shared" si="74"/>
        <v>105762.63237277439</v>
      </c>
      <c r="G457">
        <f t="shared" si="75"/>
        <v>0.004987574845920721</v>
      </c>
      <c r="H457">
        <f t="shared" si="76"/>
        <v>12.736347829091327</v>
      </c>
      <c r="I457">
        <f t="shared" si="77"/>
        <v>22722.632372774384</v>
      </c>
      <c r="J457">
        <f t="shared" si="78"/>
        <v>22722.632372774384</v>
      </c>
      <c r="K457">
        <f t="shared" si="79"/>
        <v>0.0028510797831051986</v>
      </c>
      <c r="L457">
        <f t="shared" si="71"/>
        <v>560593.1283021568</v>
      </c>
      <c r="M457">
        <f t="shared" si="72"/>
        <v>91518.1898805088</v>
      </c>
      <c r="N457" s="91">
        <f t="shared" si="73"/>
        <v>652111.3181826656</v>
      </c>
      <c r="P457" s="27"/>
    </row>
    <row r="458" spans="1:16" s="14" customFormat="1" ht="12.75">
      <c r="A458" s="24" t="s">
        <v>484</v>
      </c>
      <c r="B458" s="25" t="s">
        <v>248</v>
      </c>
      <c r="C458">
        <v>1547</v>
      </c>
      <c r="D458">
        <v>3090917.98</v>
      </c>
      <c r="E458">
        <v>247400</v>
      </c>
      <c r="F458">
        <f t="shared" si="74"/>
        <v>19327.60757906225</v>
      </c>
      <c r="G458">
        <f t="shared" si="75"/>
        <v>0.0009114550879689762</v>
      </c>
      <c r="H458">
        <f t="shared" si="76"/>
        <v>12.49360541632983</v>
      </c>
      <c r="I458">
        <f t="shared" si="77"/>
        <v>3857.6075790622467</v>
      </c>
      <c r="J458">
        <f t="shared" si="78"/>
        <v>3857.6075790622467</v>
      </c>
      <c r="K458">
        <f t="shared" si="79"/>
        <v>0.00048402609342901965</v>
      </c>
      <c r="L458">
        <f t="shared" si="71"/>
        <v>102445.67246732154</v>
      </c>
      <c r="M458">
        <f t="shared" si="72"/>
        <v>15536.98784160732</v>
      </c>
      <c r="N458" s="91">
        <f t="shared" si="73"/>
        <v>117982.66030892885</v>
      </c>
      <c r="P458" s="27"/>
    </row>
    <row r="459" spans="1:16" s="14" customFormat="1" ht="12.75">
      <c r="A459" s="24" t="s">
        <v>481</v>
      </c>
      <c r="B459" s="25" t="s">
        <v>176</v>
      </c>
      <c r="C459">
        <v>15969</v>
      </c>
      <c r="D459">
        <v>17175356.52</v>
      </c>
      <c r="E459">
        <v>782000</v>
      </c>
      <c r="F459">
        <f t="shared" si="74"/>
        <v>350733.079626445</v>
      </c>
      <c r="G459">
        <f t="shared" si="75"/>
        <v>0.016539938977799845</v>
      </c>
      <c r="H459">
        <f t="shared" si="76"/>
        <v>21.963371508951408</v>
      </c>
      <c r="I459">
        <f t="shared" si="77"/>
        <v>191043.07962644502</v>
      </c>
      <c r="J459">
        <f t="shared" si="78"/>
        <v>191043.07962644502</v>
      </c>
      <c r="K459">
        <f t="shared" si="79"/>
        <v>0.02397077297601017</v>
      </c>
      <c r="L459">
        <f t="shared" si="71"/>
        <v>1859055.0357505304</v>
      </c>
      <c r="M459">
        <f t="shared" si="72"/>
        <v>769449.4436110709</v>
      </c>
      <c r="N459" s="91">
        <f t="shared" si="73"/>
        <v>2628504.479361601</v>
      </c>
      <c r="P459" s="27"/>
    </row>
    <row r="460" spans="1:16" s="14" customFormat="1" ht="12.75">
      <c r="A460" s="24" t="s">
        <v>481</v>
      </c>
      <c r="B460" s="25" t="s">
        <v>177</v>
      </c>
      <c r="C460">
        <v>1149</v>
      </c>
      <c r="D460">
        <v>3090824</v>
      </c>
      <c r="E460">
        <v>208200</v>
      </c>
      <c r="F460">
        <f t="shared" si="74"/>
        <v>17057.429279538905</v>
      </c>
      <c r="G460">
        <f t="shared" si="75"/>
        <v>0.0008043975769328533</v>
      </c>
      <c r="H460">
        <f t="shared" si="76"/>
        <v>14.845456292026897</v>
      </c>
      <c r="I460">
        <f t="shared" si="77"/>
        <v>5567.429279538905</v>
      </c>
      <c r="J460">
        <f t="shared" si="78"/>
        <v>5567.429279538905</v>
      </c>
      <c r="K460">
        <f t="shared" si="79"/>
        <v>0.0006985627722332081</v>
      </c>
      <c r="L460">
        <f t="shared" si="71"/>
        <v>90412.62897944907</v>
      </c>
      <c r="M460">
        <f t="shared" si="72"/>
        <v>22423.504530295508</v>
      </c>
      <c r="N460" s="91">
        <f t="shared" si="73"/>
        <v>112836.13350974458</v>
      </c>
      <c r="P460" s="27"/>
    </row>
    <row r="461" spans="1:16" s="14" customFormat="1" ht="12.75">
      <c r="A461" s="24" t="s">
        <v>485</v>
      </c>
      <c r="B461" s="25" t="s">
        <v>304</v>
      </c>
      <c r="C461">
        <v>77</v>
      </c>
      <c r="D461">
        <v>136037.85</v>
      </c>
      <c r="E461">
        <v>7700</v>
      </c>
      <c r="F461">
        <f t="shared" si="74"/>
        <v>1360.3785000000003</v>
      </c>
      <c r="G461">
        <f t="shared" si="75"/>
        <v>6.415299463818913E-05</v>
      </c>
      <c r="H461">
        <f t="shared" si="76"/>
        <v>17.667253246753248</v>
      </c>
      <c r="I461">
        <f t="shared" si="77"/>
        <v>590.3785</v>
      </c>
      <c r="J461">
        <f t="shared" si="78"/>
        <v>590.3785</v>
      </c>
      <c r="K461">
        <f t="shared" si="79"/>
        <v>7.407663769391238E-05</v>
      </c>
      <c r="L461">
        <f t="shared" si="71"/>
        <v>7210.664313857515</v>
      </c>
      <c r="M461">
        <f t="shared" si="72"/>
        <v>2377.8218464295373</v>
      </c>
      <c r="N461" s="91">
        <f t="shared" si="73"/>
        <v>9588.486160287051</v>
      </c>
      <c r="P461" s="27"/>
    </row>
    <row r="462" spans="1:16" s="14" customFormat="1" ht="12.75">
      <c r="A462" s="24" t="s">
        <v>479</v>
      </c>
      <c r="B462" s="25" t="s">
        <v>114</v>
      </c>
      <c r="C462">
        <v>400</v>
      </c>
      <c r="D462">
        <v>982920</v>
      </c>
      <c r="E462">
        <v>120350</v>
      </c>
      <c r="F462">
        <f t="shared" si="74"/>
        <v>3266.8716244287493</v>
      </c>
      <c r="G462">
        <f t="shared" si="75"/>
        <v>0.0001540597692521822</v>
      </c>
      <c r="H462">
        <f t="shared" si="76"/>
        <v>8.167179061071874</v>
      </c>
      <c r="I462">
        <f t="shared" si="77"/>
        <v>-733.1283755712504</v>
      </c>
      <c r="J462">
        <f t="shared" si="78"/>
        <v>0</v>
      </c>
      <c r="K462">
        <f t="shared" si="79"/>
        <v>0</v>
      </c>
      <c r="L462">
        <f t="shared" si="71"/>
        <v>17316.00039270108</v>
      </c>
      <c r="M462">
        <f t="shared" si="72"/>
        <v>0</v>
      </c>
      <c r="N462" s="91">
        <f t="shared" si="73"/>
        <v>17316.00039270108</v>
      </c>
      <c r="P462" s="27"/>
    </row>
    <row r="463" spans="1:16" s="14" customFormat="1" ht="12.75">
      <c r="A463" s="24" t="s">
        <v>486</v>
      </c>
      <c r="B463" s="25" t="s">
        <v>324</v>
      </c>
      <c r="C463">
        <v>242</v>
      </c>
      <c r="D463">
        <v>360133.54</v>
      </c>
      <c r="E463">
        <v>22650</v>
      </c>
      <c r="F463">
        <f t="shared" si="74"/>
        <v>3847.784400883002</v>
      </c>
      <c r="G463">
        <f t="shared" si="75"/>
        <v>0.00018145456726841462</v>
      </c>
      <c r="H463">
        <f t="shared" si="76"/>
        <v>15.89993554083885</v>
      </c>
      <c r="I463">
        <f t="shared" si="77"/>
        <v>1427.7844008830018</v>
      </c>
      <c r="J463">
        <f t="shared" si="78"/>
        <v>1427.7844008830018</v>
      </c>
      <c r="K463">
        <f t="shared" si="79"/>
        <v>0.00017914857632727118</v>
      </c>
      <c r="L463">
        <f t="shared" si="71"/>
        <v>20395.119201652094</v>
      </c>
      <c r="M463">
        <f t="shared" si="72"/>
        <v>5750.576859440021</v>
      </c>
      <c r="N463" s="91">
        <f t="shared" si="73"/>
        <v>26145.696061092116</v>
      </c>
      <c r="P463" s="27"/>
    </row>
    <row r="464" spans="1:16" s="14" customFormat="1" ht="12.75">
      <c r="A464" s="24" t="s">
        <v>491</v>
      </c>
      <c r="B464" s="25" t="s">
        <v>458</v>
      </c>
      <c r="C464">
        <v>10006</v>
      </c>
      <c r="D464">
        <v>32762990.03</v>
      </c>
      <c r="E464">
        <v>3533050</v>
      </c>
      <c r="F464">
        <f t="shared" si="74"/>
        <v>92788.51933603543</v>
      </c>
      <c r="G464">
        <f t="shared" si="75"/>
        <v>0.004375739092796739</v>
      </c>
      <c r="H464">
        <f t="shared" si="76"/>
        <v>9.273287960827048</v>
      </c>
      <c r="I464">
        <f t="shared" si="77"/>
        <v>-7271.480663964558</v>
      </c>
      <c r="J464">
        <f t="shared" si="78"/>
        <v>0</v>
      </c>
      <c r="K464">
        <f t="shared" si="79"/>
        <v>0</v>
      </c>
      <c r="L464">
        <f t="shared" si="71"/>
        <v>491824.05125634413</v>
      </c>
      <c r="M464">
        <f t="shared" si="72"/>
        <v>0</v>
      </c>
      <c r="N464" s="91">
        <f t="shared" si="73"/>
        <v>491824.05125634413</v>
      </c>
      <c r="P464" s="27"/>
    </row>
    <row r="465" spans="1:16" s="14" customFormat="1" ht="12.75">
      <c r="A465" s="24" t="s">
        <v>490</v>
      </c>
      <c r="B465" s="25" t="s">
        <v>429</v>
      </c>
      <c r="C465">
        <v>94</v>
      </c>
      <c r="D465">
        <v>322570.61</v>
      </c>
      <c r="E465">
        <v>21300</v>
      </c>
      <c r="F465">
        <f t="shared" si="74"/>
        <v>1423.551048826291</v>
      </c>
      <c r="G465">
        <f t="shared" si="75"/>
        <v>6.713209801723678E-05</v>
      </c>
      <c r="H465">
        <f t="shared" si="76"/>
        <v>15.144160093896714</v>
      </c>
      <c r="I465">
        <f t="shared" si="77"/>
        <v>483.5510488262911</v>
      </c>
      <c r="J465">
        <f t="shared" si="78"/>
        <v>483.5510488262911</v>
      </c>
      <c r="K465">
        <f t="shared" si="79"/>
        <v>6.067266313122259E-05</v>
      </c>
      <c r="L465">
        <f t="shared" si="71"/>
        <v>7545.509390751302</v>
      </c>
      <c r="M465">
        <f t="shared" si="72"/>
        <v>1947.5611794180695</v>
      </c>
      <c r="N465" s="91">
        <f t="shared" si="73"/>
        <v>9493.070570169371</v>
      </c>
      <c r="P465" s="27"/>
    </row>
    <row r="466" spans="1:16" s="14" customFormat="1" ht="12.75">
      <c r="A466" s="24" t="s">
        <v>487</v>
      </c>
      <c r="B466" s="25" t="s">
        <v>334</v>
      </c>
      <c r="C466">
        <v>1879</v>
      </c>
      <c r="D466">
        <v>4222967.96</v>
      </c>
      <c r="E466">
        <v>397750</v>
      </c>
      <c r="F466">
        <f t="shared" si="74"/>
        <v>19949.608540138277</v>
      </c>
      <c r="G466">
        <f t="shared" si="75"/>
        <v>0.0009407875306096522</v>
      </c>
      <c r="H466">
        <f t="shared" si="76"/>
        <v>10.617141319924576</v>
      </c>
      <c r="I466">
        <f t="shared" si="77"/>
        <v>1159.6085401382782</v>
      </c>
      <c r="J466">
        <f t="shared" si="78"/>
        <v>1159.6085401382782</v>
      </c>
      <c r="K466">
        <f t="shared" si="79"/>
        <v>0.00014549971195527931</v>
      </c>
      <c r="L466">
        <f t="shared" si="71"/>
        <v>105742.57853663679</v>
      </c>
      <c r="M466">
        <f t="shared" si="72"/>
        <v>4670.465675913097</v>
      </c>
      <c r="N466" s="91">
        <f t="shared" si="73"/>
        <v>110413.0442125499</v>
      </c>
      <c r="P466" s="27"/>
    </row>
    <row r="467" spans="1:16" s="14" customFormat="1" ht="12.75">
      <c r="A467" s="24" t="s">
        <v>488</v>
      </c>
      <c r="B467" s="25" t="s">
        <v>508</v>
      </c>
      <c r="C467">
        <v>55</v>
      </c>
      <c r="D467">
        <v>128046.21</v>
      </c>
      <c r="E467">
        <v>20450</v>
      </c>
      <c r="F467">
        <f t="shared" si="74"/>
        <v>344.37855990220055</v>
      </c>
      <c r="G467">
        <f t="shared" si="75"/>
        <v>1.6240271297225855E-05</v>
      </c>
      <c r="H467">
        <f t="shared" si="76"/>
        <v>6.261428361858191</v>
      </c>
      <c r="I467">
        <f t="shared" si="77"/>
        <v>-205.6214400977995</v>
      </c>
      <c r="J467">
        <f t="shared" si="78"/>
        <v>0</v>
      </c>
      <c r="K467">
        <f t="shared" si="79"/>
        <v>0</v>
      </c>
      <c r="L467">
        <f t="shared" si="71"/>
        <v>1825.3730063687713</v>
      </c>
      <c r="M467">
        <f t="shared" si="72"/>
        <v>0</v>
      </c>
      <c r="N467" s="91">
        <f t="shared" si="73"/>
        <v>1825.3730063687713</v>
      </c>
      <c r="P467" s="27"/>
    </row>
    <row r="468" spans="1:16" s="14" customFormat="1" ht="12.75">
      <c r="A468" s="24" t="s">
        <v>481</v>
      </c>
      <c r="B468" s="25" t="s">
        <v>178</v>
      </c>
      <c r="C468">
        <v>3480</v>
      </c>
      <c r="D468">
        <v>3525360.24</v>
      </c>
      <c r="E468">
        <v>311650</v>
      </c>
      <c r="F468">
        <f t="shared" si="74"/>
        <v>39365.485753890585</v>
      </c>
      <c r="G468">
        <f t="shared" si="75"/>
        <v>0.001856405255227904</v>
      </c>
      <c r="H468">
        <f t="shared" si="76"/>
        <v>11.31192119364672</v>
      </c>
      <c r="I468">
        <f t="shared" si="77"/>
        <v>4565.485753890585</v>
      </c>
      <c r="J468">
        <f t="shared" si="78"/>
        <v>4565.485753890585</v>
      </c>
      <c r="K468">
        <f t="shared" si="79"/>
        <v>0.0005728457829810389</v>
      </c>
      <c r="L468">
        <f t="shared" si="71"/>
        <v>208656.12277998013</v>
      </c>
      <c r="M468">
        <f t="shared" si="72"/>
        <v>18388.05404526733</v>
      </c>
      <c r="N468" s="91">
        <f t="shared" si="73"/>
        <v>227044.17682524747</v>
      </c>
      <c r="P468" s="27"/>
    </row>
    <row r="469" spans="1:16" s="14" customFormat="1" ht="12.75">
      <c r="A469" s="24" t="s">
        <v>484</v>
      </c>
      <c r="B469" s="25" t="s">
        <v>249</v>
      </c>
      <c r="C469">
        <v>1788</v>
      </c>
      <c r="D469">
        <v>1693524.69</v>
      </c>
      <c r="E469">
        <v>108950</v>
      </c>
      <c r="F469">
        <f t="shared" si="74"/>
        <v>27792.768661955022</v>
      </c>
      <c r="G469">
        <f t="shared" si="75"/>
        <v>0.0013106568054044013</v>
      </c>
      <c r="H469">
        <f t="shared" si="76"/>
        <v>15.544054061496098</v>
      </c>
      <c r="I469">
        <f t="shared" si="77"/>
        <v>9912.768661955024</v>
      </c>
      <c r="J469">
        <f t="shared" si="78"/>
        <v>9912.768661955024</v>
      </c>
      <c r="K469">
        <f t="shared" si="79"/>
        <v>0.0012437861011456394</v>
      </c>
      <c r="L469">
        <f t="shared" si="71"/>
        <v>147315.12235312196</v>
      </c>
      <c r="M469">
        <f t="shared" si="72"/>
        <v>39924.89205314683</v>
      </c>
      <c r="N469" s="91">
        <f t="shared" si="73"/>
        <v>187240.01440626878</v>
      </c>
      <c r="P469" s="27"/>
    </row>
    <row r="470" spans="1:16" s="14" customFormat="1" ht="12.75">
      <c r="A470" s="24" t="s">
        <v>478</v>
      </c>
      <c r="B470" s="25" t="s">
        <v>94</v>
      </c>
      <c r="C470">
        <v>18569</v>
      </c>
      <c r="D470">
        <v>35815544.24</v>
      </c>
      <c r="E470">
        <v>2268700</v>
      </c>
      <c r="F470">
        <f t="shared" si="74"/>
        <v>293145.34358556004</v>
      </c>
      <c r="G470">
        <f t="shared" si="75"/>
        <v>0.013824205289376846</v>
      </c>
      <c r="H470">
        <f t="shared" si="76"/>
        <v>15.786813699475472</v>
      </c>
      <c r="I470">
        <f t="shared" si="77"/>
        <v>107455.34358556004</v>
      </c>
      <c r="J470">
        <f t="shared" si="78"/>
        <v>107455.34358556004</v>
      </c>
      <c r="K470">
        <f t="shared" si="79"/>
        <v>0.013482758188284977</v>
      </c>
      <c r="L470">
        <f t="shared" si="71"/>
        <v>1553812.1690146509</v>
      </c>
      <c r="M470">
        <f t="shared" si="72"/>
        <v>432789.5807407226</v>
      </c>
      <c r="N470" s="91">
        <f t="shared" si="73"/>
        <v>1986601.7497553735</v>
      </c>
      <c r="P470" s="27"/>
    </row>
    <row r="471" spans="1:16" s="14" customFormat="1" ht="12.75">
      <c r="A471" s="29" t="s">
        <v>477</v>
      </c>
      <c r="B471" s="25" t="s">
        <v>67</v>
      </c>
      <c r="C471">
        <v>507</v>
      </c>
      <c r="D471">
        <v>557753.99</v>
      </c>
      <c r="E471">
        <v>31400</v>
      </c>
      <c r="F471">
        <f t="shared" si="74"/>
        <v>9005.773023248408</v>
      </c>
      <c r="G471">
        <f t="shared" si="75"/>
        <v>0.00042469600076243733</v>
      </c>
      <c r="H471">
        <f t="shared" si="76"/>
        <v>17.762865923566878</v>
      </c>
      <c r="I471">
        <f t="shared" si="77"/>
        <v>3935.773023248407</v>
      </c>
      <c r="J471">
        <f t="shared" si="78"/>
        <v>3935.773023248407</v>
      </c>
      <c r="K471">
        <f t="shared" si="79"/>
        <v>0.0004938337562913392</v>
      </c>
      <c r="L471">
        <f t="shared" si="71"/>
        <v>47734.95476254438</v>
      </c>
      <c r="M471">
        <f t="shared" si="72"/>
        <v>15851.808758733741</v>
      </c>
      <c r="N471" s="91">
        <f t="shared" si="73"/>
        <v>63586.763521278124</v>
      </c>
      <c r="P471" s="27"/>
    </row>
    <row r="472" spans="1:16" s="14" customFormat="1" ht="12.75">
      <c r="A472" s="29" t="s">
        <v>477</v>
      </c>
      <c r="B472" s="25" t="s">
        <v>68</v>
      </c>
      <c r="C472">
        <v>58</v>
      </c>
      <c r="D472">
        <v>219395.95</v>
      </c>
      <c r="E472">
        <v>18150</v>
      </c>
      <c r="F472">
        <f t="shared" si="74"/>
        <v>701.100005509642</v>
      </c>
      <c r="G472">
        <f t="shared" si="75"/>
        <v>3.306261080595909E-05</v>
      </c>
      <c r="H472">
        <f t="shared" si="76"/>
        <v>12.087931129476585</v>
      </c>
      <c r="I472">
        <f t="shared" si="77"/>
        <v>121.10000550964195</v>
      </c>
      <c r="J472">
        <f t="shared" si="78"/>
        <v>121.10000550964195</v>
      </c>
      <c r="K472">
        <f t="shared" si="79"/>
        <v>1.5194796614152681E-05</v>
      </c>
      <c r="L472">
        <f t="shared" si="71"/>
        <v>3716.16927948632</v>
      </c>
      <c r="M472">
        <f t="shared" si="72"/>
        <v>487.74513079924816</v>
      </c>
      <c r="N472" s="91">
        <f t="shared" si="73"/>
        <v>4203.914410285568</v>
      </c>
      <c r="P472" s="27"/>
    </row>
    <row r="473" spans="1:16" s="14" customFormat="1" ht="12.75">
      <c r="A473" s="29" t="s">
        <v>477</v>
      </c>
      <c r="B473" s="25" t="s">
        <v>69</v>
      </c>
      <c r="C473">
        <v>201</v>
      </c>
      <c r="D473">
        <v>825877</v>
      </c>
      <c r="E473">
        <v>50550</v>
      </c>
      <c r="F473">
        <f t="shared" si="74"/>
        <v>3283.9026112759643</v>
      </c>
      <c r="G473">
        <f t="shared" si="75"/>
        <v>0.00015486291985173406</v>
      </c>
      <c r="H473">
        <f t="shared" si="76"/>
        <v>16.337823936696342</v>
      </c>
      <c r="I473">
        <f t="shared" si="77"/>
        <v>1273.9026112759648</v>
      </c>
      <c r="J473">
        <f t="shared" si="78"/>
        <v>1273.9026112759648</v>
      </c>
      <c r="K473">
        <f t="shared" si="79"/>
        <v>0.00015984054668796125</v>
      </c>
      <c r="L473">
        <f t="shared" si="71"/>
        <v>17406.272863994174</v>
      </c>
      <c r="M473">
        <f t="shared" si="72"/>
        <v>5130.799070961465</v>
      </c>
      <c r="N473" s="91">
        <f t="shared" si="73"/>
        <v>22537.07193495564</v>
      </c>
      <c r="P473" s="27"/>
    </row>
    <row r="474" spans="1:16" s="14" customFormat="1" ht="12.75">
      <c r="A474" s="24" t="s">
        <v>483</v>
      </c>
      <c r="B474" s="25" t="s">
        <v>509</v>
      </c>
      <c r="C474">
        <v>719</v>
      </c>
      <c r="D474">
        <v>1478232.14</v>
      </c>
      <c r="E474">
        <v>221300</v>
      </c>
      <c r="F474">
        <f t="shared" si="74"/>
        <v>4802.751507727067</v>
      </c>
      <c r="G474">
        <f t="shared" si="75"/>
        <v>0.00022648909235464194</v>
      </c>
      <c r="H474">
        <f t="shared" si="76"/>
        <v>6.679765657478535</v>
      </c>
      <c r="I474">
        <f t="shared" si="77"/>
        <v>-2387.248492272933</v>
      </c>
      <c r="J474">
        <f t="shared" si="78"/>
        <v>0</v>
      </c>
      <c r="K474">
        <f t="shared" si="79"/>
        <v>0</v>
      </c>
      <c r="L474">
        <f t="shared" si="71"/>
        <v>25456.90696015332</v>
      </c>
      <c r="M474">
        <f t="shared" si="72"/>
        <v>0</v>
      </c>
      <c r="N474" s="91">
        <f t="shared" si="73"/>
        <v>25456.90696015332</v>
      </c>
      <c r="P474" s="27"/>
    </row>
    <row r="475" spans="1:16" s="14" customFormat="1" ht="12.75">
      <c r="A475" s="24" t="s">
        <v>483</v>
      </c>
      <c r="B475" s="25" t="s">
        <v>213</v>
      </c>
      <c r="C475">
        <v>2343</v>
      </c>
      <c r="D475">
        <v>2857492.28</v>
      </c>
      <c r="E475">
        <v>201200</v>
      </c>
      <c r="F475">
        <f t="shared" si="74"/>
        <v>33275.866859045724</v>
      </c>
      <c r="G475">
        <f t="shared" si="75"/>
        <v>0.0015692298196343557</v>
      </c>
      <c r="H475">
        <f t="shared" si="76"/>
        <v>14.20224791252485</v>
      </c>
      <c r="I475">
        <f t="shared" si="77"/>
        <v>9845.866859045724</v>
      </c>
      <c r="J475">
        <f t="shared" si="78"/>
        <v>9845.866859045724</v>
      </c>
      <c r="K475">
        <f t="shared" si="79"/>
        <v>0.0012353917225983485</v>
      </c>
      <c r="L475">
        <f t="shared" si="71"/>
        <v>176378.19597501348</v>
      </c>
      <c r="M475">
        <f t="shared" si="72"/>
        <v>39655.43683327813</v>
      </c>
      <c r="N475" s="91">
        <f t="shared" si="73"/>
        <v>216033.63280829162</v>
      </c>
      <c r="P475" s="27"/>
    </row>
    <row r="476" spans="1:16" s="14" customFormat="1" ht="12.75">
      <c r="A476" s="24" t="s">
        <v>490</v>
      </c>
      <c r="B476" s="25" t="s">
        <v>430</v>
      </c>
      <c r="C476">
        <v>473</v>
      </c>
      <c r="D476">
        <v>880360.94</v>
      </c>
      <c r="E476">
        <v>69400</v>
      </c>
      <c r="F476">
        <f t="shared" si="74"/>
        <v>6000.154533429394</v>
      </c>
      <c r="G476">
        <f t="shared" si="75"/>
        <v>0.0002829564577883303</v>
      </c>
      <c r="H476">
        <f t="shared" si="76"/>
        <v>12.68531613832853</v>
      </c>
      <c r="I476">
        <f t="shared" si="77"/>
        <v>1270.1545334293944</v>
      </c>
      <c r="J476">
        <f t="shared" si="78"/>
        <v>1270.1545334293944</v>
      </c>
      <c r="K476">
        <f t="shared" si="79"/>
        <v>0.00015937026363278738</v>
      </c>
      <c r="L476">
        <f t="shared" si="71"/>
        <v>31803.722399192367</v>
      </c>
      <c r="M476">
        <f t="shared" si="72"/>
        <v>5115.703227556441</v>
      </c>
      <c r="N476" s="91">
        <f t="shared" si="73"/>
        <v>36919.42562674881</v>
      </c>
      <c r="P476" s="27"/>
    </row>
    <row r="477" spans="1:16" s="14" customFormat="1" ht="12.75">
      <c r="A477" s="24" t="s">
        <v>490</v>
      </c>
      <c r="B477" s="25" t="s">
        <v>431</v>
      </c>
      <c r="C477">
        <v>224</v>
      </c>
      <c r="D477">
        <v>272785.58</v>
      </c>
      <c r="E477">
        <v>13950</v>
      </c>
      <c r="F477">
        <f t="shared" si="74"/>
        <v>4380.212897491039</v>
      </c>
      <c r="G477">
        <f t="shared" si="75"/>
        <v>0.00020656293415903697</v>
      </c>
      <c r="H477">
        <f t="shared" si="76"/>
        <v>19.554521863799284</v>
      </c>
      <c r="I477">
        <f t="shared" si="77"/>
        <v>2140.2128974910397</v>
      </c>
      <c r="J477">
        <f t="shared" si="78"/>
        <v>2140.2128974910397</v>
      </c>
      <c r="K477">
        <f t="shared" si="79"/>
        <v>0.0002685392089909815</v>
      </c>
      <c r="L477">
        <f t="shared" si="71"/>
        <v>23217.24786670552</v>
      </c>
      <c r="M477">
        <f t="shared" si="72"/>
        <v>8619.970042378667</v>
      </c>
      <c r="N477" s="91">
        <f t="shared" si="73"/>
        <v>31837.217909084186</v>
      </c>
      <c r="P477" s="27"/>
    </row>
    <row r="478" spans="1:16" s="14" customFormat="1" ht="12.75">
      <c r="A478" s="24" t="s">
        <v>486</v>
      </c>
      <c r="B478" s="25" t="s">
        <v>325</v>
      </c>
      <c r="C478">
        <v>144</v>
      </c>
      <c r="D478">
        <v>599947</v>
      </c>
      <c r="E478">
        <v>52650</v>
      </c>
      <c r="F478">
        <f t="shared" si="74"/>
        <v>1640.8806837606837</v>
      </c>
      <c r="G478">
        <f t="shared" si="75"/>
        <v>7.738097133055781E-05</v>
      </c>
      <c r="H478">
        <f t="shared" si="76"/>
        <v>11.395004748338081</v>
      </c>
      <c r="I478">
        <f t="shared" si="77"/>
        <v>200.88068376068372</v>
      </c>
      <c r="J478">
        <f t="shared" si="78"/>
        <v>200.88068376068372</v>
      </c>
      <c r="K478">
        <f t="shared" si="79"/>
        <v>2.5205127948672853E-05</v>
      </c>
      <c r="L478">
        <f t="shared" si="71"/>
        <v>8697.461617991814</v>
      </c>
      <c r="M478">
        <f t="shared" si="72"/>
        <v>809.071601306377</v>
      </c>
      <c r="N478" s="91">
        <f t="shared" si="73"/>
        <v>9506.533219298191</v>
      </c>
      <c r="P478" s="27"/>
    </row>
    <row r="479" spans="1:16" s="14" customFormat="1" ht="12.75">
      <c r="A479" s="24" t="s">
        <v>479</v>
      </c>
      <c r="B479" s="25" t="s">
        <v>115</v>
      </c>
      <c r="C479">
        <v>3946</v>
      </c>
      <c r="D479">
        <v>4960402.380000001</v>
      </c>
      <c r="E479">
        <v>267400</v>
      </c>
      <c r="F479">
        <f t="shared" si="74"/>
        <v>73200.25352086763</v>
      </c>
      <c r="G479">
        <f t="shared" si="75"/>
        <v>0.00345199183288938</v>
      </c>
      <c r="H479">
        <f t="shared" si="76"/>
        <v>18.55049506357517</v>
      </c>
      <c r="I479">
        <f t="shared" si="77"/>
        <v>33740.25352086762</v>
      </c>
      <c r="J479">
        <f t="shared" si="78"/>
        <v>33740.25352086762</v>
      </c>
      <c r="K479">
        <f t="shared" si="79"/>
        <v>0.004233495182778611</v>
      </c>
      <c r="L479">
        <f t="shared" si="71"/>
        <v>387996.7640096069</v>
      </c>
      <c r="M479">
        <f t="shared" si="72"/>
        <v>135893.0108836791</v>
      </c>
      <c r="N479" s="91">
        <f t="shared" si="73"/>
        <v>523889.774893286</v>
      </c>
      <c r="P479" s="27"/>
    </row>
    <row r="480" spans="1:16" s="14" customFormat="1" ht="12.75">
      <c r="A480" s="24" t="s">
        <v>478</v>
      </c>
      <c r="B480" s="25" t="s">
        <v>95</v>
      </c>
      <c r="C480">
        <v>18186</v>
      </c>
      <c r="D480">
        <v>31353644.92</v>
      </c>
      <c r="E480">
        <v>2272500</v>
      </c>
      <c r="F480">
        <f t="shared" si="74"/>
        <v>250911.94126077887</v>
      </c>
      <c r="G480">
        <f t="shared" si="75"/>
        <v>0.01183255426512575</v>
      </c>
      <c r="H480">
        <f t="shared" si="76"/>
        <v>13.796983463146315</v>
      </c>
      <c r="I480">
        <f t="shared" si="77"/>
        <v>69051.94126077888</v>
      </c>
      <c r="J480">
        <f t="shared" si="78"/>
        <v>69051.94126077888</v>
      </c>
      <c r="K480">
        <f t="shared" si="79"/>
        <v>0.008664163134050506</v>
      </c>
      <c r="L480">
        <f t="shared" si="71"/>
        <v>1329954.7006732395</v>
      </c>
      <c r="M480">
        <f t="shared" si="72"/>
        <v>278115.16589484405</v>
      </c>
      <c r="N480" s="91">
        <f t="shared" si="73"/>
        <v>1608069.8665680836</v>
      </c>
      <c r="P480" s="27"/>
    </row>
    <row r="481" spans="1:16" s="14" customFormat="1" ht="12.75">
      <c r="A481" s="24" t="s">
        <v>481</v>
      </c>
      <c r="B481" s="25" t="s">
        <v>179</v>
      </c>
      <c r="C481">
        <v>2644</v>
      </c>
      <c r="D481">
        <v>4108181.73</v>
      </c>
      <c r="E481">
        <v>295450</v>
      </c>
      <c r="F481">
        <f t="shared" si="74"/>
        <v>36764.36789345067</v>
      </c>
      <c r="G481">
        <f t="shared" si="75"/>
        <v>0.0017337412318299305</v>
      </c>
      <c r="H481">
        <f t="shared" si="76"/>
        <v>13.904829006600101</v>
      </c>
      <c r="I481">
        <f t="shared" si="77"/>
        <v>10324.367893450668</v>
      </c>
      <c r="J481">
        <f t="shared" si="78"/>
        <v>10324.367893450668</v>
      </c>
      <c r="K481">
        <f t="shared" si="79"/>
        <v>0.0012954307446185903</v>
      </c>
      <c r="L481">
        <f t="shared" si="71"/>
        <v>194868.93948326414</v>
      </c>
      <c r="M481">
        <f t="shared" si="72"/>
        <v>41582.658459992526</v>
      </c>
      <c r="N481" s="91">
        <f t="shared" si="73"/>
        <v>236451.59794325667</v>
      </c>
      <c r="P481" s="27"/>
    </row>
    <row r="482" spans="1:16" s="14" customFormat="1" ht="12.75">
      <c r="A482" s="24" t="s">
        <v>485</v>
      </c>
      <c r="B482" s="25" t="s">
        <v>305</v>
      </c>
      <c r="C482">
        <v>379</v>
      </c>
      <c r="D482">
        <v>399570.69999999995</v>
      </c>
      <c r="E482">
        <v>22400</v>
      </c>
      <c r="F482">
        <f t="shared" si="74"/>
        <v>6760.593540178571</v>
      </c>
      <c r="G482">
        <f t="shared" si="75"/>
        <v>0.00031881738878852605</v>
      </c>
      <c r="H482">
        <f t="shared" si="76"/>
        <v>17.837977678571427</v>
      </c>
      <c r="I482">
        <f t="shared" si="77"/>
        <v>2970.593540178571</v>
      </c>
      <c r="J482">
        <f t="shared" si="78"/>
        <v>2970.593540178571</v>
      </c>
      <c r="K482">
        <f t="shared" si="79"/>
        <v>0.00037272966649646715</v>
      </c>
      <c r="L482">
        <f t="shared" si="71"/>
        <v>35834.417098374644</v>
      </c>
      <c r="M482">
        <f t="shared" si="72"/>
        <v>11964.429966028683</v>
      </c>
      <c r="N482" s="91">
        <f t="shared" si="73"/>
        <v>47798.84706440333</v>
      </c>
      <c r="P482" s="27"/>
    </row>
    <row r="483" spans="1:16" s="14" customFormat="1" ht="12.75">
      <c r="A483" s="24" t="s">
        <v>481</v>
      </c>
      <c r="B483" s="25" t="s">
        <v>180</v>
      </c>
      <c r="C483">
        <v>7662</v>
      </c>
      <c r="D483">
        <v>10709584.41</v>
      </c>
      <c r="E483">
        <v>643750</v>
      </c>
      <c r="F483">
        <f t="shared" si="74"/>
        <v>127466.92931948738</v>
      </c>
      <c r="G483">
        <f t="shared" si="75"/>
        <v>0.006011110314651036</v>
      </c>
      <c r="H483">
        <f t="shared" si="76"/>
        <v>16.636247627184467</v>
      </c>
      <c r="I483">
        <f t="shared" si="77"/>
        <v>50846.92931948739</v>
      </c>
      <c r="J483">
        <f t="shared" si="78"/>
        <v>50846.92931948739</v>
      </c>
      <c r="K483">
        <f t="shared" si="79"/>
        <v>0.006379923322152886</v>
      </c>
      <c r="L483">
        <f t="shared" si="71"/>
        <v>675636.4044573077</v>
      </c>
      <c r="M483">
        <f t="shared" si="72"/>
        <v>204792.24660067342</v>
      </c>
      <c r="N483" s="91">
        <f t="shared" si="73"/>
        <v>880428.6510579811</v>
      </c>
      <c r="P483" s="27"/>
    </row>
    <row r="484" spans="1:16" s="14" customFormat="1" ht="12.75">
      <c r="A484" s="24" t="s">
        <v>480</v>
      </c>
      <c r="B484" s="25" t="s">
        <v>152</v>
      </c>
      <c r="C484">
        <v>495</v>
      </c>
      <c r="D484">
        <v>1794119</v>
      </c>
      <c r="E484">
        <v>192200</v>
      </c>
      <c r="F484">
        <f t="shared" si="74"/>
        <v>4620.649869927159</v>
      </c>
      <c r="G484">
        <f t="shared" si="75"/>
        <v>0.00021790150780123788</v>
      </c>
      <c r="H484">
        <f t="shared" si="76"/>
        <v>9.33464620187305</v>
      </c>
      <c r="I484">
        <f t="shared" si="77"/>
        <v>-329.35013007284067</v>
      </c>
      <c r="J484">
        <f t="shared" si="78"/>
        <v>0</v>
      </c>
      <c r="K484">
        <f t="shared" si="79"/>
        <v>0</v>
      </c>
      <c r="L484">
        <f t="shared" si="71"/>
        <v>24491.68016395005</v>
      </c>
      <c r="M484">
        <f t="shared" si="72"/>
        <v>0</v>
      </c>
      <c r="N484" s="91">
        <f t="shared" si="73"/>
        <v>24491.68016395005</v>
      </c>
      <c r="P484" s="27"/>
    </row>
    <row r="485" spans="1:16" s="14" customFormat="1" ht="12.75">
      <c r="A485" s="24" t="s">
        <v>489</v>
      </c>
      <c r="B485" s="25" t="s">
        <v>392</v>
      </c>
      <c r="C485">
        <v>3937</v>
      </c>
      <c r="D485">
        <v>3843530.66</v>
      </c>
      <c r="E485">
        <v>285900</v>
      </c>
      <c r="F485">
        <f t="shared" si="74"/>
        <v>52927.52783637636</v>
      </c>
      <c r="G485">
        <f t="shared" si="75"/>
        <v>0.002495966680963907</v>
      </c>
      <c r="H485">
        <f t="shared" si="76"/>
        <v>13.44361895767751</v>
      </c>
      <c r="I485">
        <f t="shared" si="77"/>
        <v>13557.527836376355</v>
      </c>
      <c r="J485">
        <f t="shared" si="78"/>
        <v>13557.527836376355</v>
      </c>
      <c r="K485">
        <f t="shared" si="79"/>
        <v>0.001701105439240052</v>
      </c>
      <c r="L485">
        <f t="shared" si="71"/>
        <v>280541.508257047</v>
      </c>
      <c r="M485">
        <f t="shared" si="72"/>
        <v>54604.60682919902</v>
      </c>
      <c r="N485" s="91">
        <f t="shared" si="73"/>
        <v>335146.115086246</v>
      </c>
      <c r="P485" s="27"/>
    </row>
    <row r="486" spans="1:16" s="14" customFormat="1" ht="12.75">
      <c r="A486" s="29" t="s">
        <v>477</v>
      </c>
      <c r="B486" s="25" t="s">
        <v>70</v>
      </c>
      <c r="C486">
        <v>215</v>
      </c>
      <c r="D486">
        <v>375818.52</v>
      </c>
      <c r="E486">
        <v>34100</v>
      </c>
      <c r="F486">
        <f t="shared" si="74"/>
        <v>2369.530258064516</v>
      </c>
      <c r="G486">
        <f t="shared" si="75"/>
        <v>0.00011174277007512232</v>
      </c>
      <c r="H486">
        <f t="shared" si="76"/>
        <v>11.021070967741936</v>
      </c>
      <c r="I486">
        <f t="shared" si="77"/>
        <v>219.5302580645163</v>
      </c>
      <c r="J486">
        <f t="shared" si="78"/>
        <v>219.5302580645163</v>
      </c>
      <c r="K486">
        <f t="shared" si="79"/>
        <v>2.7545148391237586E-05</v>
      </c>
      <c r="L486">
        <f t="shared" si="71"/>
        <v>12559.656942851854</v>
      </c>
      <c r="M486">
        <f t="shared" si="72"/>
        <v>884.1850500621566</v>
      </c>
      <c r="N486" s="91">
        <f t="shared" si="73"/>
        <v>13443.841992914011</v>
      </c>
      <c r="P486" s="27"/>
    </row>
    <row r="487" spans="1:16" s="14" customFormat="1" ht="12.75">
      <c r="A487" s="24" t="s">
        <v>481</v>
      </c>
      <c r="B487" s="25" t="s">
        <v>181</v>
      </c>
      <c r="C487">
        <v>6003</v>
      </c>
      <c r="D487">
        <v>10940904.43</v>
      </c>
      <c r="E487">
        <v>671850</v>
      </c>
      <c r="F487">
        <f t="shared" si="74"/>
        <v>97757.31084809109</v>
      </c>
      <c r="G487">
        <f t="shared" si="75"/>
        <v>0.004610058332060801</v>
      </c>
      <c r="H487">
        <f t="shared" si="76"/>
        <v>16.284742769963533</v>
      </c>
      <c r="I487">
        <f t="shared" si="77"/>
        <v>37727.31084809109</v>
      </c>
      <c r="J487">
        <f t="shared" si="78"/>
        <v>37727.31084809109</v>
      </c>
      <c r="K487">
        <f t="shared" si="79"/>
        <v>0.004733763741158687</v>
      </c>
      <c r="L487">
        <f t="shared" si="71"/>
        <v>518161.0505833533</v>
      </c>
      <c r="M487">
        <f t="shared" si="72"/>
        <v>151951.37346910342</v>
      </c>
      <c r="N487" s="91">
        <f t="shared" si="73"/>
        <v>670112.4240524567</v>
      </c>
      <c r="P487" s="27"/>
    </row>
    <row r="488" spans="1:16" s="14" customFormat="1" ht="12.75">
      <c r="A488" s="24" t="s">
        <v>483</v>
      </c>
      <c r="B488" s="25" t="s">
        <v>214</v>
      </c>
      <c r="C488">
        <v>3774</v>
      </c>
      <c r="D488">
        <v>8772764.93425</v>
      </c>
      <c r="E488">
        <v>470850</v>
      </c>
      <c r="F488">
        <f t="shared" si="74"/>
        <v>70316.26815728896</v>
      </c>
      <c r="G488">
        <f t="shared" si="75"/>
        <v>0.0033159882886064627</v>
      </c>
      <c r="H488">
        <f t="shared" si="76"/>
        <v>18.631761567909102</v>
      </c>
      <c r="I488">
        <f t="shared" si="77"/>
        <v>32576.268157288952</v>
      </c>
      <c r="J488">
        <f t="shared" si="78"/>
        <v>32576.268157288952</v>
      </c>
      <c r="K488">
        <f t="shared" si="79"/>
        <v>0.004087446297091151</v>
      </c>
      <c r="L488">
        <f t="shared" si="71"/>
        <v>372710.2460715153</v>
      </c>
      <c r="M488">
        <f t="shared" si="72"/>
        <v>131204.91701433665</v>
      </c>
      <c r="N488" s="91">
        <f t="shared" si="73"/>
        <v>503915.16308585193</v>
      </c>
      <c r="P488" s="27"/>
    </row>
    <row r="489" spans="1:16" s="14" customFormat="1" ht="12.75">
      <c r="A489" s="29" t="s">
        <v>477</v>
      </c>
      <c r="B489" s="25" t="s">
        <v>71</v>
      </c>
      <c r="C489">
        <v>1164</v>
      </c>
      <c r="D489">
        <v>984904</v>
      </c>
      <c r="E489">
        <v>61950</v>
      </c>
      <c r="F489">
        <f t="shared" si="74"/>
        <v>18505.702276029057</v>
      </c>
      <c r="G489">
        <f t="shared" si="75"/>
        <v>0.0008726955173799176</v>
      </c>
      <c r="H489">
        <f t="shared" si="76"/>
        <v>15.898369652945924</v>
      </c>
      <c r="I489">
        <f t="shared" si="77"/>
        <v>6865.702276029056</v>
      </c>
      <c r="J489">
        <f t="shared" si="78"/>
        <v>6865.702276029056</v>
      </c>
      <c r="K489">
        <f t="shared" si="79"/>
        <v>0.0008614611474091179</v>
      </c>
      <c r="L489">
        <f t="shared" si="71"/>
        <v>98089.1766553459</v>
      </c>
      <c r="M489">
        <f t="shared" si="72"/>
        <v>27652.45831788062</v>
      </c>
      <c r="N489" s="91">
        <f t="shared" si="73"/>
        <v>125741.63497322652</v>
      </c>
      <c r="P489" s="27"/>
    </row>
    <row r="490" spans="1:16" s="14" customFormat="1" ht="12.75">
      <c r="A490" s="24" t="s">
        <v>484</v>
      </c>
      <c r="B490" s="25" t="s">
        <v>250</v>
      </c>
      <c r="C490">
        <v>1286</v>
      </c>
      <c r="D490">
        <v>2639842.98</v>
      </c>
      <c r="E490">
        <v>218000</v>
      </c>
      <c r="F490">
        <f t="shared" si="74"/>
        <v>15572.651707706424</v>
      </c>
      <c r="G490">
        <f t="shared" si="75"/>
        <v>0.000734378146601756</v>
      </c>
      <c r="H490">
        <f t="shared" si="76"/>
        <v>12.109371467889908</v>
      </c>
      <c r="I490">
        <f t="shared" si="77"/>
        <v>2712.6517077064213</v>
      </c>
      <c r="J490">
        <f t="shared" si="78"/>
        <v>2712.6517077064213</v>
      </c>
      <c r="K490">
        <f t="shared" si="79"/>
        <v>0.0003403648976741891</v>
      </c>
      <c r="L490">
        <f t="shared" si="71"/>
        <v>82542.58939029908</v>
      </c>
      <c r="M490">
        <f t="shared" si="72"/>
        <v>10925.53758705427</v>
      </c>
      <c r="N490" s="91">
        <f t="shared" si="73"/>
        <v>93468.12697735336</v>
      </c>
      <c r="P490" s="27"/>
    </row>
    <row r="491" spans="1:16" s="14" customFormat="1" ht="12.75">
      <c r="A491" s="24" t="s">
        <v>485</v>
      </c>
      <c r="B491" s="25" t="s">
        <v>306</v>
      </c>
      <c r="C491">
        <v>243</v>
      </c>
      <c r="D491">
        <v>421052.35</v>
      </c>
      <c r="E491">
        <v>36050</v>
      </c>
      <c r="F491">
        <f t="shared" si="74"/>
        <v>2838.1614715672677</v>
      </c>
      <c r="G491">
        <f t="shared" si="75"/>
        <v>0.0001338425722457168</v>
      </c>
      <c r="H491">
        <f t="shared" si="76"/>
        <v>11.679676837725381</v>
      </c>
      <c r="I491">
        <f t="shared" si="77"/>
        <v>408.16147156726765</v>
      </c>
      <c r="J491">
        <f t="shared" si="78"/>
        <v>408.16147156726765</v>
      </c>
      <c r="K491">
        <f t="shared" si="79"/>
        <v>5.121329697796008E-05</v>
      </c>
      <c r="L491">
        <f t="shared" si="71"/>
        <v>15043.629137034599</v>
      </c>
      <c r="M491">
        <f t="shared" si="72"/>
        <v>1643.920406931278</v>
      </c>
      <c r="N491" s="91">
        <f t="shared" si="73"/>
        <v>16687.549543965877</v>
      </c>
      <c r="P491" s="27"/>
    </row>
    <row r="492" spans="1:16" s="14" customFormat="1" ht="12.75">
      <c r="A492" s="24" t="s">
        <v>487</v>
      </c>
      <c r="B492" s="25" t="s">
        <v>335</v>
      </c>
      <c r="C492">
        <v>3125</v>
      </c>
      <c r="D492">
        <v>5326202</v>
      </c>
      <c r="E492">
        <v>421250</v>
      </c>
      <c r="F492">
        <f t="shared" si="74"/>
        <v>39511.884272997035</v>
      </c>
      <c r="G492">
        <f t="shared" si="75"/>
        <v>0.0018633091451462425</v>
      </c>
      <c r="H492">
        <f t="shared" si="76"/>
        <v>12.64380296735905</v>
      </c>
      <c r="I492">
        <f t="shared" si="77"/>
        <v>8261.884272997033</v>
      </c>
      <c r="J492">
        <f t="shared" si="78"/>
        <v>8261.884272997033</v>
      </c>
      <c r="K492">
        <f t="shared" si="79"/>
        <v>0.0010366444712330036</v>
      </c>
      <c r="L492">
        <f t="shared" si="71"/>
        <v>209432.10577098036</v>
      </c>
      <c r="M492">
        <f t="shared" si="72"/>
        <v>33275.75261803226</v>
      </c>
      <c r="N492" s="91">
        <f t="shared" si="73"/>
        <v>242707.85838901263</v>
      </c>
      <c r="P492" s="27"/>
    </row>
    <row r="493" spans="1:16" s="14" customFormat="1" ht="12.75">
      <c r="A493" s="24" t="s">
        <v>478</v>
      </c>
      <c r="B493" s="25" t="s">
        <v>96</v>
      </c>
      <c r="C493">
        <v>8477</v>
      </c>
      <c r="D493">
        <v>28971279.54</v>
      </c>
      <c r="E493">
        <v>1863100</v>
      </c>
      <c r="F493">
        <f t="shared" si="74"/>
        <v>131817.68915279908</v>
      </c>
      <c r="G493">
        <f t="shared" si="75"/>
        <v>0.006216284295464828</v>
      </c>
      <c r="H493">
        <f t="shared" si="76"/>
        <v>15.550040008587837</v>
      </c>
      <c r="I493">
        <f t="shared" si="77"/>
        <v>47047.689152799096</v>
      </c>
      <c r="J493">
        <f t="shared" si="78"/>
        <v>47047.689152799096</v>
      </c>
      <c r="K493">
        <f t="shared" si="79"/>
        <v>0.005903220770586513</v>
      </c>
      <c r="L493">
        <f t="shared" si="71"/>
        <v>698697.5368320293</v>
      </c>
      <c r="M493">
        <f t="shared" si="72"/>
        <v>189490.34067390944</v>
      </c>
      <c r="N493" s="91">
        <f t="shared" si="73"/>
        <v>888187.8775059388</v>
      </c>
      <c r="P493" s="27"/>
    </row>
    <row r="494" spans="1:16" s="14" customFormat="1" ht="12.75">
      <c r="A494" s="24" t="s">
        <v>491</v>
      </c>
      <c r="B494" s="25" t="s">
        <v>459</v>
      </c>
      <c r="C494">
        <v>12774</v>
      </c>
      <c r="D494">
        <v>49221707</v>
      </c>
      <c r="E494">
        <v>4752000</v>
      </c>
      <c r="F494">
        <f t="shared" si="74"/>
        <v>132314.41187247474</v>
      </c>
      <c r="G494">
        <f>F494/$F$495</f>
        <v>0.0062397088423626354</v>
      </c>
      <c r="H494">
        <f t="shared" si="76"/>
        <v>10.358103324915826</v>
      </c>
      <c r="I494">
        <f t="shared" si="77"/>
        <v>4574.411872474757</v>
      </c>
      <c r="J494">
        <f t="shared" si="78"/>
        <v>4574.411872474757</v>
      </c>
      <c r="K494">
        <f t="shared" si="79"/>
        <v>0.0005739657710096893</v>
      </c>
      <c r="L494">
        <f t="shared" si="71"/>
        <v>701330.4076019273</v>
      </c>
      <c r="M494">
        <f t="shared" si="72"/>
        <v>18424.005083073185</v>
      </c>
      <c r="N494" s="91">
        <f t="shared" si="73"/>
        <v>719754.4126850005</v>
      </c>
      <c r="P494" s="27"/>
    </row>
    <row r="495" spans="1:14" s="33" customFormat="1" ht="12.75">
      <c r="A495" s="31" t="s">
        <v>464</v>
      </c>
      <c r="B495" s="31"/>
      <c r="C495">
        <f>SUM(C7:C494)</f>
        <v>1338404</v>
      </c>
      <c r="D495">
        <f>SUM(D7:D494)</f>
        <v>2589202754.005191</v>
      </c>
      <c r="E495">
        <f>SUM(E7:E494)</f>
        <v>185896400</v>
      </c>
      <c r="F495">
        <f>SUM(F7:F494)</f>
        <v>21205222.104942724</v>
      </c>
      <c r="G495">
        <f>SUM(G7:G494)</f>
        <v>1.0000000000000007</v>
      </c>
      <c r="H495"/>
      <c r="I495"/>
      <c r="J495">
        <f>SUM(J7:J494)</f>
        <v>7969833.923071233</v>
      </c>
      <c r="K495">
        <f>SUM(K7:K494)</f>
        <v>0.9999999999999998</v>
      </c>
      <c r="L495">
        <f>SUM(L7:L494)</f>
        <v>112397938.00000016</v>
      </c>
      <c r="M495">
        <f>SUM(M7:M494)</f>
        <v>32099483.99999997</v>
      </c>
      <c r="N495">
        <f t="shared" si="73"/>
        <v>144497422.00000012</v>
      </c>
    </row>
    <row r="496" spans="1:14" s="14" customFormat="1" ht="12.75">
      <c r="A496" s="34"/>
      <c r="B496" s="34"/>
      <c r="C496" s="35"/>
      <c r="D496" s="36"/>
      <c r="E496" s="35"/>
      <c r="F496" s="37"/>
      <c r="G496" s="37"/>
      <c r="H496" s="38"/>
      <c r="I496" s="38"/>
      <c r="J496" s="38"/>
      <c r="K496" s="38"/>
      <c r="L496" s="38">
        <f>L495-B502</f>
        <v>1.6391277313232422E-07</v>
      </c>
      <c r="M496" s="28">
        <f>M495-G502</f>
        <v>-2.9802322387695312E-08</v>
      </c>
      <c r="N496" s="38">
        <f>N495-L502</f>
        <v>0</v>
      </c>
    </row>
    <row r="497" spans="1:14" s="14" customFormat="1" ht="13.5" thickBot="1">
      <c r="A497" s="34"/>
      <c r="B497" s="39"/>
      <c r="C497" s="39"/>
      <c r="D497" s="40"/>
      <c r="E497" s="39"/>
      <c r="F497" s="41"/>
      <c r="G497" s="41"/>
      <c r="H497" s="42"/>
      <c r="I497" s="43"/>
      <c r="J497" s="43"/>
      <c r="K497" s="43"/>
      <c r="L497" s="37"/>
      <c r="M497" s="37"/>
      <c r="N497" s="37"/>
    </row>
    <row r="498" spans="2:14" s="14" customFormat="1" ht="12.75">
      <c r="B498" s="44" t="s">
        <v>531</v>
      </c>
      <c r="C498" s="45"/>
      <c r="D498" s="46"/>
      <c r="E498" s="45"/>
      <c r="G498" s="45"/>
      <c r="I498" s="47"/>
      <c r="K498" s="45"/>
      <c r="L498" s="48"/>
      <c r="M498" s="49"/>
      <c r="N498" s="50"/>
    </row>
    <row r="499" spans="2:14" s="14" customFormat="1" ht="12.75">
      <c r="B499" s="51" t="s">
        <v>532</v>
      </c>
      <c r="C499" s="52"/>
      <c r="D499" s="52"/>
      <c r="E499" s="53"/>
      <c r="G499" s="53"/>
      <c r="I499" s="47"/>
      <c r="K499" s="53"/>
      <c r="L499" s="54"/>
      <c r="M499" s="41"/>
      <c r="N499" s="50"/>
    </row>
    <row r="500" spans="2:14" s="14" customFormat="1" ht="13.5" thickBot="1">
      <c r="B500" s="55"/>
      <c r="C500" s="56"/>
      <c r="D500" s="57"/>
      <c r="E500" s="58" t="s">
        <v>522</v>
      </c>
      <c r="G500" s="59">
        <f>140497422-B502</f>
        <v>28099484</v>
      </c>
      <c r="I500" s="47"/>
      <c r="K500" s="56"/>
      <c r="L500" s="60"/>
      <c r="M500" s="47"/>
      <c r="N500" s="50"/>
    </row>
    <row r="501" spans="2:14" s="14" customFormat="1" ht="12.75">
      <c r="B501" s="61"/>
      <c r="C501" s="39"/>
      <c r="D501" s="40"/>
      <c r="E501" s="58" t="s">
        <v>511</v>
      </c>
      <c r="G501" s="40">
        <v>4000000</v>
      </c>
      <c r="I501" s="42"/>
      <c r="K501" s="40"/>
      <c r="L501" s="62" t="s">
        <v>513</v>
      </c>
      <c r="M501" s="40"/>
      <c r="N501" s="63"/>
    </row>
    <row r="502" spans="1:14" s="14" customFormat="1" ht="13.5" thickBot="1">
      <c r="A502" s="64"/>
      <c r="B502" s="87">
        <v>112397938</v>
      </c>
      <c r="C502" s="65" t="s">
        <v>473</v>
      </c>
      <c r="D502" s="66"/>
      <c r="E502" s="67" t="s">
        <v>474</v>
      </c>
      <c r="G502" s="59">
        <f>SUM(G500+G501)</f>
        <v>32099484</v>
      </c>
      <c r="I502" s="42"/>
      <c r="K502" s="59"/>
      <c r="L502" s="32">
        <f>G502+B502</f>
        <v>144497422</v>
      </c>
      <c r="M502" s="68"/>
      <c r="N502" s="69"/>
    </row>
    <row r="503" spans="1:14" s="14" customFormat="1" ht="12" customHeight="1">
      <c r="A503" s="34"/>
      <c r="B503" s="39"/>
      <c r="C503" s="39"/>
      <c r="D503" s="40"/>
      <c r="E503" s="39"/>
      <c r="F503" s="41"/>
      <c r="G503" s="41"/>
      <c r="H503" s="42"/>
      <c r="I503" s="43"/>
      <c r="J503" s="43"/>
      <c r="K503" s="43"/>
      <c r="L503" s="37"/>
      <c r="M503" s="41"/>
      <c r="N503" s="41"/>
    </row>
    <row r="504" spans="1:14" s="14" customFormat="1" ht="12.75">
      <c r="A504" s="70"/>
      <c r="B504" s="70" t="s">
        <v>471</v>
      </c>
      <c r="C504" s="34"/>
      <c r="D504" s="71"/>
      <c r="E504" s="35"/>
      <c r="F504" s="37"/>
      <c r="G504" s="37"/>
      <c r="H504" s="38"/>
      <c r="I504" s="38"/>
      <c r="J504" s="38"/>
      <c r="K504" s="38"/>
      <c r="L504" s="37"/>
      <c r="M504" s="72"/>
      <c r="N504" s="41"/>
    </row>
    <row r="505" spans="1:14" s="14" customFormat="1" ht="12.75">
      <c r="A505" s="73"/>
      <c r="B505" s="73" t="s">
        <v>516</v>
      </c>
      <c r="C505" s="74"/>
      <c r="D505" s="75"/>
      <c r="E505" s="74"/>
      <c r="F505" s="74"/>
      <c r="G505" s="74"/>
      <c r="H505" s="74"/>
      <c r="I505" s="74"/>
      <c r="J505" s="74"/>
      <c r="K505" s="74"/>
      <c r="L505" s="74"/>
      <c r="M505" s="76"/>
      <c r="N505" s="77"/>
    </row>
    <row r="506" spans="1:14" s="14" customFormat="1" ht="12.75">
      <c r="A506" s="73"/>
      <c r="B506" s="73" t="s">
        <v>517</v>
      </c>
      <c r="C506" s="74"/>
      <c r="D506" s="75"/>
      <c r="E506" s="74"/>
      <c r="F506" s="74"/>
      <c r="G506" s="74"/>
      <c r="H506" s="74"/>
      <c r="I506" s="74"/>
      <c r="J506" s="74"/>
      <c r="K506" s="74"/>
      <c r="L506" s="74"/>
      <c r="M506" s="76"/>
      <c r="N506" s="77"/>
    </row>
    <row r="507" spans="1:14" s="14" customFormat="1" ht="12.75">
      <c r="A507" s="78"/>
      <c r="B507" s="78" t="s">
        <v>518</v>
      </c>
      <c r="C507" s="34"/>
      <c r="D507" s="71"/>
      <c r="E507" s="34"/>
      <c r="F507" s="37"/>
      <c r="G507" s="37"/>
      <c r="H507" s="38"/>
      <c r="I507" s="38"/>
      <c r="J507" s="38"/>
      <c r="K507" s="38"/>
      <c r="L507" s="37"/>
      <c r="M507" s="79"/>
      <c r="N507" s="41"/>
    </row>
    <row r="508" spans="1:14" s="13" customFormat="1" ht="15">
      <c r="A508" s="80"/>
      <c r="B508" s="89" t="s">
        <v>523</v>
      </c>
      <c r="C508" s="80"/>
      <c r="D508" s="81"/>
      <c r="E508" s="80"/>
      <c r="F508" s="82"/>
      <c r="G508" s="82"/>
      <c r="H508" s="83"/>
      <c r="I508" s="83"/>
      <c r="J508" s="83"/>
      <c r="K508" s="83"/>
      <c r="L508" s="82"/>
      <c r="M508" s="76"/>
      <c r="N508" s="84"/>
    </row>
    <row r="509" spans="1:14" s="13" customFormat="1" ht="15">
      <c r="A509" s="80"/>
      <c r="B509" s="86" t="s">
        <v>533</v>
      </c>
      <c r="C509" s="80"/>
      <c r="D509" s="81"/>
      <c r="E509" s="80"/>
      <c r="F509" s="82"/>
      <c r="G509" s="82"/>
      <c r="H509" s="83"/>
      <c r="I509" s="83"/>
      <c r="J509" s="83"/>
      <c r="K509" s="83"/>
      <c r="L509" s="82"/>
      <c r="M509" s="79"/>
      <c r="N509" s="84"/>
    </row>
    <row r="510" spans="13:14" ht="12.75">
      <c r="M510" s="41"/>
      <c r="N510" s="41"/>
    </row>
  </sheetData>
  <sheetProtection/>
  <mergeCells count="1">
    <mergeCell ref="L5:N5"/>
  </mergeCells>
  <conditionalFormatting sqref="A7:A9 B7:B494 A11:A495 C7:IV7 O8:IV495">
    <cfRule type="expression" priority="29" dxfId="0" stopIfTrue="1">
      <formula>MOD(ROW(),2)=1</formula>
    </cfRule>
  </conditionalFormatting>
  <conditionalFormatting sqref="B495">
    <cfRule type="expression" priority="7" dxfId="0" stopIfTrue="1">
      <formula>MOD(ROW(),2)=1</formula>
    </cfRule>
  </conditionalFormatting>
  <conditionalFormatting sqref="C8:N495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Belka, Sherry</cp:lastModifiedBy>
  <cp:lastPrinted>2018-03-28T13:49:37Z</cp:lastPrinted>
  <dcterms:created xsi:type="dcterms:W3CDTF">2004-06-22T17:59:06Z</dcterms:created>
  <dcterms:modified xsi:type="dcterms:W3CDTF">2020-03-04T16:12:10Z</dcterms:modified>
  <cp:category/>
  <cp:version/>
  <cp:contentType/>
  <cp:contentStatus/>
</cp:coreProperties>
</file>