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6.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7.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8.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10.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drawings/drawing11.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12.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13.xml" ContentType="application/vnd.openxmlformats-officedocument.drawing+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14.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drawings/drawing15.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drawings/drawing16.xml" ContentType="application/vnd.openxmlformats-officedocument.drawing+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17.xml" ContentType="application/vnd.openxmlformats-officedocument.drawing+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drawings/drawing18.xml" ContentType="application/vnd.openxmlformats-officedocument.drawing+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19.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drawings/drawing20.xml" ContentType="application/vnd.openxmlformats-officedocument.drawing+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21.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2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drawings/drawing23.xml" ContentType="application/vnd.openxmlformats-officedocument.drawing+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drawings/drawing24.xml" ContentType="application/vnd.openxmlformats-officedocument.drawing+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25.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drawings/drawing26.xml" ContentType="application/vnd.openxmlformats-officedocument.drawing+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P:\Child Nutrition\CACFP\Documents\CACFP Forms\Budget\"/>
    </mc:Choice>
  </mc:AlternateContent>
  <xr:revisionPtr revIDLastSave="0" documentId="13_ncr:1_{55E74FB2-9C40-4AA3-B7F1-4C4F481CFDBF}" xr6:coauthVersionLast="47" xr6:coauthVersionMax="47" xr10:uidLastSave="{00000000-0000-0000-0000-000000000000}"/>
  <bookViews>
    <workbookView xWindow="-28920" yWindow="5835" windowWidth="29040" windowHeight="15840" tabRatio="1000" xr2:uid="{00000000-000D-0000-FFFF-FFFF00000000}"/>
  </bookViews>
  <sheets>
    <sheet name="Summary " sheetId="3" r:id="rId1"/>
    <sheet name="Site 1" sheetId="38" r:id="rId2"/>
    <sheet name="Site 2" sheetId="59" r:id="rId3"/>
    <sheet name="Site 3" sheetId="60" r:id="rId4"/>
    <sheet name="Site 4" sheetId="61" r:id="rId5"/>
    <sheet name="Site 5" sheetId="62" r:id="rId6"/>
    <sheet name="Site 6" sheetId="63" r:id="rId7"/>
    <sheet name="Site 7" sheetId="64" r:id="rId8"/>
    <sheet name="Site 8" sheetId="65" r:id="rId9"/>
    <sheet name="Site 9" sheetId="66" r:id="rId10"/>
    <sheet name="Site 10" sheetId="67" r:id="rId11"/>
    <sheet name="Site 11" sheetId="68" r:id="rId12"/>
    <sheet name="Site 12" sheetId="50" r:id="rId13"/>
    <sheet name="Site 13" sheetId="51" r:id="rId14"/>
    <sheet name="Site 14" sheetId="52" r:id="rId15"/>
    <sheet name="Site 15" sheetId="53" r:id="rId16"/>
    <sheet name="Site 16" sheetId="54" r:id="rId17"/>
    <sheet name="Site 17" sheetId="55" r:id="rId18"/>
    <sheet name="Site 18" sheetId="56" r:id="rId19"/>
    <sheet name="Site 19" sheetId="57" r:id="rId20"/>
    <sheet name="Site 20" sheetId="58" r:id="rId21"/>
    <sheet name="Site 21" sheetId="69" r:id="rId22"/>
    <sheet name="Site 22" sheetId="72" r:id="rId23"/>
    <sheet name="Site 23" sheetId="71" r:id="rId24"/>
    <sheet name="Site 24" sheetId="70" r:id="rId25"/>
    <sheet name="Site 25" sheetId="73"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 i="59" l="1"/>
  <c r="R21" i="38"/>
  <c r="K43" i="73"/>
  <c r="K39" i="73"/>
  <c r="K35" i="73"/>
  <c r="K31" i="73"/>
  <c r="K27" i="73"/>
  <c r="K23" i="73"/>
  <c r="K43" i="70"/>
  <c r="K39" i="70"/>
  <c r="K35" i="70"/>
  <c r="K31" i="70"/>
  <c r="K27" i="70"/>
  <c r="K23" i="70"/>
  <c r="K43" i="71"/>
  <c r="K39" i="71"/>
  <c r="K35" i="71"/>
  <c r="K31" i="71"/>
  <c r="K27" i="71"/>
  <c r="K23" i="71"/>
  <c r="K43" i="72"/>
  <c r="K39" i="72"/>
  <c r="K35" i="72"/>
  <c r="K31" i="72"/>
  <c r="K27" i="72"/>
  <c r="K23" i="72"/>
  <c r="K43" i="69"/>
  <c r="K39" i="69"/>
  <c r="K35" i="69"/>
  <c r="K31" i="69"/>
  <c r="K27" i="69"/>
  <c r="K23" i="69"/>
  <c r="K43" i="58"/>
  <c r="K39" i="58"/>
  <c r="K35" i="58"/>
  <c r="K31" i="58"/>
  <c r="K27" i="58"/>
  <c r="K23" i="58"/>
  <c r="K43" i="57"/>
  <c r="K39" i="57"/>
  <c r="K35" i="57"/>
  <c r="K31" i="57"/>
  <c r="K27" i="57"/>
  <c r="K23" i="57"/>
  <c r="K43" i="55"/>
  <c r="K39" i="55"/>
  <c r="K35" i="55"/>
  <c r="K31" i="55"/>
  <c r="K27" i="55"/>
  <c r="K23" i="55"/>
  <c r="K43" i="54"/>
  <c r="K39" i="54"/>
  <c r="K35" i="54"/>
  <c r="K31" i="54"/>
  <c r="K27" i="54"/>
  <c r="K23" i="54"/>
  <c r="K43" i="53"/>
  <c r="K39" i="53"/>
  <c r="K35" i="53"/>
  <c r="K31" i="53"/>
  <c r="K27" i="53"/>
  <c r="K23" i="53"/>
  <c r="K43" i="52"/>
  <c r="K39" i="52"/>
  <c r="K35" i="52"/>
  <c r="K31" i="52"/>
  <c r="K27" i="52"/>
  <c r="K23" i="52"/>
  <c r="K43" i="51"/>
  <c r="K39" i="51"/>
  <c r="K35" i="51"/>
  <c r="K31" i="51"/>
  <c r="K27" i="51"/>
  <c r="K23" i="51"/>
  <c r="K43" i="50"/>
  <c r="K39" i="50"/>
  <c r="K35" i="50"/>
  <c r="K31" i="50"/>
  <c r="K27" i="50"/>
  <c r="K23" i="50"/>
  <c r="K43" i="68"/>
  <c r="K39" i="68"/>
  <c r="K35" i="68"/>
  <c r="K31" i="68"/>
  <c r="K27" i="68"/>
  <c r="K23" i="68"/>
  <c r="K43" i="67"/>
  <c r="K39" i="67"/>
  <c r="K35" i="67"/>
  <c r="K31" i="67"/>
  <c r="K27" i="67"/>
  <c r="K23" i="67"/>
  <c r="K43" i="66"/>
  <c r="K39" i="66"/>
  <c r="K35" i="66"/>
  <c r="K31" i="66"/>
  <c r="K27" i="66"/>
  <c r="K23" i="66"/>
  <c r="K43" i="65"/>
  <c r="K39" i="65"/>
  <c r="K35" i="65"/>
  <c r="K31" i="65"/>
  <c r="K27" i="65"/>
  <c r="K23" i="65"/>
  <c r="K43" i="64"/>
  <c r="K39" i="64"/>
  <c r="K35" i="64"/>
  <c r="K31" i="64"/>
  <c r="K27" i="64"/>
  <c r="K23" i="64"/>
  <c r="K43" i="63"/>
  <c r="K39" i="63"/>
  <c r="K35" i="63"/>
  <c r="K31" i="63"/>
  <c r="K27" i="63"/>
  <c r="K23" i="63"/>
  <c r="K43" i="62"/>
  <c r="K39" i="62"/>
  <c r="K35" i="62"/>
  <c r="K31" i="62"/>
  <c r="K27" i="62"/>
  <c r="K23" i="62"/>
  <c r="K43" i="61"/>
  <c r="K39" i="61"/>
  <c r="K35" i="61"/>
  <c r="K31" i="61"/>
  <c r="K27" i="61"/>
  <c r="K23" i="61"/>
  <c r="K43" i="60"/>
  <c r="K39" i="60"/>
  <c r="K35" i="60"/>
  <c r="K31" i="60"/>
  <c r="K27" i="60"/>
  <c r="K23" i="60"/>
  <c r="K43" i="59"/>
  <c r="K39" i="59"/>
  <c r="K35" i="59"/>
  <c r="K31" i="59"/>
  <c r="K27" i="59"/>
  <c r="K23" i="59"/>
  <c r="K43" i="38"/>
  <c r="K39" i="38"/>
  <c r="A34" i="3"/>
  <c r="A33" i="3"/>
  <c r="A32" i="3"/>
  <c r="A31" i="3"/>
  <c r="A30" i="3"/>
  <c r="A29" i="3"/>
  <c r="A28" i="3"/>
  <c r="A27" i="3"/>
  <c r="A26" i="3"/>
  <c r="A25" i="3"/>
  <c r="A24" i="3"/>
  <c r="A23" i="3"/>
  <c r="A22" i="3"/>
  <c r="A21" i="3"/>
  <c r="A20" i="3"/>
  <c r="A19" i="3"/>
  <c r="A18" i="3"/>
  <c r="A17" i="3"/>
  <c r="A16" i="3"/>
  <c r="A15" i="3"/>
  <c r="A14" i="3"/>
  <c r="A13" i="3"/>
  <c r="A12" i="3"/>
  <c r="A11" i="3"/>
  <c r="A10" i="3"/>
  <c r="M43" i="73"/>
  <c r="L43" i="73"/>
  <c r="M42" i="73"/>
  <c r="L42" i="73"/>
  <c r="K42" i="73"/>
  <c r="M41" i="73"/>
  <c r="K41" i="73"/>
  <c r="M39" i="73"/>
  <c r="L39" i="73"/>
  <c r="M38" i="73"/>
  <c r="L38" i="73"/>
  <c r="K38" i="73"/>
  <c r="M37" i="73"/>
  <c r="K37" i="73"/>
  <c r="M35" i="73"/>
  <c r="L35" i="73"/>
  <c r="M34" i="73"/>
  <c r="L34" i="73"/>
  <c r="K34" i="73"/>
  <c r="M33" i="73"/>
  <c r="K33" i="73"/>
  <c r="M31" i="73"/>
  <c r="L31" i="73"/>
  <c r="M30" i="73"/>
  <c r="L30" i="73"/>
  <c r="K30" i="73"/>
  <c r="M29" i="73"/>
  <c r="K29" i="73"/>
  <c r="M27" i="73"/>
  <c r="L27" i="73"/>
  <c r="M26" i="73"/>
  <c r="L26" i="73"/>
  <c r="K26" i="73"/>
  <c r="M25" i="73"/>
  <c r="K25" i="73"/>
  <c r="F25" i="73"/>
  <c r="M23" i="73"/>
  <c r="L23" i="73"/>
  <c r="G23" i="73"/>
  <c r="N39" i="73" s="1"/>
  <c r="S22" i="73"/>
  <c r="R22" i="73"/>
  <c r="Q22" i="73"/>
  <c r="M22" i="73"/>
  <c r="L22" i="73"/>
  <c r="K22" i="73"/>
  <c r="G22" i="73"/>
  <c r="S21" i="73"/>
  <c r="R21" i="73"/>
  <c r="T21" i="73" s="1"/>
  <c r="M21" i="73"/>
  <c r="K21" i="73"/>
  <c r="G21" i="73"/>
  <c r="N37" i="73" s="1"/>
  <c r="M43" i="72"/>
  <c r="L43" i="72"/>
  <c r="M42" i="72"/>
  <c r="L42" i="72"/>
  <c r="K42" i="72"/>
  <c r="M41" i="72"/>
  <c r="K41" i="72"/>
  <c r="M39" i="72"/>
  <c r="L39" i="72"/>
  <c r="M38" i="72"/>
  <c r="L38" i="72"/>
  <c r="K38" i="72"/>
  <c r="M37" i="72"/>
  <c r="K37" i="72"/>
  <c r="M35" i="72"/>
  <c r="L35" i="72"/>
  <c r="M34" i="72"/>
  <c r="L34" i="72"/>
  <c r="K34" i="72"/>
  <c r="M33" i="72"/>
  <c r="K33" i="72"/>
  <c r="M31" i="72"/>
  <c r="L31" i="72"/>
  <c r="M30" i="72"/>
  <c r="L30" i="72"/>
  <c r="K30" i="72"/>
  <c r="M29" i="72"/>
  <c r="K29" i="72"/>
  <c r="M27" i="72"/>
  <c r="L27" i="72"/>
  <c r="M26" i="72"/>
  <c r="L26" i="72"/>
  <c r="K26" i="72"/>
  <c r="M25" i="72"/>
  <c r="K25" i="72"/>
  <c r="F25" i="72"/>
  <c r="M23" i="72"/>
  <c r="L23" i="72"/>
  <c r="G23" i="72"/>
  <c r="S22" i="72"/>
  <c r="R22" i="72"/>
  <c r="Q22" i="72"/>
  <c r="M22" i="72"/>
  <c r="L22" i="72"/>
  <c r="K22" i="72"/>
  <c r="G22" i="72"/>
  <c r="S21" i="72"/>
  <c r="R21" i="72"/>
  <c r="M21" i="72"/>
  <c r="K21" i="72"/>
  <c r="G21" i="72"/>
  <c r="M43" i="71"/>
  <c r="L43" i="71"/>
  <c r="M42" i="71"/>
  <c r="L42" i="71"/>
  <c r="K42" i="71"/>
  <c r="M41" i="71"/>
  <c r="K41" i="71"/>
  <c r="M39" i="71"/>
  <c r="L39" i="71"/>
  <c r="M38" i="71"/>
  <c r="L38" i="71"/>
  <c r="K38" i="71"/>
  <c r="M37" i="71"/>
  <c r="K37" i="71"/>
  <c r="M35" i="71"/>
  <c r="L35" i="71"/>
  <c r="M34" i="71"/>
  <c r="L34" i="71"/>
  <c r="K34" i="71"/>
  <c r="M33" i="71"/>
  <c r="K33" i="71"/>
  <c r="M31" i="71"/>
  <c r="L31" i="71"/>
  <c r="M30" i="71"/>
  <c r="L30" i="71"/>
  <c r="K30" i="71"/>
  <c r="M29" i="71"/>
  <c r="K29" i="71"/>
  <c r="M27" i="71"/>
  <c r="L27" i="71"/>
  <c r="M26" i="71"/>
  <c r="L26" i="71"/>
  <c r="K26" i="71"/>
  <c r="M25" i="71"/>
  <c r="K25" i="71"/>
  <c r="F25" i="71"/>
  <c r="M23" i="71"/>
  <c r="L23" i="71"/>
  <c r="G23" i="71"/>
  <c r="N39" i="71" s="1"/>
  <c r="S22" i="71"/>
  <c r="R22" i="71"/>
  <c r="Q22" i="71"/>
  <c r="M22" i="71"/>
  <c r="L22" i="71"/>
  <c r="K22" i="71"/>
  <c r="G22" i="71"/>
  <c r="S21" i="71"/>
  <c r="R21" i="71"/>
  <c r="M21" i="71"/>
  <c r="K21" i="71"/>
  <c r="G21" i="71"/>
  <c r="M43" i="70"/>
  <c r="L43" i="70"/>
  <c r="M42" i="70"/>
  <c r="L42" i="70"/>
  <c r="K42" i="70"/>
  <c r="M41" i="70"/>
  <c r="K41" i="70"/>
  <c r="M39" i="70"/>
  <c r="L39" i="70"/>
  <c r="M38" i="70"/>
  <c r="L38" i="70"/>
  <c r="K38" i="70"/>
  <c r="M37" i="70"/>
  <c r="K37" i="70"/>
  <c r="M35" i="70"/>
  <c r="L35" i="70"/>
  <c r="M34" i="70"/>
  <c r="L34" i="70"/>
  <c r="K34" i="70"/>
  <c r="M33" i="70"/>
  <c r="K33" i="70"/>
  <c r="M31" i="70"/>
  <c r="L31" i="70"/>
  <c r="M30" i="70"/>
  <c r="L30" i="70"/>
  <c r="K30" i="70"/>
  <c r="M29" i="70"/>
  <c r="K29" i="70"/>
  <c r="M27" i="70"/>
  <c r="L27" i="70"/>
  <c r="M26" i="70"/>
  <c r="L26" i="70"/>
  <c r="K26" i="70"/>
  <c r="M25" i="70"/>
  <c r="K25" i="70"/>
  <c r="F25" i="70"/>
  <c r="M23" i="70"/>
  <c r="L23" i="70"/>
  <c r="G23" i="70"/>
  <c r="N39" i="70" s="1"/>
  <c r="S22" i="70"/>
  <c r="R22" i="70"/>
  <c r="Q22" i="70"/>
  <c r="M22" i="70"/>
  <c r="L22" i="70"/>
  <c r="K22" i="70"/>
  <c r="G22" i="70"/>
  <c r="S21" i="70"/>
  <c r="R21" i="70"/>
  <c r="T21" i="70" s="1"/>
  <c r="M21" i="70"/>
  <c r="K21" i="70"/>
  <c r="G21" i="70"/>
  <c r="M43" i="69"/>
  <c r="L43" i="69"/>
  <c r="M42" i="69"/>
  <c r="L42" i="69"/>
  <c r="K42" i="69"/>
  <c r="M41" i="69"/>
  <c r="K41" i="69"/>
  <c r="M39" i="69"/>
  <c r="L39" i="69"/>
  <c r="M38" i="69"/>
  <c r="L38" i="69"/>
  <c r="K38" i="69"/>
  <c r="M37" i="69"/>
  <c r="K37" i="69"/>
  <c r="M35" i="69"/>
  <c r="L35" i="69"/>
  <c r="M34" i="69"/>
  <c r="L34" i="69"/>
  <c r="K34" i="69"/>
  <c r="M33" i="69"/>
  <c r="K33" i="69"/>
  <c r="M31" i="69"/>
  <c r="L31" i="69"/>
  <c r="M30" i="69"/>
  <c r="L30" i="69"/>
  <c r="K30" i="69"/>
  <c r="M29" i="69"/>
  <c r="K29" i="69"/>
  <c r="M27" i="69"/>
  <c r="L27" i="69"/>
  <c r="M26" i="69"/>
  <c r="L26" i="69"/>
  <c r="K26" i="69"/>
  <c r="M25" i="69"/>
  <c r="K25" i="69"/>
  <c r="F25" i="69"/>
  <c r="M23" i="69"/>
  <c r="L23" i="69"/>
  <c r="G23" i="69"/>
  <c r="N39" i="69" s="1"/>
  <c r="S22" i="69"/>
  <c r="R22" i="69"/>
  <c r="Q22" i="69"/>
  <c r="T22" i="69" s="1"/>
  <c r="M22" i="69"/>
  <c r="L22" i="69"/>
  <c r="K22" i="69"/>
  <c r="G22" i="69"/>
  <c r="S21" i="69"/>
  <c r="R21" i="69"/>
  <c r="M21" i="69"/>
  <c r="K21" i="69"/>
  <c r="G21" i="69"/>
  <c r="M43" i="68"/>
  <c r="L43" i="68"/>
  <c r="M42" i="68"/>
  <c r="L42" i="68"/>
  <c r="K42" i="68"/>
  <c r="M41" i="68"/>
  <c r="K41" i="68"/>
  <c r="M39" i="68"/>
  <c r="L39" i="68"/>
  <c r="M38" i="68"/>
  <c r="L38" i="68"/>
  <c r="K38" i="68"/>
  <c r="M37" i="68"/>
  <c r="K37" i="68"/>
  <c r="M35" i="68"/>
  <c r="L35" i="68"/>
  <c r="M34" i="68"/>
  <c r="L34" i="68"/>
  <c r="K34" i="68"/>
  <c r="M33" i="68"/>
  <c r="K33" i="68"/>
  <c r="M31" i="68"/>
  <c r="L31" i="68"/>
  <c r="M30" i="68"/>
  <c r="L30" i="68"/>
  <c r="K30" i="68"/>
  <c r="M29" i="68"/>
  <c r="K29" i="68"/>
  <c r="M27" i="68"/>
  <c r="L27" i="68"/>
  <c r="M26" i="68"/>
  <c r="L26" i="68"/>
  <c r="K26" i="68"/>
  <c r="M25" i="68"/>
  <c r="K25" i="68"/>
  <c r="F25" i="68"/>
  <c r="M23" i="68"/>
  <c r="L23" i="68"/>
  <c r="G23" i="68"/>
  <c r="S22" i="68"/>
  <c r="R22" i="68"/>
  <c r="Q22" i="68"/>
  <c r="T22" i="68" s="1"/>
  <c r="M22" i="68"/>
  <c r="L22" i="68"/>
  <c r="K22" i="68"/>
  <c r="G22" i="68"/>
  <c r="S21" i="68"/>
  <c r="R21" i="68"/>
  <c r="T21" i="68" s="1"/>
  <c r="M21" i="68"/>
  <c r="K21" i="68"/>
  <c r="G21" i="68"/>
  <c r="N37" i="68" s="1"/>
  <c r="M43" i="67"/>
  <c r="L43" i="67"/>
  <c r="M42" i="67"/>
  <c r="L42" i="67"/>
  <c r="K42" i="67"/>
  <c r="M41" i="67"/>
  <c r="K41" i="67"/>
  <c r="M39" i="67"/>
  <c r="L39" i="67"/>
  <c r="M38" i="67"/>
  <c r="L38" i="67"/>
  <c r="K38" i="67"/>
  <c r="M37" i="67"/>
  <c r="K37" i="67"/>
  <c r="M35" i="67"/>
  <c r="L35" i="67"/>
  <c r="M34" i="67"/>
  <c r="L34" i="67"/>
  <c r="K34" i="67"/>
  <c r="M33" i="67"/>
  <c r="K33" i="67"/>
  <c r="M31" i="67"/>
  <c r="L31" i="67"/>
  <c r="M30" i="67"/>
  <c r="L30" i="67"/>
  <c r="K30" i="67"/>
  <c r="M29" i="67"/>
  <c r="K29" i="67"/>
  <c r="M27" i="67"/>
  <c r="L27" i="67"/>
  <c r="M26" i="67"/>
  <c r="L26" i="67"/>
  <c r="K26" i="67"/>
  <c r="M25" i="67"/>
  <c r="K25" i="67"/>
  <c r="F25" i="67"/>
  <c r="M23" i="67"/>
  <c r="L23" i="67"/>
  <c r="G23" i="67"/>
  <c r="S22" i="67"/>
  <c r="R22" i="67"/>
  <c r="Q22" i="67"/>
  <c r="T22" i="67" s="1"/>
  <c r="M22" i="67"/>
  <c r="L22" i="67"/>
  <c r="K22" i="67"/>
  <c r="G22" i="67"/>
  <c r="S21" i="67"/>
  <c r="R21" i="67"/>
  <c r="T21" i="67" s="1"/>
  <c r="M21" i="67"/>
  <c r="K21" i="67"/>
  <c r="G21" i="67"/>
  <c r="N37" i="67" s="1"/>
  <c r="M43" i="66"/>
  <c r="L43" i="66"/>
  <c r="M42" i="66"/>
  <c r="L42" i="66"/>
  <c r="K42" i="66"/>
  <c r="M41" i="66"/>
  <c r="K41" i="66"/>
  <c r="M39" i="66"/>
  <c r="L39" i="66"/>
  <c r="M38" i="66"/>
  <c r="L38" i="66"/>
  <c r="K38" i="66"/>
  <c r="M37" i="66"/>
  <c r="K37" i="66"/>
  <c r="M35" i="66"/>
  <c r="L35" i="66"/>
  <c r="M34" i="66"/>
  <c r="L34" i="66"/>
  <c r="K34" i="66"/>
  <c r="M33" i="66"/>
  <c r="K33" i="66"/>
  <c r="M31" i="66"/>
  <c r="L31" i="66"/>
  <c r="M30" i="66"/>
  <c r="L30" i="66"/>
  <c r="K30" i="66"/>
  <c r="M29" i="66"/>
  <c r="K29" i="66"/>
  <c r="M27" i="66"/>
  <c r="L27" i="66"/>
  <c r="M26" i="66"/>
  <c r="L26" i="66"/>
  <c r="K26" i="66"/>
  <c r="M25" i="66"/>
  <c r="K25" i="66"/>
  <c r="F25" i="66"/>
  <c r="M23" i="66"/>
  <c r="L23" i="66"/>
  <c r="G23" i="66"/>
  <c r="N39" i="66" s="1"/>
  <c r="S22" i="66"/>
  <c r="R22" i="66"/>
  <c r="Q22" i="66"/>
  <c r="T22" i="66" s="1"/>
  <c r="M22" i="66"/>
  <c r="L22" i="66"/>
  <c r="K22" i="66"/>
  <c r="G22" i="66"/>
  <c r="S21" i="66"/>
  <c r="R21" i="66"/>
  <c r="T21" i="66" s="1"/>
  <c r="M21" i="66"/>
  <c r="K21" i="66"/>
  <c r="G21" i="66"/>
  <c r="M43" i="65"/>
  <c r="L43" i="65"/>
  <c r="M42" i="65"/>
  <c r="L42" i="65"/>
  <c r="K42" i="65"/>
  <c r="M41" i="65"/>
  <c r="K41" i="65"/>
  <c r="M39" i="65"/>
  <c r="L39" i="65"/>
  <c r="M38" i="65"/>
  <c r="L38" i="65"/>
  <c r="K38" i="65"/>
  <c r="M37" i="65"/>
  <c r="K37" i="65"/>
  <c r="M35" i="65"/>
  <c r="L35" i="65"/>
  <c r="M34" i="65"/>
  <c r="L34" i="65"/>
  <c r="K34" i="65"/>
  <c r="M33" i="65"/>
  <c r="K33" i="65"/>
  <c r="M31" i="65"/>
  <c r="L31" i="65"/>
  <c r="M30" i="65"/>
  <c r="L30" i="65"/>
  <c r="K30" i="65"/>
  <c r="M29" i="65"/>
  <c r="K29" i="65"/>
  <c r="M27" i="65"/>
  <c r="L27" i="65"/>
  <c r="M26" i="65"/>
  <c r="L26" i="65"/>
  <c r="K26" i="65"/>
  <c r="M25" i="65"/>
  <c r="K25" i="65"/>
  <c r="F25" i="65"/>
  <c r="M23" i="65"/>
  <c r="L23" i="65"/>
  <c r="G23" i="65"/>
  <c r="N39" i="65" s="1"/>
  <c r="S22" i="65"/>
  <c r="R22" i="65"/>
  <c r="Q22" i="65"/>
  <c r="M22" i="65"/>
  <c r="L22" i="65"/>
  <c r="K22" i="65"/>
  <c r="G22" i="65"/>
  <c r="S21" i="65"/>
  <c r="R21" i="65"/>
  <c r="T21" i="65" s="1"/>
  <c r="M21" i="65"/>
  <c r="K21" i="65"/>
  <c r="G21" i="65"/>
  <c r="M43" i="64"/>
  <c r="L43" i="64"/>
  <c r="M42" i="64"/>
  <c r="L42" i="64"/>
  <c r="K42" i="64"/>
  <c r="M41" i="64"/>
  <c r="K41" i="64"/>
  <c r="M39" i="64"/>
  <c r="L39" i="64"/>
  <c r="M38" i="64"/>
  <c r="L38" i="64"/>
  <c r="K38" i="64"/>
  <c r="M37" i="64"/>
  <c r="K37" i="64"/>
  <c r="M35" i="64"/>
  <c r="L35" i="64"/>
  <c r="M34" i="64"/>
  <c r="L34" i="64"/>
  <c r="K34" i="64"/>
  <c r="M33" i="64"/>
  <c r="K33" i="64"/>
  <c r="M31" i="64"/>
  <c r="L31" i="64"/>
  <c r="M30" i="64"/>
  <c r="L30" i="64"/>
  <c r="K30" i="64"/>
  <c r="M29" i="64"/>
  <c r="K29" i="64"/>
  <c r="M27" i="64"/>
  <c r="L27" i="64"/>
  <c r="M26" i="64"/>
  <c r="L26" i="64"/>
  <c r="K26" i="64"/>
  <c r="M25" i="64"/>
  <c r="K25" i="64"/>
  <c r="F25" i="64"/>
  <c r="M23" i="64"/>
  <c r="L23" i="64"/>
  <c r="G23" i="64"/>
  <c r="N39" i="64" s="1"/>
  <c r="S22" i="64"/>
  <c r="R22" i="64"/>
  <c r="Q22" i="64"/>
  <c r="M22" i="64"/>
  <c r="L22" i="64"/>
  <c r="K22" i="64"/>
  <c r="G22" i="64"/>
  <c r="S21" i="64"/>
  <c r="R21" i="64"/>
  <c r="T21" i="64" s="1"/>
  <c r="M21" i="64"/>
  <c r="K21" i="64"/>
  <c r="G21" i="64"/>
  <c r="M43" i="63"/>
  <c r="L43" i="63"/>
  <c r="M42" i="63"/>
  <c r="L42" i="63"/>
  <c r="K42" i="63"/>
  <c r="M41" i="63"/>
  <c r="K41" i="63"/>
  <c r="M39" i="63"/>
  <c r="L39" i="63"/>
  <c r="M38" i="63"/>
  <c r="L38" i="63"/>
  <c r="K38" i="63"/>
  <c r="M37" i="63"/>
  <c r="K37" i="63"/>
  <c r="M35" i="63"/>
  <c r="L35" i="63"/>
  <c r="M34" i="63"/>
  <c r="L34" i="63"/>
  <c r="K34" i="63"/>
  <c r="M33" i="63"/>
  <c r="K33" i="63"/>
  <c r="M31" i="63"/>
  <c r="L31" i="63"/>
  <c r="M30" i="63"/>
  <c r="L30" i="63"/>
  <c r="K30" i="63"/>
  <c r="M29" i="63"/>
  <c r="K29" i="63"/>
  <c r="M27" i="63"/>
  <c r="L27" i="63"/>
  <c r="M26" i="63"/>
  <c r="L26" i="63"/>
  <c r="K26" i="63"/>
  <c r="M25" i="63"/>
  <c r="K25" i="63"/>
  <c r="F25" i="63"/>
  <c r="M23" i="63"/>
  <c r="L23" i="63"/>
  <c r="G23" i="63"/>
  <c r="N39" i="63" s="1"/>
  <c r="S22" i="63"/>
  <c r="R22" i="63"/>
  <c r="Q22" i="63"/>
  <c r="M22" i="63"/>
  <c r="L22" i="63"/>
  <c r="K22" i="63"/>
  <c r="G22" i="63"/>
  <c r="S21" i="63"/>
  <c r="R21" i="63"/>
  <c r="M21" i="63"/>
  <c r="K21" i="63"/>
  <c r="G21" i="63"/>
  <c r="M43" i="62"/>
  <c r="L43" i="62"/>
  <c r="M42" i="62"/>
  <c r="L42" i="62"/>
  <c r="K42" i="62"/>
  <c r="M41" i="62"/>
  <c r="K41" i="62"/>
  <c r="M39" i="62"/>
  <c r="L39" i="62"/>
  <c r="M38" i="62"/>
  <c r="L38" i="62"/>
  <c r="K38" i="62"/>
  <c r="M37" i="62"/>
  <c r="K37" i="62"/>
  <c r="M35" i="62"/>
  <c r="L35" i="62"/>
  <c r="M34" i="62"/>
  <c r="L34" i="62"/>
  <c r="K34" i="62"/>
  <c r="M33" i="62"/>
  <c r="K33" i="62"/>
  <c r="M31" i="62"/>
  <c r="L31" i="62"/>
  <c r="M30" i="62"/>
  <c r="L30" i="62"/>
  <c r="K30" i="62"/>
  <c r="M29" i="62"/>
  <c r="K29" i="62"/>
  <c r="M27" i="62"/>
  <c r="L27" i="62"/>
  <c r="M26" i="62"/>
  <c r="L26" i="62"/>
  <c r="K26" i="62"/>
  <c r="M25" i="62"/>
  <c r="K25" i="62"/>
  <c r="F25" i="62"/>
  <c r="M23" i="62"/>
  <c r="L23" i="62"/>
  <c r="G23" i="62"/>
  <c r="S22" i="62"/>
  <c r="R22" i="62"/>
  <c r="Q22" i="62"/>
  <c r="M22" i="62"/>
  <c r="L22" i="62"/>
  <c r="K22" i="62"/>
  <c r="G22" i="62"/>
  <c r="S21" i="62"/>
  <c r="R21" i="62"/>
  <c r="M21" i="62"/>
  <c r="K21" i="62"/>
  <c r="G21" i="62"/>
  <c r="N37" i="62" s="1"/>
  <c r="M43" i="61"/>
  <c r="L43" i="61"/>
  <c r="M42" i="61"/>
  <c r="L42" i="61"/>
  <c r="K42" i="61"/>
  <c r="M41" i="61"/>
  <c r="K41" i="61"/>
  <c r="M39" i="61"/>
  <c r="L39" i="61"/>
  <c r="M38" i="61"/>
  <c r="L38" i="61"/>
  <c r="K38" i="61"/>
  <c r="M37" i="61"/>
  <c r="K37" i="61"/>
  <c r="M35" i="61"/>
  <c r="L35" i="61"/>
  <c r="M34" i="61"/>
  <c r="L34" i="61"/>
  <c r="K34" i="61"/>
  <c r="M33" i="61"/>
  <c r="K33" i="61"/>
  <c r="M31" i="61"/>
  <c r="L31" i="61"/>
  <c r="M30" i="61"/>
  <c r="L30" i="61"/>
  <c r="K30" i="61"/>
  <c r="M29" i="61"/>
  <c r="K29" i="61"/>
  <c r="M27" i="61"/>
  <c r="L27" i="61"/>
  <c r="M26" i="61"/>
  <c r="L26" i="61"/>
  <c r="K26" i="61"/>
  <c r="M25" i="61"/>
  <c r="K25" i="61"/>
  <c r="F25" i="61"/>
  <c r="M23" i="61"/>
  <c r="L23" i="61"/>
  <c r="G23" i="61"/>
  <c r="S22" i="61"/>
  <c r="R22" i="61"/>
  <c r="Q22" i="61"/>
  <c r="T22" i="61" s="1"/>
  <c r="M22" i="61"/>
  <c r="L22" i="61"/>
  <c r="K22" i="61"/>
  <c r="G22" i="61"/>
  <c r="S21" i="61"/>
  <c r="R21" i="61"/>
  <c r="M21" i="61"/>
  <c r="K21" i="61"/>
  <c r="G21" i="61"/>
  <c r="N37" i="61" s="1"/>
  <c r="M43" i="60"/>
  <c r="L43" i="60"/>
  <c r="M42" i="60"/>
  <c r="L42" i="60"/>
  <c r="K42" i="60"/>
  <c r="M41" i="60"/>
  <c r="K41" i="60"/>
  <c r="M39" i="60"/>
  <c r="L39" i="60"/>
  <c r="M38" i="60"/>
  <c r="L38" i="60"/>
  <c r="K38" i="60"/>
  <c r="M37" i="60"/>
  <c r="K37" i="60"/>
  <c r="M35" i="60"/>
  <c r="L35" i="60"/>
  <c r="M34" i="60"/>
  <c r="L34" i="60"/>
  <c r="K34" i="60"/>
  <c r="M33" i="60"/>
  <c r="K33" i="60"/>
  <c r="M31" i="60"/>
  <c r="L31" i="60"/>
  <c r="M30" i="60"/>
  <c r="L30" i="60"/>
  <c r="K30" i="60"/>
  <c r="M29" i="60"/>
  <c r="K29" i="60"/>
  <c r="M27" i="60"/>
  <c r="L27" i="60"/>
  <c r="M26" i="60"/>
  <c r="L26" i="60"/>
  <c r="K26" i="60"/>
  <c r="M25" i="60"/>
  <c r="K25" i="60"/>
  <c r="F25" i="60"/>
  <c r="M23" i="60"/>
  <c r="L23" i="60"/>
  <c r="G23" i="60"/>
  <c r="S22" i="60"/>
  <c r="R22" i="60"/>
  <c r="Q22" i="60"/>
  <c r="T22" i="60" s="1"/>
  <c r="M22" i="60"/>
  <c r="L22" i="60"/>
  <c r="K22" i="60"/>
  <c r="G22" i="60"/>
  <c r="S21" i="60"/>
  <c r="R21" i="60"/>
  <c r="T21" i="60" s="1"/>
  <c r="M21" i="60"/>
  <c r="K21" i="60"/>
  <c r="G21" i="60"/>
  <c r="N37" i="60" s="1"/>
  <c r="M43" i="59"/>
  <c r="L43" i="59"/>
  <c r="M42" i="59"/>
  <c r="L42" i="59"/>
  <c r="K42" i="59"/>
  <c r="M41" i="59"/>
  <c r="K41" i="59"/>
  <c r="M39" i="59"/>
  <c r="L39" i="59"/>
  <c r="M38" i="59"/>
  <c r="L38" i="59"/>
  <c r="K38" i="59"/>
  <c r="M37" i="59"/>
  <c r="K37" i="59"/>
  <c r="M35" i="59"/>
  <c r="L35" i="59"/>
  <c r="M34" i="59"/>
  <c r="L34" i="59"/>
  <c r="K34" i="59"/>
  <c r="M33" i="59"/>
  <c r="K33" i="59"/>
  <c r="M31" i="59"/>
  <c r="L31" i="59"/>
  <c r="M30" i="59"/>
  <c r="L30" i="59"/>
  <c r="K30" i="59"/>
  <c r="M29" i="59"/>
  <c r="K29" i="59"/>
  <c r="M27" i="59"/>
  <c r="L27" i="59"/>
  <c r="M26" i="59"/>
  <c r="L26" i="59"/>
  <c r="K26" i="59"/>
  <c r="M25" i="59"/>
  <c r="K25" i="59"/>
  <c r="F25" i="59"/>
  <c r="M23" i="59"/>
  <c r="L23" i="59"/>
  <c r="G23" i="59"/>
  <c r="S22" i="59"/>
  <c r="R22" i="59"/>
  <c r="Q22" i="59"/>
  <c r="T22" i="59" s="1"/>
  <c r="M22" i="59"/>
  <c r="L22" i="59"/>
  <c r="K22" i="59"/>
  <c r="G22" i="59"/>
  <c r="S21" i="59"/>
  <c r="T21" i="59"/>
  <c r="M21" i="59"/>
  <c r="K21" i="59"/>
  <c r="G21" i="59"/>
  <c r="N37" i="59" s="1"/>
  <c r="M43" i="58"/>
  <c r="L43" i="58"/>
  <c r="M42" i="58"/>
  <c r="L42" i="58"/>
  <c r="K42" i="58"/>
  <c r="M41" i="58"/>
  <c r="K41" i="58"/>
  <c r="M39" i="58"/>
  <c r="L39" i="58"/>
  <c r="M38" i="58"/>
  <c r="L38" i="58"/>
  <c r="K38" i="58"/>
  <c r="M37" i="58"/>
  <c r="K37" i="58"/>
  <c r="M35" i="58"/>
  <c r="L35" i="58"/>
  <c r="M34" i="58"/>
  <c r="L34" i="58"/>
  <c r="K34" i="58"/>
  <c r="M33" i="58"/>
  <c r="K33" i="58"/>
  <c r="M31" i="58"/>
  <c r="L31" i="58"/>
  <c r="M30" i="58"/>
  <c r="L30" i="58"/>
  <c r="K30" i="58"/>
  <c r="M29" i="58"/>
  <c r="K29" i="58"/>
  <c r="M27" i="58"/>
  <c r="L27" i="58"/>
  <c r="M26" i="58"/>
  <c r="L26" i="58"/>
  <c r="K26" i="58"/>
  <c r="M25" i="58"/>
  <c r="K25" i="58"/>
  <c r="F25" i="58"/>
  <c r="M23" i="58"/>
  <c r="L23" i="58"/>
  <c r="G23" i="58"/>
  <c r="N39" i="58" s="1"/>
  <c r="S22" i="58"/>
  <c r="R22" i="58"/>
  <c r="Q22" i="58"/>
  <c r="T22" i="58" s="1"/>
  <c r="M22" i="58"/>
  <c r="L22" i="58"/>
  <c r="K22" i="58"/>
  <c r="G22" i="58"/>
  <c r="S21" i="58"/>
  <c r="R21" i="58"/>
  <c r="T21" i="58" s="1"/>
  <c r="M21" i="58"/>
  <c r="K21" i="58"/>
  <c r="G21" i="58"/>
  <c r="M43" i="57"/>
  <c r="L43" i="57"/>
  <c r="M42" i="57"/>
  <c r="L42" i="57"/>
  <c r="K42" i="57"/>
  <c r="M41" i="57"/>
  <c r="K41" i="57"/>
  <c r="M39" i="57"/>
  <c r="L39" i="57"/>
  <c r="M38" i="57"/>
  <c r="L38" i="57"/>
  <c r="K38" i="57"/>
  <c r="M37" i="57"/>
  <c r="K37" i="57"/>
  <c r="M35" i="57"/>
  <c r="L35" i="57"/>
  <c r="M34" i="57"/>
  <c r="L34" i="57"/>
  <c r="K34" i="57"/>
  <c r="M33" i="57"/>
  <c r="K33" i="57"/>
  <c r="M31" i="57"/>
  <c r="L31" i="57"/>
  <c r="M30" i="57"/>
  <c r="L30" i="57"/>
  <c r="K30" i="57"/>
  <c r="M29" i="57"/>
  <c r="K29" i="57"/>
  <c r="M27" i="57"/>
  <c r="L27" i="57"/>
  <c r="M26" i="57"/>
  <c r="L26" i="57"/>
  <c r="K26" i="57"/>
  <c r="M25" i="57"/>
  <c r="K25" i="57"/>
  <c r="F25" i="57"/>
  <c r="M23" i="57"/>
  <c r="L23" i="57"/>
  <c r="G23" i="57"/>
  <c r="N39" i="57" s="1"/>
  <c r="S22" i="57"/>
  <c r="R22" i="57"/>
  <c r="Q22" i="57"/>
  <c r="M22" i="57"/>
  <c r="L22" i="57"/>
  <c r="K22" i="57"/>
  <c r="G22" i="57"/>
  <c r="S21" i="57"/>
  <c r="R21" i="57"/>
  <c r="T21" i="57" s="1"/>
  <c r="M21" i="57"/>
  <c r="K21" i="57"/>
  <c r="G21" i="57"/>
  <c r="M43" i="56"/>
  <c r="L43" i="56"/>
  <c r="K43" i="56"/>
  <c r="M42" i="56"/>
  <c r="L42" i="56"/>
  <c r="K42" i="56"/>
  <c r="M41" i="56"/>
  <c r="K41" i="56"/>
  <c r="M39" i="56"/>
  <c r="L39" i="56"/>
  <c r="K39" i="56"/>
  <c r="M38" i="56"/>
  <c r="L38" i="56"/>
  <c r="K38" i="56"/>
  <c r="M37" i="56"/>
  <c r="K37" i="56"/>
  <c r="M35" i="56"/>
  <c r="L35" i="56"/>
  <c r="K35" i="56"/>
  <c r="M34" i="56"/>
  <c r="L34" i="56"/>
  <c r="K34" i="56"/>
  <c r="M33" i="56"/>
  <c r="K33" i="56"/>
  <c r="M31" i="56"/>
  <c r="L31" i="56"/>
  <c r="K31" i="56"/>
  <c r="M30" i="56"/>
  <c r="L30" i="56"/>
  <c r="K30" i="56"/>
  <c r="M29" i="56"/>
  <c r="K29" i="56"/>
  <c r="M27" i="56"/>
  <c r="L27" i="56"/>
  <c r="K27" i="56"/>
  <c r="M26" i="56"/>
  <c r="L26" i="56"/>
  <c r="K26" i="56"/>
  <c r="M25" i="56"/>
  <c r="K25" i="56"/>
  <c r="F25" i="56"/>
  <c r="M23" i="56"/>
  <c r="L23" i="56"/>
  <c r="K23" i="56"/>
  <c r="G23" i="56"/>
  <c r="N39" i="56" s="1"/>
  <c r="S22" i="56"/>
  <c r="R22" i="56"/>
  <c r="Q22" i="56"/>
  <c r="M22" i="56"/>
  <c r="L22" i="56"/>
  <c r="K22" i="56"/>
  <c r="G22" i="56"/>
  <c r="S21" i="56"/>
  <c r="R21" i="56"/>
  <c r="T21" i="56" s="1"/>
  <c r="M21" i="56"/>
  <c r="K21" i="56"/>
  <c r="G21" i="56"/>
  <c r="M43" i="55"/>
  <c r="L43" i="55"/>
  <c r="M42" i="55"/>
  <c r="L42" i="55"/>
  <c r="K42" i="55"/>
  <c r="M41" i="55"/>
  <c r="K41" i="55"/>
  <c r="M39" i="55"/>
  <c r="L39" i="55"/>
  <c r="M38" i="55"/>
  <c r="L38" i="55"/>
  <c r="K38" i="55"/>
  <c r="M37" i="55"/>
  <c r="K37" i="55"/>
  <c r="M35" i="55"/>
  <c r="L35" i="55"/>
  <c r="M34" i="55"/>
  <c r="L34" i="55"/>
  <c r="K34" i="55"/>
  <c r="M33" i="55"/>
  <c r="K33" i="55"/>
  <c r="M31" i="55"/>
  <c r="L31" i="55"/>
  <c r="M30" i="55"/>
  <c r="L30" i="55"/>
  <c r="K30" i="55"/>
  <c r="M29" i="55"/>
  <c r="K29" i="55"/>
  <c r="M27" i="55"/>
  <c r="L27" i="55"/>
  <c r="M26" i="55"/>
  <c r="L26" i="55"/>
  <c r="K26" i="55"/>
  <c r="M25" i="55"/>
  <c r="K25" i="55"/>
  <c r="F25" i="55"/>
  <c r="M23" i="55"/>
  <c r="L23" i="55"/>
  <c r="G23" i="55"/>
  <c r="N39" i="55" s="1"/>
  <c r="S22" i="55"/>
  <c r="R22" i="55"/>
  <c r="Q22" i="55"/>
  <c r="M22" i="55"/>
  <c r="L22" i="55"/>
  <c r="K22" i="55"/>
  <c r="G22" i="55"/>
  <c r="S21" i="55"/>
  <c r="R21" i="55"/>
  <c r="M21" i="55"/>
  <c r="K21" i="55"/>
  <c r="G21" i="55"/>
  <c r="M43" i="54"/>
  <c r="L43" i="54"/>
  <c r="M42" i="54"/>
  <c r="L42" i="54"/>
  <c r="K42" i="54"/>
  <c r="M41" i="54"/>
  <c r="K41" i="54"/>
  <c r="M39" i="54"/>
  <c r="L39" i="54"/>
  <c r="M38" i="54"/>
  <c r="L38" i="54"/>
  <c r="K38" i="54"/>
  <c r="M37" i="54"/>
  <c r="K37" i="54"/>
  <c r="M35" i="54"/>
  <c r="L35" i="54"/>
  <c r="M34" i="54"/>
  <c r="L34" i="54"/>
  <c r="K34" i="54"/>
  <c r="M33" i="54"/>
  <c r="K33" i="54"/>
  <c r="M31" i="54"/>
  <c r="L31" i="54"/>
  <c r="M30" i="54"/>
  <c r="L30" i="54"/>
  <c r="K30" i="54"/>
  <c r="M29" i="54"/>
  <c r="K29" i="54"/>
  <c r="M27" i="54"/>
  <c r="L27" i="54"/>
  <c r="M26" i="54"/>
  <c r="L26" i="54"/>
  <c r="K26" i="54"/>
  <c r="M25" i="54"/>
  <c r="K25" i="54"/>
  <c r="F25" i="54"/>
  <c r="M23" i="54"/>
  <c r="L23" i="54"/>
  <c r="G23" i="54"/>
  <c r="S22" i="54"/>
  <c r="R22" i="54"/>
  <c r="Q22" i="54"/>
  <c r="M22" i="54"/>
  <c r="L22" i="54"/>
  <c r="K22" i="54"/>
  <c r="G22" i="54"/>
  <c r="S21" i="54"/>
  <c r="R21" i="54"/>
  <c r="T21" i="54" s="1"/>
  <c r="M21" i="54"/>
  <c r="K21" i="54"/>
  <c r="G21" i="54"/>
  <c r="N37" i="54" s="1"/>
  <c r="M43" i="53"/>
  <c r="L43" i="53"/>
  <c r="M42" i="53"/>
  <c r="L42" i="53"/>
  <c r="K42" i="53"/>
  <c r="M41" i="53"/>
  <c r="K41" i="53"/>
  <c r="M39" i="53"/>
  <c r="L39" i="53"/>
  <c r="M38" i="53"/>
  <c r="L38" i="53"/>
  <c r="K38" i="53"/>
  <c r="M37" i="53"/>
  <c r="K37" i="53"/>
  <c r="M35" i="53"/>
  <c r="L35" i="53"/>
  <c r="M34" i="53"/>
  <c r="L34" i="53"/>
  <c r="K34" i="53"/>
  <c r="M33" i="53"/>
  <c r="K33" i="53"/>
  <c r="M31" i="53"/>
  <c r="L31" i="53"/>
  <c r="M30" i="53"/>
  <c r="L30" i="53"/>
  <c r="K30" i="53"/>
  <c r="M29" i="53"/>
  <c r="K29" i="53"/>
  <c r="M27" i="53"/>
  <c r="L27" i="53"/>
  <c r="M26" i="53"/>
  <c r="L26" i="53"/>
  <c r="K26" i="53"/>
  <c r="M25" i="53"/>
  <c r="K25" i="53"/>
  <c r="F25" i="53"/>
  <c r="M23" i="53"/>
  <c r="L23" i="53"/>
  <c r="G23" i="53"/>
  <c r="S22" i="53"/>
  <c r="R22" i="53"/>
  <c r="Q22" i="53"/>
  <c r="T22" i="53" s="1"/>
  <c r="M22" i="53"/>
  <c r="L22" i="53"/>
  <c r="K22" i="53"/>
  <c r="G22" i="53"/>
  <c r="S21" i="53"/>
  <c r="R21" i="53"/>
  <c r="M21" i="53"/>
  <c r="K21" i="53"/>
  <c r="G21" i="53"/>
  <c r="N37" i="53" s="1"/>
  <c r="M43" i="52"/>
  <c r="L43" i="52"/>
  <c r="M42" i="52"/>
  <c r="L42" i="52"/>
  <c r="K42" i="52"/>
  <c r="M41" i="52"/>
  <c r="K41" i="52"/>
  <c r="M39" i="52"/>
  <c r="L39" i="52"/>
  <c r="M38" i="52"/>
  <c r="L38" i="52"/>
  <c r="K38" i="52"/>
  <c r="M37" i="52"/>
  <c r="K37" i="52"/>
  <c r="M35" i="52"/>
  <c r="L35" i="52"/>
  <c r="M34" i="52"/>
  <c r="L34" i="52"/>
  <c r="K34" i="52"/>
  <c r="M33" i="52"/>
  <c r="K33" i="52"/>
  <c r="M31" i="52"/>
  <c r="L31" i="52"/>
  <c r="M30" i="52"/>
  <c r="L30" i="52"/>
  <c r="K30" i="52"/>
  <c r="M29" i="52"/>
  <c r="K29" i="52"/>
  <c r="M27" i="52"/>
  <c r="L27" i="52"/>
  <c r="M26" i="52"/>
  <c r="L26" i="52"/>
  <c r="K26" i="52"/>
  <c r="M25" i="52"/>
  <c r="K25" i="52"/>
  <c r="F25" i="52"/>
  <c r="M23" i="52"/>
  <c r="L23" i="52"/>
  <c r="G23" i="52"/>
  <c r="S22" i="52"/>
  <c r="R22" i="52"/>
  <c r="Q22" i="52"/>
  <c r="T22" i="52" s="1"/>
  <c r="M22" i="52"/>
  <c r="L22" i="52"/>
  <c r="K22" i="52"/>
  <c r="G22" i="52"/>
  <c r="S21" i="52"/>
  <c r="R21" i="52"/>
  <c r="T21" i="52" s="1"/>
  <c r="M21" i="52"/>
  <c r="K21" i="52"/>
  <c r="G21" i="52"/>
  <c r="N37" i="52" s="1"/>
  <c r="M43" i="51"/>
  <c r="L43" i="51"/>
  <c r="M42" i="51"/>
  <c r="L42" i="51"/>
  <c r="K42" i="51"/>
  <c r="M41" i="51"/>
  <c r="K41" i="51"/>
  <c r="M39" i="51"/>
  <c r="L39" i="51"/>
  <c r="M38" i="51"/>
  <c r="L38" i="51"/>
  <c r="K38" i="51"/>
  <c r="M37" i="51"/>
  <c r="K37" i="51"/>
  <c r="M35" i="51"/>
  <c r="L35" i="51"/>
  <c r="M34" i="51"/>
  <c r="L34" i="51"/>
  <c r="K34" i="51"/>
  <c r="M33" i="51"/>
  <c r="K33" i="51"/>
  <c r="M31" i="51"/>
  <c r="L31" i="51"/>
  <c r="M30" i="51"/>
  <c r="L30" i="51"/>
  <c r="K30" i="51"/>
  <c r="M29" i="51"/>
  <c r="K29" i="51"/>
  <c r="M27" i="51"/>
  <c r="L27" i="51"/>
  <c r="M26" i="51"/>
  <c r="L26" i="51"/>
  <c r="K26" i="51"/>
  <c r="M25" i="51"/>
  <c r="K25" i="51"/>
  <c r="F25" i="51"/>
  <c r="M23" i="51"/>
  <c r="L23" i="51"/>
  <c r="G23" i="51"/>
  <c r="S22" i="51"/>
  <c r="R22" i="51"/>
  <c r="Q22" i="51"/>
  <c r="T22" i="51" s="1"/>
  <c r="M22" i="51"/>
  <c r="L22" i="51"/>
  <c r="K22" i="51"/>
  <c r="G22" i="51"/>
  <c r="S21" i="51"/>
  <c r="R21" i="51"/>
  <c r="T21" i="51" s="1"/>
  <c r="M21" i="51"/>
  <c r="K21" i="51"/>
  <c r="G21" i="51"/>
  <c r="N37" i="51" s="1"/>
  <c r="M43" i="50"/>
  <c r="L43" i="50"/>
  <c r="M42" i="50"/>
  <c r="L42" i="50"/>
  <c r="K42" i="50"/>
  <c r="M41" i="50"/>
  <c r="K41" i="50"/>
  <c r="M39" i="50"/>
  <c r="L39" i="50"/>
  <c r="M38" i="50"/>
  <c r="L38" i="50"/>
  <c r="K38" i="50"/>
  <c r="M37" i="50"/>
  <c r="K37" i="50"/>
  <c r="M35" i="50"/>
  <c r="L35" i="50"/>
  <c r="M34" i="50"/>
  <c r="L34" i="50"/>
  <c r="K34" i="50"/>
  <c r="M33" i="50"/>
  <c r="K33" i="50"/>
  <c r="M31" i="50"/>
  <c r="L31" i="50"/>
  <c r="M30" i="50"/>
  <c r="L30" i="50"/>
  <c r="K30" i="50"/>
  <c r="M29" i="50"/>
  <c r="K29" i="50"/>
  <c r="M27" i="50"/>
  <c r="L27" i="50"/>
  <c r="M26" i="50"/>
  <c r="L26" i="50"/>
  <c r="K26" i="50"/>
  <c r="M25" i="50"/>
  <c r="K25" i="50"/>
  <c r="F25" i="50"/>
  <c r="M23" i="50"/>
  <c r="L23" i="50"/>
  <c r="G23" i="50"/>
  <c r="S22" i="50"/>
  <c r="R22" i="50"/>
  <c r="Q22" i="50"/>
  <c r="T22" i="50" s="1"/>
  <c r="M22" i="50"/>
  <c r="L22" i="50"/>
  <c r="K22" i="50"/>
  <c r="G22" i="50"/>
  <c r="S21" i="50"/>
  <c r="R21" i="50"/>
  <c r="T21" i="50" s="1"/>
  <c r="M21" i="50"/>
  <c r="K21" i="50"/>
  <c r="G21" i="50"/>
  <c r="L22" i="38"/>
  <c r="K42" i="38"/>
  <c r="K41" i="38"/>
  <c r="K38" i="38"/>
  <c r="K37" i="38"/>
  <c r="R22" i="38"/>
  <c r="M43" i="38"/>
  <c r="L43" i="38"/>
  <c r="M42" i="38"/>
  <c r="L42" i="38"/>
  <c r="M41" i="38"/>
  <c r="M39" i="38"/>
  <c r="L39" i="38"/>
  <c r="M38" i="38"/>
  <c r="L38" i="38"/>
  <c r="M37" i="38"/>
  <c r="M35" i="38"/>
  <c r="L35" i="38"/>
  <c r="M34" i="38"/>
  <c r="L34" i="38"/>
  <c r="M33" i="38"/>
  <c r="M31" i="38"/>
  <c r="L31" i="38"/>
  <c r="M30" i="38"/>
  <c r="L30" i="38"/>
  <c r="M29" i="38"/>
  <c r="M27" i="38"/>
  <c r="L27" i="38"/>
  <c r="M26" i="38"/>
  <c r="L26" i="38"/>
  <c r="M25" i="38"/>
  <c r="F25" i="38"/>
  <c r="G21" i="38" s="1"/>
  <c r="K21" i="38" s="1"/>
  <c r="M23" i="38"/>
  <c r="L23" i="38"/>
  <c r="S22" i="38"/>
  <c r="Q22" i="38"/>
  <c r="M22" i="38"/>
  <c r="S21" i="38"/>
  <c r="M21" i="38"/>
  <c r="G23" i="38" l="1"/>
  <c r="G22" i="38"/>
  <c r="N22" i="38" s="1"/>
  <c r="T21" i="72"/>
  <c r="T24" i="58"/>
  <c r="C29" i="3" s="1"/>
  <c r="T24" i="66"/>
  <c r="C18" i="3" s="1"/>
  <c r="N37" i="69"/>
  <c r="T24" i="59"/>
  <c r="C11" i="3" s="1"/>
  <c r="T24" i="67"/>
  <c r="C19" i="3" s="1"/>
  <c r="N37" i="70"/>
  <c r="T24" i="51"/>
  <c r="C22" i="3" s="1"/>
  <c r="T22" i="38"/>
  <c r="N39" i="51"/>
  <c r="T24" i="52"/>
  <c r="C23" i="3" s="1"/>
  <c r="T22" i="54"/>
  <c r="N37" i="55"/>
  <c r="N39" i="59"/>
  <c r="T24" i="60"/>
  <c r="C12" i="3" s="1"/>
  <c r="T22" i="62"/>
  <c r="N37" i="63"/>
  <c r="N39" i="67"/>
  <c r="T24" i="68"/>
  <c r="C20" i="3" s="1"/>
  <c r="T22" i="70"/>
  <c r="N37" i="71"/>
  <c r="T24" i="50"/>
  <c r="C21" i="3" s="1"/>
  <c r="N39" i="52"/>
  <c r="T21" i="53"/>
  <c r="T24" i="53" s="1"/>
  <c r="C24" i="3" s="1"/>
  <c r="T22" i="55"/>
  <c r="N37" i="56"/>
  <c r="N39" i="60"/>
  <c r="T21" i="61"/>
  <c r="T24" i="61" s="1"/>
  <c r="C13" i="3" s="1"/>
  <c r="T22" i="63"/>
  <c r="N37" i="64"/>
  <c r="N39" i="68"/>
  <c r="T21" i="69"/>
  <c r="T24" i="69" s="1"/>
  <c r="C30" i="3" s="1"/>
  <c r="T22" i="71"/>
  <c r="N37" i="72"/>
  <c r="T24" i="73"/>
  <c r="C34" i="3" s="1"/>
  <c r="N39" i="53"/>
  <c r="T24" i="54"/>
  <c r="C25" i="3" s="1"/>
  <c r="T22" i="56"/>
  <c r="T24" i="56" s="1"/>
  <c r="C27" i="3" s="1"/>
  <c r="N37" i="57"/>
  <c r="N39" i="61"/>
  <c r="T21" i="62"/>
  <c r="T24" i="62" s="1"/>
  <c r="C14" i="3" s="1"/>
  <c r="T22" i="64"/>
  <c r="T24" i="64" s="1"/>
  <c r="C16" i="3" s="1"/>
  <c r="N37" i="65"/>
  <c r="T24" i="70"/>
  <c r="C33" i="3" s="1"/>
  <c r="T22" i="72"/>
  <c r="N37" i="50"/>
  <c r="T21" i="55"/>
  <c r="T24" i="55" s="1"/>
  <c r="C26" i="3" s="1"/>
  <c r="T22" i="57"/>
  <c r="T24" i="57" s="1"/>
  <c r="C28" i="3" s="1"/>
  <c r="N37" i="58"/>
  <c r="N39" i="62"/>
  <c r="T21" i="63"/>
  <c r="T22" i="65"/>
  <c r="T24" i="65" s="1"/>
  <c r="C17" i="3" s="1"/>
  <c r="N37" i="66"/>
  <c r="T21" i="71"/>
  <c r="T24" i="71" s="1"/>
  <c r="C32" i="3" s="1"/>
  <c r="T22" i="73"/>
  <c r="T21" i="38"/>
  <c r="N38" i="50"/>
  <c r="N34" i="50"/>
  <c r="N39" i="50"/>
  <c r="N23" i="50"/>
  <c r="N38" i="51"/>
  <c r="N34" i="51"/>
  <c r="N30" i="51"/>
  <c r="N38" i="52"/>
  <c r="N34" i="52"/>
  <c r="N26" i="52"/>
  <c r="N30" i="52"/>
  <c r="N38" i="53"/>
  <c r="N34" i="53"/>
  <c r="N30" i="53"/>
  <c r="N38" i="54"/>
  <c r="N34" i="54"/>
  <c r="N39" i="54"/>
  <c r="N23" i="54"/>
  <c r="N38" i="55"/>
  <c r="N34" i="55"/>
  <c r="N38" i="56"/>
  <c r="N34" i="56"/>
  <c r="N38" i="57"/>
  <c r="N34" i="57"/>
  <c r="N30" i="57"/>
  <c r="N38" i="58"/>
  <c r="N34" i="58"/>
  <c r="N38" i="59"/>
  <c r="N34" i="59"/>
  <c r="N38" i="60"/>
  <c r="N34" i="60"/>
  <c r="N38" i="61"/>
  <c r="N34" i="61"/>
  <c r="N30" i="61"/>
  <c r="N38" i="62"/>
  <c r="N34" i="62"/>
  <c r="N38" i="63"/>
  <c r="N34" i="63"/>
  <c r="N38" i="64"/>
  <c r="N34" i="64"/>
  <c r="N38" i="65"/>
  <c r="N34" i="65"/>
  <c r="N38" i="66"/>
  <c r="N34" i="66"/>
  <c r="N30" i="66"/>
  <c r="N38" i="67"/>
  <c r="N34" i="67"/>
  <c r="N30" i="67"/>
  <c r="N38" i="68"/>
  <c r="N34" i="68"/>
  <c r="N38" i="69"/>
  <c r="N34" i="69"/>
  <c r="N30" i="69"/>
  <c r="N38" i="70"/>
  <c r="N34" i="70"/>
  <c r="N38" i="71"/>
  <c r="N34" i="71"/>
  <c r="N38" i="72"/>
  <c r="N34" i="72"/>
  <c r="N39" i="72"/>
  <c r="N23" i="72"/>
  <c r="N38" i="73"/>
  <c r="N34" i="73"/>
  <c r="N26" i="73"/>
  <c r="N30" i="73"/>
  <c r="N23" i="73"/>
  <c r="N35" i="73"/>
  <c r="N25" i="73"/>
  <c r="N27" i="73"/>
  <c r="N41" i="73"/>
  <c r="N42" i="73"/>
  <c r="N43" i="73"/>
  <c r="N33" i="73"/>
  <c r="N29" i="73"/>
  <c r="N31" i="73"/>
  <c r="N21" i="73"/>
  <c r="N22" i="73"/>
  <c r="G25" i="73"/>
  <c r="N29" i="72"/>
  <c r="N30" i="72"/>
  <c r="N31" i="72"/>
  <c r="N25" i="72"/>
  <c r="N26" i="72"/>
  <c r="N27" i="72"/>
  <c r="N41" i="72"/>
  <c r="N42" i="72"/>
  <c r="N43" i="72"/>
  <c r="N33" i="72"/>
  <c r="N35" i="72"/>
  <c r="N21" i="72"/>
  <c r="N22" i="72"/>
  <c r="G25" i="72"/>
  <c r="N33" i="71"/>
  <c r="N35" i="71"/>
  <c r="N29" i="71"/>
  <c r="N30" i="71"/>
  <c r="N31" i="71"/>
  <c r="N25" i="71"/>
  <c r="N26" i="71"/>
  <c r="N27" i="71"/>
  <c r="N41" i="71"/>
  <c r="N42" i="71"/>
  <c r="N43" i="71"/>
  <c r="N23" i="71"/>
  <c r="N21" i="71"/>
  <c r="N22" i="71"/>
  <c r="G25" i="71"/>
  <c r="N35" i="70"/>
  <c r="N29" i="70"/>
  <c r="N30" i="70"/>
  <c r="N31" i="70"/>
  <c r="N23" i="70"/>
  <c r="N33" i="70"/>
  <c r="N25" i="70"/>
  <c r="N26" i="70"/>
  <c r="N27" i="70"/>
  <c r="N41" i="70"/>
  <c r="N42" i="70"/>
  <c r="N43" i="70"/>
  <c r="N21" i="70"/>
  <c r="N22" i="70"/>
  <c r="G25" i="70"/>
  <c r="N23" i="69"/>
  <c r="N33" i="69"/>
  <c r="N29" i="69"/>
  <c r="N31" i="69"/>
  <c r="N25" i="69"/>
  <c r="N26" i="69"/>
  <c r="N27" i="69"/>
  <c r="N41" i="69"/>
  <c r="N42" i="69"/>
  <c r="N43" i="69"/>
  <c r="N35" i="69"/>
  <c r="N21" i="69"/>
  <c r="N22" i="69"/>
  <c r="G25" i="69"/>
  <c r="N23" i="68"/>
  <c r="N29" i="68"/>
  <c r="N30" i="68"/>
  <c r="N31" i="68"/>
  <c r="N25" i="68"/>
  <c r="N26" i="68"/>
  <c r="N27" i="68"/>
  <c r="N41" i="68"/>
  <c r="N42" i="68"/>
  <c r="N43" i="68"/>
  <c r="N33" i="68"/>
  <c r="N35" i="68"/>
  <c r="N21" i="68"/>
  <c r="N22" i="68"/>
  <c r="G25" i="68"/>
  <c r="N33" i="67"/>
  <c r="N29" i="67"/>
  <c r="N31" i="67"/>
  <c r="N25" i="67"/>
  <c r="N26" i="67"/>
  <c r="N27" i="67"/>
  <c r="N41" i="67"/>
  <c r="N42" i="67"/>
  <c r="N43" i="67"/>
  <c r="N23" i="67"/>
  <c r="N35" i="67"/>
  <c r="N21" i="67"/>
  <c r="N22" i="67"/>
  <c r="G25" i="67"/>
  <c r="N23" i="66"/>
  <c r="N33" i="66"/>
  <c r="N35" i="66"/>
  <c r="N29" i="66"/>
  <c r="N31" i="66"/>
  <c r="N25" i="66"/>
  <c r="N26" i="66"/>
  <c r="N27" i="66"/>
  <c r="N41" i="66"/>
  <c r="N42" i="66"/>
  <c r="N43" i="66"/>
  <c r="N21" i="66"/>
  <c r="N22" i="66"/>
  <c r="G25" i="66"/>
  <c r="N23" i="65"/>
  <c r="N29" i="65"/>
  <c r="N30" i="65"/>
  <c r="N31" i="65"/>
  <c r="N25" i="65"/>
  <c r="N26" i="65"/>
  <c r="N27" i="65"/>
  <c r="N41" i="65"/>
  <c r="N42" i="65"/>
  <c r="N43" i="65"/>
  <c r="N33" i="65"/>
  <c r="N35" i="65"/>
  <c r="N21" i="65"/>
  <c r="N22" i="65"/>
  <c r="G25" i="65"/>
  <c r="N33" i="64"/>
  <c r="N35" i="64"/>
  <c r="N29" i="64"/>
  <c r="N30" i="64"/>
  <c r="N31" i="64"/>
  <c r="N23" i="64"/>
  <c r="N25" i="64"/>
  <c r="N26" i="64"/>
  <c r="N27" i="64"/>
  <c r="N41" i="64"/>
  <c r="N42" i="64"/>
  <c r="N43" i="64"/>
  <c r="N21" i="64"/>
  <c r="N22" i="64"/>
  <c r="G25" i="64"/>
  <c r="N29" i="63"/>
  <c r="N30" i="63"/>
  <c r="N31" i="63"/>
  <c r="N25" i="63"/>
  <c r="N26" i="63"/>
  <c r="N27" i="63"/>
  <c r="N41" i="63"/>
  <c r="N42" i="63"/>
  <c r="N43" i="63"/>
  <c r="N23" i="63"/>
  <c r="N33" i="63"/>
  <c r="N35" i="63"/>
  <c r="N21" i="63"/>
  <c r="N22" i="63"/>
  <c r="G25" i="63"/>
  <c r="N23" i="62"/>
  <c r="N33" i="62"/>
  <c r="N35" i="62"/>
  <c r="N29" i="62"/>
  <c r="N30" i="62"/>
  <c r="N31" i="62"/>
  <c r="N25" i="62"/>
  <c r="N26" i="62"/>
  <c r="N27" i="62"/>
  <c r="N41" i="62"/>
  <c r="N42" i="62"/>
  <c r="N43" i="62"/>
  <c r="N21" i="62"/>
  <c r="N22" i="62"/>
  <c r="G25" i="62"/>
  <c r="N23" i="61"/>
  <c r="N35" i="61"/>
  <c r="N29" i="61"/>
  <c r="N31" i="61"/>
  <c r="N25" i="61"/>
  <c r="N26" i="61"/>
  <c r="N27" i="61"/>
  <c r="N41" i="61"/>
  <c r="N42" i="61"/>
  <c r="N43" i="61"/>
  <c r="N33" i="61"/>
  <c r="N21" i="61"/>
  <c r="N22" i="61"/>
  <c r="G25" i="61"/>
  <c r="N29" i="60"/>
  <c r="N30" i="60"/>
  <c r="N31" i="60"/>
  <c r="N23" i="60"/>
  <c r="N25" i="60"/>
  <c r="N26" i="60"/>
  <c r="N27" i="60"/>
  <c r="N41" i="60"/>
  <c r="N42" i="60"/>
  <c r="N43" i="60"/>
  <c r="N33" i="60"/>
  <c r="N35" i="60"/>
  <c r="N21" i="60"/>
  <c r="N22" i="60"/>
  <c r="G25" i="60"/>
  <c r="N33" i="59"/>
  <c r="N29" i="59"/>
  <c r="N30" i="59"/>
  <c r="N31" i="59"/>
  <c r="N35" i="59"/>
  <c r="N25" i="59"/>
  <c r="N26" i="59"/>
  <c r="N27" i="59"/>
  <c r="N41" i="59"/>
  <c r="N42" i="59"/>
  <c r="N43" i="59"/>
  <c r="N23" i="59"/>
  <c r="N21" i="59"/>
  <c r="N22" i="59"/>
  <c r="G25" i="59"/>
  <c r="N23" i="58"/>
  <c r="N29" i="58"/>
  <c r="N30" i="58"/>
  <c r="N31" i="58"/>
  <c r="N25" i="58"/>
  <c r="N26" i="58"/>
  <c r="N27" i="58"/>
  <c r="N41" i="58"/>
  <c r="N42" i="58"/>
  <c r="N43" i="58"/>
  <c r="N33" i="58"/>
  <c r="N35" i="58"/>
  <c r="N21" i="58"/>
  <c r="N22" i="58"/>
  <c r="G25" i="58"/>
  <c r="N23" i="57"/>
  <c r="N35" i="57"/>
  <c r="N31" i="57"/>
  <c r="N25" i="57"/>
  <c r="N26" i="57"/>
  <c r="N27" i="57"/>
  <c r="N41" i="57"/>
  <c r="N42" i="57"/>
  <c r="N43" i="57"/>
  <c r="N33" i="57"/>
  <c r="N29" i="57"/>
  <c r="N21" i="57"/>
  <c r="N22" i="57"/>
  <c r="G25" i="57"/>
  <c r="N33" i="56"/>
  <c r="N35" i="56"/>
  <c r="N29" i="56"/>
  <c r="N30" i="56"/>
  <c r="N31" i="56"/>
  <c r="N23" i="56"/>
  <c r="N25" i="56"/>
  <c r="N26" i="56"/>
  <c r="N27" i="56"/>
  <c r="N41" i="56"/>
  <c r="N42" i="56"/>
  <c r="N43" i="56"/>
  <c r="N21" i="56"/>
  <c r="N22" i="56"/>
  <c r="G25" i="56"/>
  <c r="N29" i="55"/>
  <c r="N30" i="55"/>
  <c r="N31" i="55"/>
  <c r="N23" i="55"/>
  <c r="N33" i="55"/>
  <c r="N35" i="55"/>
  <c r="N25" i="55"/>
  <c r="N26" i="55"/>
  <c r="N27" i="55"/>
  <c r="N41" i="55"/>
  <c r="N42" i="55"/>
  <c r="N43" i="55"/>
  <c r="N21" i="55"/>
  <c r="N22" i="55"/>
  <c r="G25" i="55"/>
  <c r="N29" i="54"/>
  <c r="N30" i="54"/>
  <c r="N31" i="54"/>
  <c r="N25" i="54"/>
  <c r="N26" i="54"/>
  <c r="N27" i="54"/>
  <c r="N41" i="54"/>
  <c r="N42" i="54"/>
  <c r="N43" i="54"/>
  <c r="N33" i="54"/>
  <c r="N35" i="54"/>
  <c r="N21" i="54"/>
  <c r="N22" i="54"/>
  <c r="G25" i="54"/>
  <c r="N33" i="53"/>
  <c r="N35" i="53"/>
  <c r="N29" i="53"/>
  <c r="N25" i="53"/>
  <c r="N26" i="53"/>
  <c r="N27" i="53"/>
  <c r="N41" i="53"/>
  <c r="N42" i="53"/>
  <c r="N43" i="53"/>
  <c r="N23" i="53"/>
  <c r="N31" i="53"/>
  <c r="N21" i="53"/>
  <c r="N22" i="53"/>
  <c r="G25" i="53"/>
  <c r="N25" i="52"/>
  <c r="N27" i="52"/>
  <c r="N41" i="52"/>
  <c r="N42" i="52"/>
  <c r="N43" i="52"/>
  <c r="N23" i="52"/>
  <c r="N33" i="52"/>
  <c r="N35" i="52"/>
  <c r="N29" i="52"/>
  <c r="N31" i="52"/>
  <c r="N21" i="52"/>
  <c r="N22" i="52"/>
  <c r="G25" i="52"/>
  <c r="N23" i="51"/>
  <c r="N35" i="51"/>
  <c r="N31" i="51"/>
  <c r="N25" i="51"/>
  <c r="N26" i="51"/>
  <c r="N27" i="51"/>
  <c r="N41" i="51"/>
  <c r="N42" i="51"/>
  <c r="N43" i="51"/>
  <c r="N33" i="51"/>
  <c r="N29" i="51"/>
  <c r="N21" i="51"/>
  <c r="N22" i="51"/>
  <c r="G25" i="51"/>
  <c r="N29" i="50"/>
  <c r="N30" i="50"/>
  <c r="N31" i="50"/>
  <c r="N25" i="50"/>
  <c r="N26" i="50"/>
  <c r="N27" i="50"/>
  <c r="N41" i="50"/>
  <c r="N42" i="50"/>
  <c r="N43" i="50"/>
  <c r="N33" i="50"/>
  <c r="N35" i="50"/>
  <c r="N21" i="50"/>
  <c r="N22" i="50"/>
  <c r="G25" i="50"/>
  <c r="N34" i="38"/>
  <c r="N42" i="38"/>
  <c r="N33" i="38"/>
  <c r="N27" i="38"/>
  <c r="N41" i="38"/>
  <c r="N25" i="38"/>
  <c r="T24" i="38" l="1"/>
  <c r="C10" i="3" s="1"/>
  <c r="K35" i="38"/>
  <c r="K23" i="38"/>
  <c r="N31" i="38"/>
  <c r="N39" i="38"/>
  <c r="N43" i="38"/>
  <c r="N30" i="38"/>
  <c r="K31" i="38"/>
  <c r="N35" i="38"/>
  <c r="N23" i="38"/>
  <c r="K27" i="38"/>
  <c r="T24" i="63"/>
  <c r="C15" i="3" s="1"/>
  <c r="T24" i="72"/>
  <c r="C31" i="3" s="1"/>
  <c r="N45" i="53"/>
  <c r="B24" i="3" s="1"/>
  <c r="N45" i="61"/>
  <c r="B13" i="3" s="1"/>
  <c r="N45" i="69"/>
  <c r="B30" i="3" s="1"/>
  <c r="N45" i="73"/>
  <c r="B34" i="3" s="1"/>
  <c r="N45" i="72"/>
  <c r="B31" i="3" s="1"/>
  <c r="N45" i="71"/>
  <c r="B32" i="3" s="1"/>
  <c r="N45" i="70"/>
  <c r="B33" i="3" s="1"/>
  <c r="N45" i="68"/>
  <c r="B20" i="3" s="1"/>
  <c r="N45" i="67"/>
  <c r="B19" i="3" s="1"/>
  <c r="N45" i="66"/>
  <c r="B18" i="3" s="1"/>
  <c r="N45" i="65"/>
  <c r="B17" i="3" s="1"/>
  <c r="N45" i="64"/>
  <c r="B16" i="3" s="1"/>
  <c r="N45" i="63"/>
  <c r="B15" i="3" s="1"/>
  <c r="N45" i="62"/>
  <c r="B14" i="3" s="1"/>
  <c r="N45" i="60"/>
  <c r="B12" i="3" s="1"/>
  <c r="N45" i="59"/>
  <c r="B11" i="3" s="1"/>
  <c r="N45" i="58"/>
  <c r="B29" i="3" s="1"/>
  <c r="N45" i="57"/>
  <c r="B28" i="3" s="1"/>
  <c r="N45" i="56"/>
  <c r="B27" i="3" s="1"/>
  <c r="N45" i="55"/>
  <c r="B26" i="3" s="1"/>
  <c r="N45" i="54"/>
  <c r="B25" i="3" s="1"/>
  <c r="N45" i="52"/>
  <c r="B23" i="3" s="1"/>
  <c r="N45" i="51"/>
  <c r="B22" i="3" s="1"/>
  <c r="N45" i="50"/>
  <c r="B21" i="3" s="1"/>
  <c r="N38" i="38"/>
  <c r="N26" i="38"/>
  <c r="G25" i="38"/>
  <c r="N37" i="38"/>
  <c r="K25" i="38"/>
  <c r="K33" i="38"/>
  <c r="K29" i="38"/>
  <c r="K30" i="38"/>
  <c r="K34" i="38"/>
  <c r="K26" i="38"/>
  <c r="K22" i="38"/>
  <c r="N21" i="38"/>
  <c r="N29" i="38"/>
  <c r="C36" i="3" l="1"/>
  <c r="N45" i="38"/>
  <c r="B10" i="3" s="1"/>
  <c r="B36" i="3" s="1"/>
  <c r="C38" i="3" s="1"/>
</calcChain>
</file>

<file path=xl/sharedStrings.xml><?xml version="1.0" encoding="utf-8"?>
<sst xmlns="http://schemas.openxmlformats.org/spreadsheetml/2006/main" count="1156" uniqueCount="37">
  <si>
    <t>Total Estimated CACFP Reimbursement Amounts</t>
  </si>
  <si>
    <t>Site # and name</t>
  </si>
  <si>
    <t>CACFP Claiming Percentage Reimbursement</t>
  </si>
  <si>
    <t xml:space="preserve">Estimated Cash in Lieu Reimbursement </t>
  </si>
  <si>
    <t>Total Reimbursement by Type</t>
  </si>
  <si>
    <t>Grand Total for all Reimbursement</t>
  </si>
  <si>
    <t>ESTIMATED ANNUAL FOOD PROGRAM REIMBURSEMENT INCOME WORKSHEET</t>
  </si>
  <si>
    <t xml:space="preserve">Follow the instructions below: </t>
  </si>
  <si>
    <t>Site Name:</t>
  </si>
  <si>
    <t>Meal Period</t>
  </si>
  <si>
    <t>Meal Determination Category</t>
  </si>
  <si>
    <t>Current Reimbursement Rates</t>
  </si>
  <si>
    <t xml:space="preserve">Meal Determination Category </t>
  </si>
  <si>
    <t>Anticpated Enrollment</t>
  </si>
  <si>
    <t>Claiming Percentage based on Eligibility Determination</t>
  </si>
  <si>
    <t xml:space="preserve">Estimated # of meals/day </t>
  </si>
  <si>
    <t xml:space="preserve"># of Meal by Determination Category </t>
  </si>
  <si>
    <t># of Serving Days/Year</t>
  </si>
  <si>
    <t xml:space="preserve">Estimated Reimbursement </t>
  </si>
  <si>
    <t>Current Reimbursement Rate</t>
  </si>
  <si>
    <t>Estimated # of meals/day</t>
  </si>
  <si>
    <t>Breakfast</t>
  </si>
  <si>
    <t>Free</t>
  </si>
  <si>
    <t xml:space="preserve">Breakfast </t>
  </si>
  <si>
    <t>Lunch</t>
  </si>
  <si>
    <t>Reduced</t>
  </si>
  <si>
    <t xml:space="preserve">Supper </t>
  </si>
  <si>
    <t>Denied</t>
  </si>
  <si>
    <t>Total:</t>
  </si>
  <si>
    <t xml:space="preserve">Lunch/Supper </t>
  </si>
  <si>
    <t>Total</t>
  </si>
  <si>
    <t xml:space="preserve">AM Snack </t>
  </si>
  <si>
    <t>Snack/Supplement</t>
  </si>
  <si>
    <t xml:space="preserve">Lunch </t>
  </si>
  <si>
    <t xml:space="preserve">PM Snack </t>
  </si>
  <si>
    <t xml:space="preserve">Evening Snack </t>
  </si>
  <si>
    <t>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</si>
</sst>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409]#,##0.00\)"/>
    <numFmt numFmtId="166" formatCode="&quot;$&quot;#,##0.0000"/>
  </numFmts>
  <fonts count="9" x14ac:knownFonts="1">
    <font>
      <sz val="11"/>
      <color theme="1"/>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12"/>
      <color theme="1"/>
      <name val="Calibri"/>
      <family val="2"/>
      <scheme val="minor"/>
    </font>
    <font>
      <sz val="18"/>
      <color theme="1"/>
      <name val="Calibri"/>
      <family val="2"/>
      <scheme val="minor"/>
    </font>
    <font>
      <sz val="11"/>
      <color theme="1"/>
      <name val="Calibri"/>
      <family val="2"/>
    </font>
    <font>
      <b/>
      <sz val="12"/>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rgb="FF00FFFF"/>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7">
    <xf numFmtId="0" fontId="0" fillId="0" borderId="0" xfId="0"/>
    <xf numFmtId="0" fontId="4" fillId="0" borderId="0" xfId="0" applyFont="1"/>
    <xf numFmtId="0" fontId="2" fillId="0" borderId="0" xfId="0" applyFont="1"/>
    <xf numFmtId="0" fontId="5" fillId="0" borderId="0" xfId="0" applyFont="1"/>
    <xf numFmtId="0" fontId="0" fillId="0" borderId="0" xfId="0" applyAlignment="1">
      <alignment wrapText="1"/>
    </xf>
    <xf numFmtId="1" fontId="0" fillId="0" borderId="0" xfId="0" applyNumberFormat="1"/>
    <xf numFmtId="164" fontId="0" fillId="0" borderId="0" xfId="0" applyNumberFormat="1"/>
    <xf numFmtId="3" fontId="0" fillId="0" borderId="0" xfId="0" applyNumberFormat="1"/>
    <xf numFmtId="44" fontId="0" fillId="0" borderId="0" xfId="0" applyNumberFormat="1"/>
    <xf numFmtId="164" fontId="0" fillId="0" borderId="0" xfId="1" applyNumberFormat="1" applyFont="1"/>
    <xf numFmtId="165" fontId="0" fillId="0" borderId="0" xfId="1" applyNumberFormat="1" applyFont="1"/>
    <xf numFmtId="165" fontId="0" fillId="0" borderId="0" xfId="0" applyNumberFormat="1"/>
    <xf numFmtId="9" fontId="0" fillId="0" borderId="0" xfId="2" applyFont="1"/>
    <xf numFmtId="9" fontId="0" fillId="0" borderId="0" xfId="2" applyFont="1" applyAlignment="1">
      <alignment wrapText="1"/>
    </xf>
    <xf numFmtId="0" fontId="1" fillId="0" borderId="0" xfId="0" applyFont="1"/>
    <xf numFmtId="1" fontId="0" fillId="0" borderId="0" xfId="0" applyNumberFormat="1" applyProtection="1">
      <protection locked="0"/>
    </xf>
    <xf numFmtId="3" fontId="0" fillId="3" borderId="0" xfId="0" applyNumberFormat="1" applyFill="1" applyProtection="1">
      <protection locked="0"/>
    </xf>
    <xf numFmtId="164" fontId="0" fillId="4" borderId="0" xfId="0" applyNumberFormat="1" applyFill="1"/>
    <xf numFmtId="0" fontId="7" fillId="0" borderId="0" xfId="0" applyFont="1"/>
    <xf numFmtId="165" fontId="6" fillId="2" borderId="0" xfId="1" applyNumberFormat="1" applyFont="1" applyFill="1" applyProtection="1">
      <protection locked="0"/>
    </xf>
    <xf numFmtId="165" fontId="0" fillId="2" borderId="0" xfId="1" applyNumberFormat="1" applyFont="1" applyFill="1" applyProtection="1">
      <protection locked="0"/>
    </xf>
    <xf numFmtId="1" fontId="0" fillId="2" borderId="0" xfId="0" applyNumberFormat="1" applyFill="1" applyAlignment="1" applyProtection="1">
      <alignment wrapText="1"/>
      <protection locked="0"/>
    </xf>
    <xf numFmtId="1" fontId="0" fillId="2" borderId="0" xfId="0" applyNumberFormat="1" applyFill="1" applyProtection="1">
      <protection locked="0"/>
    </xf>
    <xf numFmtId="0" fontId="8" fillId="0" borderId="0" xfId="0" applyFont="1"/>
    <xf numFmtId="166" fontId="0" fillId="2" borderId="0" xfId="0" applyNumberFormat="1" applyFill="1" applyProtection="1">
      <protection locked="0"/>
    </xf>
    <xf numFmtId="0" fontId="1" fillId="5" borderId="0" xfId="0" applyFont="1" applyFill="1" applyAlignment="1">
      <alignment horizontal="center"/>
    </xf>
    <xf numFmtId="166" fontId="0" fillId="0" borderId="0" xfId="0" applyNumberFormat="1"/>
    <xf numFmtId="1" fontId="0" fillId="0" borderId="0" xfId="2" applyNumberFormat="1" applyFont="1"/>
    <xf numFmtId="1" fontId="0" fillId="3" borderId="0" xfId="0" applyNumberFormat="1" applyFill="1" applyProtection="1">
      <protection locked="0"/>
    </xf>
    <xf numFmtId="3" fontId="0" fillId="0" borderId="0" xfId="0" applyNumberFormat="1" applyAlignment="1">
      <alignment horizontal="right"/>
    </xf>
    <xf numFmtId="4" fontId="0" fillId="0" borderId="0" xfId="0" applyNumberFormat="1"/>
    <xf numFmtId="164" fontId="0" fillId="4" borderId="0" xfId="1" applyNumberFormat="1" applyFont="1" applyFill="1"/>
    <xf numFmtId="164" fontId="0" fillId="0" borderId="0" xfId="1" applyNumberFormat="1" applyFont="1" applyAlignment="1">
      <alignment horizontal="right"/>
    </xf>
    <xf numFmtId="0" fontId="4" fillId="0" borderId="0" xfId="0" applyFont="1" applyAlignment="1">
      <alignment horizontal="center" wrapText="1"/>
    </xf>
    <xf numFmtId="164" fontId="7" fillId="4" borderId="0" xfId="0" applyNumberFormat="1" applyFont="1" applyFill="1"/>
    <xf numFmtId="0" fontId="0" fillId="5" borderId="0" xfId="0" applyFill="1" applyProtection="1">
      <protection locked="0"/>
    </xf>
    <xf numFmtId="1" fontId="0" fillId="0" borderId="0" xfId="0" applyNumberFormat="1" applyProtection="1"/>
  </cellXfs>
  <cellStyles count="3">
    <cellStyle name="Currency" xfId="1" builtinId="4"/>
    <cellStyle name="Normal" xfId="0" builtinId="0"/>
    <cellStyle name="Percent" xfId="2" builtinId="5"/>
  </cellStyles>
  <dxfs count="203">
    <dxf>
      <numFmt numFmtId="1" formatCode="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4" formatCode="#,##0.00"/>
    </dxf>
    <dxf>
      <numFmt numFmtId="4" formatCode="#,##0.00"/>
    </dxf>
    <dxf>
      <alignment horizontal="center" textRotation="0" wrapText="1" indent="0" justifyLastLine="0" shrinkToFit="0" readingOrder="0"/>
    </dxf>
  </dxfs>
  <tableStyles count="0" defaultTableStyle="TableStyleMedium2" defaultPivotStyle="PivotStyleLight16"/>
  <colors>
    <mruColors>
      <color rgb="FF00FFFF"/>
      <color rgb="FFFFFFCC"/>
      <color rgb="FFFFFF66"/>
      <color rgb="FFFFFF99"/>
      <color rgb="FF99FF99"/>
      <color rgb="FFFF9999"/>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1.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2.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7.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8.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9.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 Id="rId4"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1.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2.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2524125</xdr:colOff>
      <xdr:row>6</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04825"/>
          <a:ext cx="521017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chart below shows your total CACFP Reimbursement Rate amount for all sites, your total Cash in Lieu Reimbursement amount for all sites, and a grand total of all estimated reimbursement amounts for all sites. </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9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9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9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9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9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9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9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9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9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A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A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A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A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A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A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A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A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A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A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B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B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B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B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B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B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B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B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B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B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C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C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C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C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C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C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C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C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C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C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D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D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D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D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D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D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D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D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D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D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E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E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E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E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E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E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E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E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E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E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E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F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F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F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F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F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F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F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F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F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F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F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F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0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0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0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0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0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0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0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0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0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0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0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1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1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1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1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1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1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1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1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1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1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1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1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2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2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2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2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2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2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2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2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2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2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2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2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2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0" y="2095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100-000003000000}"/>
            </a:ext>
          </a:extLst>
        </xdr:cNvPr>
        <xdr:cNvSpPr/>
      </xdr:nvSpPr>
      <xdr:spPr>
        <a:xfrm>
          <a:off x="4467225" y="2095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100-000004000000}"/>
            </a:ext>
          </a:extLst>
        </xdr:cNvPr>
        <xdr:cNvSpPr/>
      </xdr:nvSpPr>
      <xdr:spPr>
        <a:xfrm>
          <a:off x="8648700" y="2095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809626" y="2286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895850"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9525" y="2705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476750" y="2705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5314951" y="2286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648700" y="2705099"/>
          <a:ext cx="62007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3533775" y="3238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5468601" y="2705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100-00000E000000}"/>
            </a:ext>
          </a:extLst>
        </xdr:cNvPr>
        <xdr:cNvSpPr txBox="1"/>
      </xdr:nvSpPr>
      <xdr:spPr>
        <a:xfrm>
          <a:off x="923925" y="3590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100-00000F000000}"/>
            </a:ext>
          </a:extLst>
        </xdr:cNvPr>
        <xdr:cNvSpPr/>
      </xdr:nvSpPr>
      <xdr:spPr>
        <a:xfrm>
          <a:off x="15459075" y="2085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100-000010000000}"/>
            </a:ext>
          </a:extLst>
        </xdr:cNvPr>
        <xdr:cNvSpPr/>
      </xdr:nvSpPr>
      <xdr:spPr>
        <a:xfrm>
          <a:off x="9725024" y="2286000"/>
          <a:ext cx="37052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100-000011000000}"/>
            </a:ext>
          </a:extLst>
        </xdr:cNvPr>
        <xdr:cNvSpPr txBox="1"/>
      </xdr:nvSpPr>
      <xdr:spPr>
        <a:xfrm>
          <a:off x="18526125" y="3619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9</xdr:col>
      <xdr:colOff>504825</xdr:colOff>
      <xdr:row>0</xdr:row>
      <xdr:rowOff>85725</xdr:rowOff>
    </xdr:from>
    <xdr:to>
      <xdr:col>13</xdr:col>
      <xdr:colOff>353900</xdr:colOff>
      <xdr:row>9</xdr:row>
      <xdr:rowOff>9525</xdr:rowOff>
    </xdr:to>
    <xdr:pic>
      <xdr:nvPicPr>
        <xdr:cNvPr id="18" name="Picture 17">
          <a:extLst>
            <a:ext uri="{FF2B5EF4-FFF2-40B4-BE49-F238E27FC236}">
              <a16:creationId xmlns:a16="http://schemas.microsoft.com/office/drawing/2014/main" id="{00410BB6-B246-C437-E7FC-2464B9346482}"/>
            </a:ext>
          </a:extLst>
        </xdr:cNvPr>
        <xdr:cNvPicPr>
          <a:picLocks noChangeAspect="1"/>
        </xdr:cNvPicPr>
      </xdr:nvPicPr>
      <xdr:blipFill>
        <a:blip xmlns:r="http://schemas.openxmlformats.org/officeDocument/2006/relationships" r:embed="rId3"/>
        <a:stretch>
          <a:fillRect/>
        </a:stretch>
      </xdr:blipFill>
      <xdr:spPr>
        <a:xfrm>
          <a:off x="10858500" y="85725"/>
          <a:ext cx="4106750" cy="1724025"/>
        </a:xfrm>
        <a:prstGeom prst="rect">
          <a:avLst/>
        </a:prstGeom>
      </xdr:spPr>
    </xdr:pic>
    <xdr:clientData/>
  </xdr:twoCellAnchor>
  <xdr:twoCellAnchor editAs="oneCell">
    <xdr:from>
      <xdr:col>16</xdr:col>
      <xdr:colOff>76200</xdr:colOff>
      <xdr:row>0</xdr:row>
      <xdr:rowOff>295274</xdr:rowOff>
    </xdr:from>
    <xdr:to>
      <xdr:col>18</xdr:col>
      <xdr:colOff>734952</xdr:colOff>
      <xdr:row>10</xdr:row>
      <xdr:rowOff>19049</xdr:rowOff>
    </xdr:to>
    <xdr:pic>
      <xdr:nvPicPr>
        <xdr:cNvPr id="19" name="Picture 18">
          <a:extLst>
            <a:ext uri="{FF2B5EF4-FFF2-40B4-BE49-F238E27FC236}">
              <a16:creationId xmlns:a16="http://schemas.microsoft.com/office/drawing/2014/main" id="{2B191A56-2E85-7A15-3CA4-C301559A40A0}"/>
            </a:ext>
          </a:extLst>
        </xdr:cNvPr>
        <xdr:cNvPicPr>
          <a:picLocks noChangeAspect="1"/>
        </xdr:cNvPicPr>
      </xdr:nvPicPr>
      <xdr:blipFill>
        <a:blip xmlns:r="http://schemas.openxmlformats.org/officeDocument/2006/relationships" r:embed="rId4"/>
        <a:stretch>
          <a:fillRect/>
        </a:stretch>
      </xdr:blipFill>
      <xdr:spPr>
        <a:xfrm>
          <a:off x="17716500" y="295274"/>
          <a:ext cx="2944752" cy="17049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3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3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3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3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3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3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3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3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3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3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3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3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4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4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4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4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4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4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4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4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4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4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5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5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5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5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5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5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5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5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5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5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6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6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6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6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6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6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6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6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6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6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6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6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7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7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7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7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7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7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7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7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7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7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7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7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8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8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8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8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8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8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8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8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8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8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8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8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8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9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9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9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9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9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9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9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9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9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9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2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2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2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2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2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2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2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2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3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3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3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3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3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3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3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4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4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4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4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4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4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4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4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4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4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5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5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5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5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5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5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5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5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5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5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6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6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6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6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6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6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6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6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7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7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7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7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7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7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7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7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7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8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8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8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8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8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8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8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8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8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C38" totalsRowShown="0" headerRowDxfId="202">
  <autoFilter ref="A9:C38" xr:uid="{00000000-0009-0000-0100-000001000000}">
    <filterColumn colId="0" hiddenButton="1"/>
    <filterColumn colId="1" hiddenButton="1"/>
    <filterColumn colId="2" hiddenButton="1"/>
  </autoFilter>
  <tableColumns count="3">
    <tableColumn id="1" xr3:uid="{00000000-0010-0000-0000-000001000000}" name="Site # and name"/>
    <tableColumn id="2" xr3:uid="{00000000-0010-0000-0000-000002000000}" name="CACFP Claiming Percentage Reimbursement" dataDxfId="201"/>
    <tableColumn id="3" xr3:uid="{00000000-0010-0000-0000-000003000000}" name="Estimated Cash in Lieu Reimbursement " dataDxfId="20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09000000}" name="Table938488" displayName="Table938488" ref="A20:C31" totalsRowShown="0">
  <autoFilter ref="A20:C31" xr:uid="{00000000-0009-0000-0100-000057000000}">
    <filterColumn colId="0" hiddenButton="1"/>
    <filterColumn colId="1" hiddenButton="1"/>
    <filterColumn colId="2" hiddenButton="1"/>
  </autoFilter>
  <tableColumns count="3">
    <tableColumn id="1" xr3:uid="{00000000-0010-0000-0900-000001000000}" name="Meal Period"/>
    <tableColumn id="3" xr3:uid="{00000000-0010-0000-0900-000003000000}" name="Meal Determination Category"/>
    <tableColumn id="2" xr3:uid="{00000000-0010-0000-0900-000002000000}" name="Current Reimbursement Rates" dataDxfId="184" dataCellStyle="Currency"/>
  </tableColumns>
  <tableStyleInfo name="TableStyleMedium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63000000}" name="Table126505458126130134142" displayName="Table126505458126130134142" ref="E20:G25" totalsRowShown="0" headerRowDxfId="5">
  <tableColumns count="3">
    <tableColumn id="1" xr3:uid="{00000000-0010-0000-6300-000001000000}" name="Meal Determination Category " dataDxfId="4"/>
    <tableColumn id="2" xr3:uid="{00000000-0010-0000-6300-000002000000}" name="Anticpated Enrollment" dataDxfId="3"/>
    <tableColumn id="4" xr3:uid="{00000000-0010-0000-6300-000004000000}" name="Claiming Percentage based on Eligibility Determination" dataDxfId="2"/>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64000000}" name="Table37515559127131135143" displayName="Table37515559127131135143" ref="P20:T24" totalsRowShown="0">
  <autoFilter ref="P20:T24" xr:uid="{00000000-0009-0000-0100-00008E000000}">
    <filterColumn colId="0" hiddenButton="1"/>
    <filterColumn colId="1" hiddenButton="1"/>
    <filterColumn colId="2" hiddenButton="1"/>
    <filterColumn colId="3" hiddenButton="1"/>
    <filterColumn colId="4" hiddenButton="1"/>
  </autoFilter>
  <tableColumns count="5">
    <tableColumn id="5" xr3:uid="{00000000-0010-0000-6400-000005000000}" name="Meal Period"/>
    <tableColumn id="1" xr3:uid="{00000000-0010-0000-6400-000001000000}" name="Current Reimbursement Rate"/>
    <tableColumn id="2" xr3:uid="{00000000-0010-0000-6400-000002000000}" name="Estimated # of meals/day"/>
    <tableColumn id="3" xr3:uid="{00000000-0010-0000-6400-000003000000}" name="# of Serving Days/Year" dataDxfId="1"/>
    <tableColumn id="4" xr3:uid="{00000000-0010-0000-6400-000004000000}" name="Estimated Reimbursement "/>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0A000000}" name="Table1158589" displayName="Table1158589" ref="I20:N45" totalsRowShown="0">
  <tableColumns count="6">
    <tableColumn id="1" xr3:uid="{00000000-0010-0000-0A00-000001000000}" name="Meal Period"/>
    <tableColumn id="3" xr3:uid="{00000000-0010-0000-0A00-000003000000}" name="Estimated # of meals/day "/>
    <tableColumn id="2" xr3:uid="{00000000-0010-0000-0A00-000002000000}" name="# of Meal by Determination Category "/>
    <tableColumn id="4" xr3:uid="{00000000-0010-0000-0A00-000004000000}" name="# of Serving Days/Year"/>
    <tableColumn id="5" xr3:uid="{00000000-0010-0000-0A00-000005000000}" name="Current Reimbursement Rates" dataDxfId="183">
      <calculatedColumnFormula>" "&amp;TEXT(C21," $#.##")</calculatedColumnFormula>
    </tableColumn>
    <tableColumn id="6" xr3:uid="{00000000-0010-0000-0A00-000006000000}" name="Estimated Reimbursement " dataDxfId="182">
      <calculatedColumnFormula>"$"&amp;IF(COUNT(G3,#REF!,L21,M21)=4, PRODUCT(G3,#REF!,L21,M21), "")</calculatedColumnFormula>
    </tableColumn>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B000000}" name="Table1268690" displayName="Table1268690" ref="E20:G25" totalsRowShown="0" headerRowDxfId="181">
  <tableColumns count="3">
    <tableColumn id="1" xr3:uid="{00000000-0010-0000-0B00-000001000000}" name="Meal Determination Category " dataDxfId="180"/>
    <tableColumn id="2" xr3:uid="{00000000-0010-0000-0B00-000002000000}" name="Anticpated Enrollment" dataDxfId="179"/>
    <tableColumn id="4" xr3:uid="{00000000-0010-0000-0B00-000004000000}" name="Claiming Percentage based on Eligibility Determination" dataDxfId="17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0C000000}" name="Table378791" displayName="Table378791" ref="P20:T24" totalsRowShown="0">
  <autoFilter ref="P20:T24" xr:uid="{00000000-0009-0000-0100-00005A000000}">
    <filterColumn colId="0" hiddenButton="1"/>
    <filterColumn colId="1" hiddenButton="1"/>
    <filterColumn colId="2" hiddenButton="1"/>
    <filterColumn colId="3" hiddenButton="1"/>
    <filterColumn colId="4" hiddenButton="1"/>
  </autoFilter>
  <tableColumns count="5">
    <tableColumn id="5" xr3:uid="{00000000-0010-0000-0C00-000005000000}" name="Meal Period"/>
    <tableColumn id="1" xr3:uid="{00000000-0010-0000-0C00-000001000000}" name="Current Reimbursement Rate"/>
    <tableColumn id="2" xr3:uid="{00000000-0010-0000-0C00-000002000000}" name="Estimated # of meals/day"/>
    <tableColumn id="3" xr3:uid="{00000000-0010-0000-0C00-000003000000}" name="# of Serving Days/Year" dataDxfId="177"/>
    <tableColumn id="4" xr3:uid="{00000000-0010-0000-0C00-000004000000}" name="Estimated Reimbursement "/>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D000000}" name="Table93848892" displayName="Table93848892" ref="A20:C31" totalsRowShown="0">
  <autoFilter ref="A20:C31" xr:uid="{00000000-0009-0000-0100-00005B000000}">
    <filterColumn colId="0" hiddenButton="1"/>
    <filterColumn colId="1" hiddenButton="1"/>
    <filterColumn colId="2" hiddenButton="1"/>
  </autoFilter>
  <tableColumns count="3">
    <tableColumn id="1" xr3:uid="{00000000-0010-0000-0D00-000001000000}" name="Meal Period"/>
    <tableColumn id="3" xr3:uid="{00000000-0010-0000-0D00-000003000000}" name="Meal Determination Category"/>
    <tableColumn id="2" xr3:uid="{00000000-0010-0000-0D00-000002000000}" name="Current Reimbursement Rates" dataDxfId="176" dataCellStyle="Currency"/>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0E000000}" name="Table115858993" displayName="Table115858993" ref="I20:N45" totalsRowShown="0">
  <tableColumns count="6">
    <tableColumn id="1" xr3:uid="{00000000-0010-0000-0E00-000001000000}" name="Meal Period"/>
    <tableColumn id="3" xr3:uid="{00000000-0010-0000-0E00-000003000000}" name="Estimated # of meals/day "/>
    <tableColumn id="2" xr3:uid="{00000000-0010-0000-0E00-000002000000}" name="# of Meal by Determination Category "/>
    <tableColumn id="4" xr3:uid="{00000000-0010-0000-0E00-000004000000}" name="# of Serving Days/Year"/>
    <tableColumn id="5" xr3:uid="{00000000-0010-0000-0E00-000005000000}" name="Current Reimbursement Rates" dataDxfId="175">
      <calculatedColumnFormula>" "&amp;TEXT(C21," $#.##")</calculatedColumnFormula>
    </tableColumn>
    <tableColumn id="6" xr3:uid="{00000000-0010-0000-0E00-000006000000}" name="Estimated Reimbursement " dataDxfId="174">
      <calculatedColumnFormula>"$"&amp;IF(COUNT(G3,#REF!,L21,M21)=4, PRODUCT(G3,#REF!,L21,M21), "")</calculatedColumnFormula>
    </tableColumn>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F000000}" name="Table126869094" displayName="Table126869094" ref="E20:G25" totalsRowShown="0" headerRowDxfId="173">
  <tableColumns count="3">
    <tableColumn id="1" xr3:uid="{00000000-0010-0000-0F00-000001000000}" name="Meal Determination Category " dataDxfId="172"/>
    <tableColumn id="2" xr3:uid="{00000000-0010-0000-0F00-000002000000}" name="Anticpated Enrollment" dataDxfId="171"/>
    <tableColumn id="4" xr3:uid="{00000000-0010-0000-0F00-000004000000}" name="Claiming Percentage based on Eligibility Determination" dataDxfId="17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10000000}" name="Table37879195" displayName="Table37879195" ref="P20:T24" totalsRowShown="0">
  <autoFilter ref="P20:T24" xr:uid="{00000000-0009-0000-0100-00005E000000}">
    <filterColumn colId="0" hiddenButton="1"/>
    <filterColumn colId="1" hiddenButton="1"/>
    <filterColumn colId="2" hiddenButton="1"/>
    <filterColumn colId="3" hiddenButton="1"/>
    <filterColumn colId="4" hiddenButton="1"/>
  </autoFilter>
  <tableColumns count="5">
    <tableColumn id="5" xr3:uid="{00000000-0010-0000-1000-000005000000}" name="Meal Period"/>
    <tableColumn id="1" xr3:uid="{00000000-0010-0000-1000-000001000000}" name="Current Reimbursement Rate"/>
    <tableColumn id="2" xr3:uid="{00000000-0010-0000-1000-000002000000}" name="Estimated # of meals/day"/>
    <tableColumn id="3" xr3:uid="{00000000-0010-0000-1000-000003000000}" name="# of Serving Days/Year" dataDxfId="169"/>
    <tableColumn id="4" xr3:uid="{00000000-0010-0000-1000-000004000000}" name="Estimated Reimbursement "/>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11000000}" name="Table9384889296" displayName="Table9384889296" ref="A20:C31" totalsRowShown="0">
  <autoFilter ref="A20:C31" xr:uid="{00000000-0009-0000-0100-00005F000000}">
    <filterColumn colId="0" hiddenButton="1"/>
    <filterColumn colId="1" hiddenButton="1"/>
    <filterColumn colId="2" hiddenButton="1"/>
  </autoFilter>
  <tableColumns count="3">
    <tableColumn id="1" xr3:uid="{00000000-0010-0000-1100-000001000000}" name="Meal Period"/>
    <tableColumn id="3" xr3:uid="{00000000-0010-0000-1100-000003000000}" name="Meal Determination Category"/>
    <tableColumn id="2" xr3:uid="{00000000-0010-0000-1100-000002000000}" name="Current Reimbursement Rates" dataDxfId="168" dataCellStyle="Currency"/>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12000000}" name="Table11585899397" displayName="Table11585899397" ref="I20:N45" totalsRowShown="0">
  <tableColumns count="6">
    <tableColumn id="1" xr3:uid="{00000000-0010-0000-1200-000001000000}" name="Meal Period"/>
    <tableColumn id="3" xr3:uid="{00000000-0010-0000-1200-000003000000}" name="Estimated # of meals/day "/>
    <tableColumn id="2" xr3:uid="{00000000-0010-0000-1200-000002000000}" name="# of Meal by Determination Category "/>
    <tableColumn id="4" xr3:uid="{00000000-0010-0000-1200-000004000000}" name="# of Serving Days/Year"/>
    <tableColumn id="5" xr3:uid="{00000000-0010-0000-1200-000005000000}" name="Current Reimbursement Rates" dataDxfId="167">
      <calculatedColumnFormula>" "&amp;TEXT(C21," $#.##")</calculatedColumnFormula>
    </tableColumn>
    <tableColumn id="6" xr3:uid="{00000000-0010-0000-1200-000006000000}" name="Estimated Reimbursement " dataDxfId="166">
      <calculatedColumnFormula>"$"&amp;IF(COUNT(G3,#REF!,L21,M21)=4, PRODUCT(G3,#REF!,L21,M21), "")</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93" displayName="Table93" ref="A20:C31" totalsRowShown="0">
  <autoFilter ref="A20:C31" xr:uid="{00000000-0009-0000-0100-000002000000}">
    <filterColumn colId="0" hiddenButton="1"/>
    <filterColumn colId="1" hiddenButton="1"/>
    <filterColumn colId="2" hiddenButton="1"/>
  </autoFilter>
  <tableColumns count="3">
    <tableColumn id="1" xr3:uid="{00000000-0010-0000-0100-000001000000}" name="Meal Period"/>
    <tableColumn id="3" xr3:uid="{00000000-0010-0000-0100-000003000000}" name="Meal Determination Category"/>
    <tableColumn id="2" xr3:uid="{00000000-0010-0000-0100-000002000000}" name="Current Reimbursement Rates" dataDxfId="199" dataCellStyle="Currency"/>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13000000}" name="Table12686909498" displayName="Table12686909498" ref="E20:G25" totalsRowShown="0" headerRowDxfId="165">
  <tableColumns count="3">
    <tableColumn id="1" xr3:uid="{00000000-0010-0000-1300-000001000000}" name="Meal Determination Category " dataDxfId="164"/>
    <tableColumn id="2" xr3:uid="{00000000-0010-0000-1300-000002000000}" name="Anticpated Enrollment" dataDxfId="163"/>
    <tableColumn id="4" xr3:uid="{00000000-0010-0000-1300-000004000000}" name="Claiming Percentage based on Eligibility Determination" dataDxfId="16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14000000}" name="Table3787919599" displayName="Table3787919599" ref="P20:T24" totalsRowShown="0">
  <autoFilter ref="P20:T24" xr:uid="{00000000-0009-0000-0100-000062000000}">
    <filterColumn colId="0" hiddenButton="1"/>
    <filterColumn colId="1" hiddenButton="1"/>
    <filterColumn colId="2" hiddenButton="1"/>
    <filterColumn colId="3" hiddenButton="1"/>
    <filterColumn colId="4" hiddenButton="1"/>
  </autoFilter>
  <tableColumns count="5">
    <tableColumn id="5" xr3:uid="{00000000-0010-0000-1400-000005000000}" name="Meal Period"/>
    <tableColumn id="1" xr3:uid="{00000000-0010-0000-1400-000001000000}" name="Current Reimbursement Rate"/>
    <tableColumn id="2" xr3:uid="{00000000-0010-0000-1400-000002000000}" name="Estimated # of meals/day"/>
    <tableColumn id="3" xr3:uid="{00000000-0010-0000-1400-000003000000}" name="# of Serving Days/Year" dataDxfId="161"/>
    <tableColumn id="4" xr3:uid="{00000000-0010-0000-1400-000004000000}" name="Estimated Reimbursement "/>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15000000}" name="Table9384889296100" displayName="Table9384889296100" ref="A20:C31" totalsRowShown="0">
  <autoFilter ref="A20:C31" xr:uid="{00000000-0009-0000-0100-000063000000}">
    <filterColumn colId="0" hiddenButton="1"/>
    <filterColumn colId="1" hiddenButton="1"/>
    <filterColumn colId="2" hiddenButton="1"/>
  </autoFilter>
  <tableColumns count="3">
    <tableColumn id="1" xr3:uid="{00000000-0010-0000-1500-000001000000}" name="Meal Period"/>
    <tableColumn id="3" xr3:uid="{00000000-0010-0000-1500-000003000000}" name="Meal Determination Category"/>
    <tableColumn id="2" xr3:uid="{00000000-0010-0000-1500-000002000000}" name="Current Reimbursement Rates" dataDxfId="160"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16000000}" name="Table11585899397101" displayName="Table11585899397101" ref="I20:N45" totalsRowShown="0">
  <tableColumns count="6">
    <tableColumn id="1" xr3:uid="{00000000-0010-0000-1600-000001000000}" name="Meal Period"/>
    <tableColumn id="3" xr3:uid="{00000000-0010-0000-1600-000003000000}" name="Estimated # of meals/day "/>
    <tableColumn id="2" xr3:uid="{00000000-0010-0000-1600-000002000000}" name="# of Meal by Determination Category "/>
    <tableColumn id="4" xr3:uid="{00000000-0010-0000-1600-000004000000}" name="# of Serving Days/Year"/>
    <tableColumn id="5" xr3:uid="{00000000-0010-0000-1600-000005000000}" name="Current Reimbursement Rates" dataDxfId="159">
      <calculatedColumnFormula>" "&amp;TEXT(C21," $#.##")</calculatedColumnFormula>
    </tableColumn>
    <tableColumn id="6" xr3:uid="{00000000-0010-0000-1600-000006000000}" name="Estimated Reimbursement " dataDxfId="158">
      <calculatedColumnFormula>"$"&amp;IF(COUNT(G3,#REF!,L21,M21)=4, PRODUCT(G3,#REF!,L21,M21), "")</calculatedColumnFormula>
    </tableColumn>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17000000}" name="Table12686909498102" displayName="Table12686909498102" ref="E20:G25" totalsRowShown="0" headerRowDxfId="157">
  <tableColumns count="3">
    <tableColumn id="1" xr3:uid="{00000000-0010-0000-1700-000001000000}" name="Meal Determination Category " dataDxfId="156"/>
    <tableColumn id="2" xr3:uid="{00000000-0010-0000-1700-000002000000}" name="Anticpated Enrollment" dataDxfId="155"/>
    <tableColumn id="4" xr3:uid="{00000000-0010-0000-1700-000004000000}" name="Claiming Percentage based on Eligibility Determination" dataDxfId="15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18000000}" name="Table3787919599103" displayName="Table3787919599103" ref="P20:T24" totalsRowShown="0">
  <autoFilter ref="P20:T24" xr:uid="{00000000-0009-0000-0100-000066000000}">
    <filterColumn colId="0" hiddenButton="1"/>
    <filterColumn colId="1" hiddenButton="1"/>
    <filterColumn colId="2" hiddenButton="1"/>
    <filterColumn colId="3" hiddenButton="1"/>
    <filterColumn colId="4" hiddenButton="1"/>
  </autoFilter>
  <tableColumns count="5">
    <tableColumn id="5" xr3:uid="{00000000-0010-0000-1800-000005000000}" name="Meal Period"/>
    <tableColumn id="1" xr3:uid="{00000000-0010-0000-1800-000001000000}" name="Current Reimbursement Rate"/>
    <tableColumn id="2" xr3:uid="{00000000-0010-0000-1800-000002000000}" name="Estimated # of meals/day"/>
    <tableColumn id="3" xr3:uid="{00000000-0010-0000-1800-000003000000}" name="# of Serving Days/Year" dataDxfId="153"/>
    <tableColumn id="4" xr3:uid="{00000000-0010-0000-1800-000004000000}" name="Estimated Reimbursement "/>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19000000}" name="Table93104" displayName="Table93104" ref="A20:C31" totalsRowShown="0">
  <autoFilter ref="A20:C31" xr:uid="{00000000-0009-0000-0100-000067000000}">
    <filterColumn colId="0" hiddenButton="1"/>
    <filterColumn colId="1" hiddenButton="1"/>
    <filterColumn colId="2" hiddenButton="1"/>
  </autoFilter>
  <tableColumns count="3">
    <tableColumn id="1" xr3:uid="{00000000-0010-0000-1900-000001000000}" name="Meal Period"/>
    <tableColumn id="3" xr3:uid="{00000000-0010-0000-1900-000003000000}" name="Meal Determination Category"/>
    <tableColumn id="2" xr3:uid="{00000000-0010-0000-1900-000002000000}" name="Current Reimbursement Rates" dataDxfId="152" dataCellStyle="Currency"/>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1A000000}" name="Table115105" displayName="Table115105" ref="I20:N45" totalsRowShown="0">
  <tableColumns count="6">
    <tableColumn id="1" xr3:uid="{00000000-0010-0000-1A00-000001000000}" name="Meal Period"/>
    <tableColumn id="3" xr3:uid="{00000000-0010-0000-1A00-000003000000}" name="Estimated # of meals/day "/>
    <tableColumn id="2" xr3:uid="{00000000-0010-0000-1A00-000002000000}" name="# of Meal by Determination Category "/>
    <tableColumn id="4" xr3:uid="{00000000-0010-0000-1A00-000004000000}" name="# of Serving Days/Year"/>
    <tableColumn id="5" xr3:uid="{00000000-0010-0000-1A00-000005000000}" name="Current Reimbursement Rates" dataDxfId="151">
      <calculatedColumnFormula>" "&amp;TEXT(C21," $#.##")</calculatedColumnFormula>
    </tableColumn>
    <tableColumn id="6" xr3:uid="{00000000-0010-0000-1A00-000006000000}" name="Estimated Reimbursement " dataDxfId="150">
      <calculatedColumnFormula>"$"&amp;IF(COUNT(G3,#REF!,L21,M21)=4, PRODUCT(G3,#REF!,L21,M21), "")</calculatedColumnFormula>
    </tableColumn>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1B000000}" name="Table126106" displayName="Table126106" ref="E20:G25" totalsRowShown="0" headerRowDxfId="149">
  <tableColumns count="3">
    <tableColumn id="1" xr3:uid="{00000000-0010-0000-1B00-000001000000}" name="Meal Determination Category " dataDxfId="148"/>
    <tableColumn id="2" xr3:uid="{00000000-0010-0000-1B00-000002000000}" name="Anticpated Enrollment" dataDxfId="147"/>
    <tableColumn id="4" xr3:uid="{00000000-0010-0000-1B00-000004000000}" name="Claiming Percentage based on Eligibility Determination" dataDxfId="146"/>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1C000000}" name="Table37107" displayName="Table37107" ref="P20:T24" totalsRowShown="0">
  <autoFilter ref="P20:T24" xr:uid="{00000000-0009-0000-0100-00006A000000}">
    <filterColumn colId="0" hiddenButton="1"/>
    <filterColumn colId="1" hiddenButton="1"/>
    <filterColumn colId="2" hiddenButton="1"/>
    <filterColumn colId="3" hiddenButton="1"/>
    <filterColumn colId="4" hiddenButton="1"/>
  </autoFilter>
  <tableColumns count="5">
    <tableColumn id="5" xr3:uid="{00000000-0010-0000-1C00-000005000000}" name="Meal Period"/>
    <tableColumn id="1" xr3:uid="{00000000-0010-0000-1C00-000001000000}" name="Current Reimbursement Rate"/>
    <tableColumn id="2" xr3:uid="{00000000-0010-0000-1C00-000002000000}" name="Estimated # of meals/day"/>
    <tableColumn id="3" xr3:uid="{00000000-0010-0000-1C00-000003000000}" name="# of Serving Days/Year" dataDxfId="145"/>
    <tableColumn id="4" xr3:uid="{00000000-0010-0000-1C00-000004000000}" name="Estimated Reimbursement "/>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15" displayName="Table115" ref="I20:N45" totalsRowShown="0">
  <tableColumns count="6">
    <tableColumn id="1" xr3:uid="{00000000-0010-0000-0200-000001000000}" name="Meal Period"/>
    <tableColumn id="3" xr3:uid="{00000000-0010-0000-0200-000003000000}" name="Estimated # of meals/day "/>
    <tableColumn id="2" xr3:uid="{00000000-0010-0000-0200-000002000000}" name="# of Meal by Determination Category "/>
    <tableColumn id="4" xr3:uid="{00000000-0010-0000-0200-000004000000}" name="# of Serving Days/Year"/>
    <tableColumn id="5" xr3:uid="{00000000-0010-0000-0200-000005000000}" name="Current Reimbursement Rates" dataDxfId="198">
      <calculatedColumnFormula>" "&amp;TEXT(C21," $#.##")</calculatedColumnFormula>
    </tableColumn>
    <tableColumn id="6" xr3:uid="{00000000-0010-0000-0200-000006000000}" name="Estimated Reimbursement " dataDxfId="197">
      <calculatedColumnFormula>"$"&amp;IF(COUNT(G3,#REF!,L21,M21)=4, PRODUCT(G3,#REF!,L21,M21), "")</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1D000000}" name="Table93108" displayName="Table93108" ref="A20:C31" totalsRowShown="0">
  <autoFilter ref="A20:C31" xr:uid="{00000000-0009-0000-0100-00006B000000}">
    <filterColumn colId="0" hiddenButton="1"/>
    <filterColumn colId="1" hiddenButton="1"/>
    <filterColumn colId="2" hiddenButton="1"/>
  </autoFilter>
  <tableColumns count="3">
    <tableColumn id="1" xr3:uid="{00000000-0010-0000-1D00-000001000000}" name="Meal Period"/>
    <tableColumn id="3" xr3:uid="{00000000-0010-0000-1D00-000003000000}" name="Meal Determination Category"/>
    <tableColumn id="2" xr3:uid="{00000000-0010-0000-1D00-000002000000}" name="Current Reimbursement Rates" dataDxfId="144" dataCellStyle="Currency"/>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1E000000}" name="Table115109" displayName="Table115109" ref="I20:N45" totalsRowShown="0">
  <tableColumns count="6">
    <tableColumn id="1" xr3:uid="{00000000-0010-0000-1E00-000001000000}" name="Meal Period"/>
    <tableColumn id="3" xr3:uid="{00000000-0010-0000-1E00-000003000000}" name="Estimated # of meals/day "/>
    <tableColumn id="2" xr3:uid="{00000000-0010-0000-1E00-000002000000}" name="# of Meal by Determination Category "/>
    <tableColumn id="4" xr3:uid="{00000000-0010-0000-1E00-000004000000}" name="# of Serving Days/Year"/>
    <tableColumn id="5" xr3:uid="{00000000-0010-0000-1E00-000005000000}" name="Current Reimbursement Rates" dataDxfId="143">
      <calculatedColumnFormula>" "&amp;TEXT(C21," $#.##")</calculatedColumnFormula>
    </tableColumn>
    <tableColumn id="6" xr3:uid="{00000000-0010-0000-1E00-000006000000}" name="Estimated Reimbursement " dataDxfId="142">
      <calculatedColumnFormula>"$"&amp;IF(COUNT(G3,#REF!,L21,M21)=4, PRODUCT(G3,#REF!,L21,M21), "")</calculatedColumnFormula>
    </tableColumn>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1F000000}" name="Table126110" displayName="Table126110" ref="E20:G25" totalsRowShown="0" headerRowDxfId="141">
  <tableColumns count="3">
    <tableColumn id="1" xr3:uid="{00000000-0010-0000-1F00-000001000000}" name="Meal Determination Category " dataDxfId="140"/>
    <tableColumn id="2" xr3:uid="{00000000-0010-0000-1F00-000002000000}" name="Anticpated Enrollment" dataDxfId="139"/>
    <tableColumn id="4" xr3:uid="{00000000-0010-0000-1F00-000004000000}" name="Claiming Percentage based on Eligibility Determination" dataDxfId="138"/>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20000000}" name="Table37111" displayName="Table37111" ref="P20:T24" totalsRowShown="0">
  <autoFilter ref="P20:T24" xr:uid="{00000000-0009-0000-0100-00006E000000}">
    <filterColumn colId="0" hiddenButton="1"/>
    <filterColumn colId="1" hiddenButton="1"/>
    <filterColumn colId="2" hiddenButton="1"/>
    <filterColumn colId="3" hiddenButton="1"/>
    <filterColumn colId="4" hiddenButton="1"/>
  </autoFilter>
  <tableColumns count="5">
    <tableColumn id="5" xr3:uid="{00000000-0010-0000-2000-000005000000}" name="Meal Period"/>
    <tableColumn id="1" xr3:uid="{00000000-0010-0000-2000-000001000000}" name="Current Reimbursement Rate"/>
    <tableColumn id="2" xr3:uid="{00000000-0010-0000-2000-000002000000}" name="Estimated # of meals/day"/>
    <tableColumn id="3" xr3:uid="{00000000-0010-0000-2000-000003000000}" name="# of Serving Days/Year" dataDxfId="137"/>
    <tableColumn id="4" xr3:uid="{00000000-0010-0000-2000-000004000000}" name="Estimated Reimbursement "/>
  </tableColumns>
  <tableStyleInfo name="TableStyleMedium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21000000}" name="Table93112" displayName="Table93112" ref="A20:C31" totalsRowShown="0">
  <autoFilter ref="A20:C31" xr:uid="{00000000-0009-0000-0100-00006F000000}">
    <filterColumn colId="0" hiddenButton="1"/>
    <filterColumn colId="1" hiddenButton="1"/>
    <filterColumn colId="2" hiddenButton="1"/>
  </autoFilter>
  <tableColumns count="3">
    <tableColumn id="1" xr3:uid="{00000000-0010-0000-2100-000001000000}" name="Meal Period"/>
    <tableColumn id="3" xr3:uid="{00000000-0010-0000-2100-000003000000}" name="Meal Determination Category"/>
    <tableColumn id="2" xr3:uid="{00000000-0010-0000-2100-000002000000}" name="Current Reimbursement Rates" dataDxfId="136" dataCellStyle="Currency"/>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22000000}" name="Table115113" displayName="Table115113" ref="I20:N45" totalsRowShown="0">
  <tableColumns count="6">
    <tableColumn id="1" xr3:uid="{00000000-0010-0000-2200-000001000000}" name="Meal Period"/>
    <tableColumn id="3" xr3:uid="{00000000-0010-0000-2200-000003000000}" name="Estimated # of meals/day "/>
    <tableColumn id="2" xr3:uid="{00000000-0010-0000-2200-000002000000}" name="# of Meal by Determination Category "/>
    <tableColumn id="4" xr3:uid="{00000000-0010-0000-2200-000004000000}" name="# of Serving Days/Year"/>
    <tableColumn id="5" xr3:uid="{00000000-0010-0000-2200-000005000000}" name="Current Reimbursement Rates" dataDxfId="135">
      <calculatedColumnFormula>" "&amp;TEXT(C21," $#.##")</calculatedColumnFormula>
    </tableColumn>
    <tableColumn id="6" xr3:uid="{00000000-0010-0000-2200-000006000000}" name="Estimated Reimbursement " dataDxfId="134">
      <calculatedColumnFormula>"$"&amp;IF(COUNT(G3,#REF!,L21,M21)=4, PRODUCT(G3,#REF!,L21,M21), "")</calculatedColumnFormula>
    </tableColumn>
  </tableColumns>
  <tableStyleInfo name="TableStyleMedium6"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23000000}" name="Table126114" displayName="Table126114" ref="E20:G25" totalsRowShown="0" headerRowDxfId="133">
  <tableColumns count="3">
    <tableColumn id="1" xr3:uid="{00000000-0010-0000-2300-000001000000}" name="Meal Determination Category " dataDxfId="132"/>
    <tableColumn id="2" xr3:uid="{00000000-0010-0000-2300-000002000000}" name="Anticpated Enrollment" dataDxfId="131"/>
    <tableColumn id="4" xr3:uid="{00000000-0010-0000-2300-000004000000}" name="Claiming Percentage based on Eligibility Determination" dataDxfId="130"/>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24000000}" name="Table37115" displayName="Table37115" ref="P20:T24" totalsRowShown="0">
  <autoFilter ref="P20:T24" xr:uid="{00000000-0009-0000-0100-000072000000}">
    <filterColumn colId="0" hiddenButton="1"/>
    <filterColumn colId="1" hiddenButton="1"/>
    <filterColumn colId="2" hiddenButton="1"/>
    <filterColumn colId="3" hiddenButton="1"/>
    <filterColumn colId="4" hiddenButton="1"/>
  </autoFilter>
  <tableColumns count="5">
    <tableColumn id="5" xr3:uid="{00000000-0010-0000-2400-000005000000}" name="Meal Period"/>
    <tableColumn id="1" xr3:uid="{00000000-0010-0000-2400-000001000000}" name="Current Reimbursement Rate"/>
    <tableColumn id="2" xr3:uid="{00000000-0010-0000-2400-000002000000}" name="Estimated # of meals/day"/>
    <tableColumn id="3" xr3:uid="{00000000-0010-0000-2400-000003000000}" name="# of Serving Days/Year" dataDxfId="129"/>
    <tableColumn id="4" xr3:uid="{00000000-0010-0000-2400-000004000000}" name="Estimated Reimbursement "/>
  </tableColumns>
  <tableStyleInfo name="TableStyleMedium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25000000}" name="Table93116" displayName="Table93116" ref="A20:C31" totalsRowShown="0">
  <autoFilter ref="A20:C31" xr:uid="{00000000-0009-0000-0100-000073000000}">
    <filterColumn colId="0" hiddenButton="1"/>
    <filterColumn colId="1" hiddenButton="1"/>
    <filterColumn colId="2" hiddenButton="1"/>
  </autoFilter>
  <tableColumns count="3">
    <tableColumn id="1" xr3:uid="{00000000-0010-0000-2500-000001000000}" name="Meal Period"/>
    <tableColumn id="3" xr3:uid="{00000000-0010-0000-2500-000003000000}" name="Meal Determination Category"/>
    <tableColumn id="2" xr3:uid="{00000000-0010-0000-2500-000002000000}" name="Current Reimbursement Rates" dataDxfId="128" dataCellStyle="Currency"/>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26000000}" name="Table115117" displayName="Table115117" ref="I20:N45" totalsRowShown="0">
  <tableColumns count="6">
    <tableColumn id="1" xr3:uid="{00000000-0010-0000-2600-000001000000}" name="Meal Period"/>
    <tableColumn id="3" xr3:uid="{00000000-0010-0000-2600-000003000000}" name="Estimated # of meals/day "/>
    <tableColumn id="2" xr3:uid="{00000000-0010-0000-2600-000002000000}" name="# of Meal by Determination Category "/>
    <tableColumn id="4" xr3:uid="{00000000-0010-0000-2600-000004000000}" name="# of Serving Days/Year"/>
    <tableColumn id="5" xr3:uid="{00000000-0010-0000-2600-000005000000}" name="Current Reimbursement Rates" dataDxfId="127">
      <calculatedColumnFormula>" "&amp;TEXT(C21," $#.##")</calculatedColumnFormula>
    </tableColumn>
    <tableColumn id="6" xr3:uid="{00000000-0010-0000-2600-000006000000}" name="Estimated Reimbursement " dataDxfId="126">
      <calculatedColumnFormula>"$"&amp;IF(COUNT(G3,#REF!,L21,M21)=4, PRODUCT(G3,#REF!,L21,M21), "")</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26" displayName="Table126" ref="E20:G25" totalsRowShown="0" headerRowDxfId="196">
  <tableColumns count="3">
    <tableColumn id="1" xr3:uid="{00000000-0010-0000-0300-000001000000}" name="Meal Determination Category " dataDxfId="195"/>
    <tableColumn id="2" xr3:uid="{00000000-0010-0000-0300-000002000000}" name="Anticpated Enrollment" dataDxfId="194"/>
    <tableColumn id="4" xr3:uid="{00000000-0010-0000-0300-000004000000}" name="Claiming Percentage based on Eligibility Determination" dataDxfId="19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27000000}" name="Table126118" displayName="Table126118" ref="E20:G25" totalsRowShown="0" headerRowDxfId="125">
  <tableColumns count="3">
    <tableColumn id="1" xr3:uid="{00000000-0010-0000-2700-000001000000}" name="Meal Determination Category " dataDxfId="124"/>
    <tableColumn id="2" xr3:uid="{00000000-0010-0000-2700-000002000000}" name="Anticpated Enrollment" dataDxfId="123"/>
    <tableColumn id="4" xr3:uid="{00000000-0010-0000-2700-000004000000}" name="Claiming Percentage based on Eligibility Determination" dataDxfId="122"/>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28000000}" name="Table37119" displayName="Table37119" ref="P20:T24" totalsRowShown="0">
  <autoFilter ref="P20:T24" xr:uid="{00000000-0009-0000-0100-000076000000}">
    <filterColumn colId="0" hiddenButton="1"/>
    <filterColumn colId="1" hiddenButton="1"/>
    <filterColumn colId="2" hiddenButton="1"/>
    <filterColumn colId="3" hiddenButton="1"/>
    <filterColumn colId="4" hiddenButton="1"/>
  </autoFilter>
  <tableColumns count="5">
    <tableColumn id="5" xr3:uid="{00000000-0010-0000-2800-000005000000}" name="Meal Period"/>
    <tableColumn id="1" xr3:uid="{00000000-0010-0000-2800-000001000000}" name="Current Reimbursement Rate"/>
    <tableColumn id="2" xr3:uid="{00000000-0010-0000-2800-000002000000}" name="Estimated # of meals/day"/>
    <tableColumn id="3" xr3:uid="{00000000-0010-0000-2800-000003000000}" name="# of Serving Days/Year" dataDxfId="121"/>
    <tableColumn id="4" xr3:uid="{00000000-0010-0000-2800-000004000000}" name="Estimated Reimbursement "/>
  </tableColumns>
  <tableStyleInfo name="TableStyleMedium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29000000}" name="Table93120" displayName="Table93120" ref="A20:C31" totalsRowShown="0">
  <autoFilter ref="A20:C31" xr:uid="{00000000-0009-0000-0100-000077000000}">
    <filterColumn colId="0" hiddenButton="1"/>
    <filterColumn colId="1" hiddenButton="1"/>
    <filterColumn colId="2" hiddenButton="1"/>
  </autoFilter>
  <tableColumns count="3">
    <tableColumn id="1" xr3:uid="{00000000-0010-0000-2900-000001000000}" name="Meal Period"/>
    <tableColumn id="3" xr3:uid="{00000000-0010-0000-2900-000003000000}" name="Meal Determination Category"/>
    <tableColumn id="2" xr3:uid="{00000000-0010-0000-2900-000002000000}" name="Current Reimbursement Rates" dataDxfId="120" dataCellStyle="Currency"/>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2A000000}" name="Table115121" displayName="Table115121" ref="I20:N45" totalsRowShown="0">
  <tableColumns count="6">
    <tableColumn id="1" xr3:uid="{00000000-0010-0000-2A00-000001000000}" name="Meal Period"/>
    <tableColumn id="3" xr3:uid="{00000000-0010-0000-2A00-000003000000}" name="Estimated # of meals/day "/>
    <tableColumn id="2" xr3:uid="{00000000-0010-0000-2A00-000002000000}" name="# of Meal by Determination Category "/>
    <tableColumn id="4" xr3:uid="{00000000-0010-0000-2A00-000004000000}" name="# of Serving Days/Year"/>
    <tableColumn id="5" xr3:uid="{00000000-0010-0000-2A00-000005000000}" name="Current Reimbursement Rates" dataDxfId="119">
      <calculatedColumnFormula>" "&amp;TEXT(C21," $#.##")</calculatedColumnFormula>
    </tableColumn>
    <tableColumn id="6" xr3:uid="{00000000-0010-0000-2A00-000006000000}" name="Estimated Reimbursement " dataDxfId="118">
      <calculatedColumnFormula>"$"&amp;IF(COUNT(G3,#REF!,L21,M21)=4, PRODUCT(G3,#REF!,L21,M21), "")</calculatedColumnFormula>
    </tableColumn>
  </tableColumns>
  <tableStyleInfo name="TableStyleMedium6"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2B000000}" name="Table126122" displayName="Table126122" ref="E20:G25" totalsRowShown="0" headerRowDxfId="117">
  <tableColumns count="3">
    <tableColumn id="1" xr3:uid="{00000000-0010-0000-2B00-000001000000}" name="Meal Determination Category " dataDxfId="116"/>
    <tableColumn id="2" xr3:uid="{00000000-0010-0000-2B00-000002000000}" name="Anticpated Enrollment" dataDxfId="115"/>
    <tableColumn id="4" xr3:uid="{00000000-0010-0000-2B00-000004000000}" name="Claiming Percentage based on Eligibility Determination" dataDxfId="114"/>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2C000000}" name="Table37123" displayName="Table37123" ref="P20:T24" totalsRowShown="0">
  <autoFilter ref="P20:T24" xr:uid="{00000000-0009-0000-0100-00007A000000}">
    <filterColumn colId="0" hiddenButton="1"/>
    <filterColumn colId="1" hiddenButton="1"/>
    <filterColumn colId="2" hiddenButton="1"/>
    <filterColumn colId="3" hiddenButton="1"/>
    <filterColumn colId="4" hiddenButton="1"/>
  </autoFilter>
  <tableColumns count="5">
    <tableColumn id="5" xr3:uid="{00000000-0010-0000-2C00-000005000000}" name="Meal Period"/>
    <tableColumn id="1" xr3:uid="{00000000-0010-0000-2C00-000001000000}" name="Current Reimbursement Rate"/>
    <tableColumn id="2" xr3:uid="{00000000-0010-0000-2C00-000002000000}" name="Estimated # of meals/day"/>
    <tableColumn id="3" xr3:uid="{00000000-0010-0000-2C00-000003000000}" name="# of Serving Days/Year" dataDxfId="113"/>
    <tableColumn id="4" xr3:uid="{00000000-0010-0000-2C00-000004000000}" name="Estimated Reimbursement "/>
  </tableColumns>
  <tableStyleInfo name="TableStyleMedium6"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le9348" displayName="Table9348" ref="A20:C31" totalsRowShown="0">
  <autoFilter ref="A20:C31" xr:uid="{00000000-0009-0000-0100-00002F000000}">
    <filterColumn colId="0" hiddenButton="1"/>
    <filterColumn colId="1" hiddenButton="1"/>
    <filterColumn colId="2" hiddenButton="1"/>
  </autoFilter>
  <tableColumns count="3">
    <tableColumn id="1" xr3:uid="{00000000-0010-0000-2D00-000001000000}" name="Meal Period"/>
    <tableColumn id="3" xr3:uid="{00000000-0010-0000-2D00-000003000000}" name="Meal Determination Category"/>
    <tableColumn id="2" xr3:uid="{00000000-0010-0000-2D00-000002000000}" name="Current Reimbursement Rates" dataDxfId="112" dataCellStyle="Currency"/>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le11549" displayName="Table11549" ref="I20:N45" totalsRowShown="0">
  <tableColumns count="6">
    <tableColumn id="1" xr3:uid="{00000000-0010-0000-2E00-000001000000}" name="Meal Period"/>
    <tableColumn id="3" xr3:uid="{00000000-0010-0000-2E00-000003000000}" name="Estimated # of meals/day "/>
    <tableColumn id="2" xr3:uid="{00000000-0010-0000-2E00-000002000000}" name="# of Meal by Determination Category "/>
    <tableColumn id="4" xr3:uid="{00000000-0010-0000-2E00-000004000000}" name="# of Serving Days/Year"/>
    <tableColumn id="5" xr3:uid="{00000000-0010-0000-2E00-000005000000}" name="Current Reimbursement Rates" dataDxfId="111">
      <calculatedColumnFormula>" "&amp;TEXT(C21," $#.##")</calculatedColumnFormula>
    </tableColumn>
    <tableColumn id="6" xr3:uid="{00000000-0010-0000-2E00-000006000000}" name="Estimated Reimbursement " dataDxfId="110">
      <calculatedColumnFormula>"$"&amp;IF(COUNT(G3,#REF!,L21,M21)=4, PRODUCT(G3,#REF!,L21,M21), "")</calculatedColumnFormula>
    </tableColumn>
  </tableColumns>
  <tableStyleInfo name="TableStyleMedium6"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12650" displayName="Table12650" ref="E20:G25" totalsRowShown="0" headerRowDxfId="109">
  <tableColumns count="3">
    <tableColumn id="1" xr3:uid="{00000000-0010-0000-2F00-000001000000}" name="Meal Determination Category " dataDxfId="108"/>
    <tableColumn id="2" xr3:uid="{00000000-0010-0000-2F00-000002000000}" name="Anticpated Enrollment" dataDxfId="107"/>
    <tableColumn id="4" xr3:uid="{00000000-0010-0000-2F00-000004000000}" name="Claiming Percentage based on Eligibility Determination" dataDxfId="106"/>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0000000}" name="Table3751" displayName="Table3751" ref="P20:T24" totalsRowShown="0">
  <autoFilter ref="P20:T24" xr:uid="{00000000-0009-0000-0100-000032000000}">
    <filterColumn colId="0" hiddenButton="1"/>
    <filterColumn colId="1" hiddenButton="1"/>
    <filterColumn colId="2" hiddenButton="1"/>
    <filterColumn colId="3" hiddenButton="1"/>
    <filterColumn colId="4" hiddenButton="1"/>
  </autoFilter>
  <tableColumns count="5">
    <tableColumn id="5" xr3:uid="{00000000-0010-0000-3000-000005000000}" name="Meal Period"/>
    <tableColumn id="1" xr3:uid="{00000000-0010-0000-3000-000001000000}" name="Current Reimbursement Rate"/>
    <tableColumn id="2" xr3:uid="{00000000-0010-0000-3000-000002000000}" name="Estimated # of meals/day"/>
    <tableColumn id="3" xr3:uid="{00000000-0010-0000-3000-000003000000}" name="# of Serving Days/Year" dataDxfId="105"/>
    <tableColumn id="4" xr3:uid="{00000000-0010-0000-3000-000004000000}" name="Estimated Reimbursement "/>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7" displayName="Table37" ref="P20:T24" totalsRowShown="0">
  <autoFilter ref="P20:T24" xr:uid="{00000000-0009-0000-0100-000006000000}">
    <filterColumn colId="0" hiddenButton="1"/>
    <filterColumn colId="1" hiddenButton="1"/>
    <filterColumn colId="2" hiddenButton="1"/>
    <filterColumn colId="3" hiddenButton="1"/>
    <filterColumn colId="4" hiddenButton="1"/>
  </autoFilter>
  <tableColumns count="5">
    <tableColumn id="5" xr3:uid="{00000000-0010-0000-0400-000005000000}" name="Meal Period"/>
    <tableColumn id="1" xr3:uid="{00000000-0010-0000-0400-000001000000}" name="Current Reimbursement Rate"/>
    <tableColumn id="2" xr3:uid="{00000000-0010-0000-0400-000002000000}" name="Estimated # of meals/day"/>
    <tableColumn id="3" xr3:uid="{00000000-0010-0000-0400-000003000000}" name="# of Serving Days/Year" dataDxfId="0"/>
    <tableColumn id="4" xr3:uid="{00000000-0010-0000-0400-000004000000}" name="Estimated Reimbursement "/>
  </tableColumns>
  <tableStyleInfo name="TableStyleMedium6"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le934852" displayName="Table934852" ref="A20:C31" totalsRowShown="0">
  <autoFilter ref="A20:C31" xr:uid="{00000000-0009-0000-0100-000033000000}">
    <filterColumn colId="0" hiddenButton="1"/>
    <filterColumn colId="1" hiddenButton="1"/>
    <filterColumn colId="2" hiddenButton="1"/>
  </autoFilter>
  <tableColumns count="3">
    <tableColumn id="1" xr3:uid="{00000000-0010-0000-3100-000001000000}" name="Meal Period"/>
    <tableColumn id="3" xr3:uid="{00000000-0010-0000-3100-000003000000}" name="Meal Determination Category"/>
    <tableColumn id="2" xr3:uid="{00000000-0010-0000-3100-000002000000}" name="Current Reimbursement Rates" dataDxfId="104" dataCellStyle="Currency"/>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2000000}" name="Table1154953" displayName="Table1154953" ref="I20:N45" totalsRowShown="0">
  <tableColumns count="6">
    <tableColumn id="1" xr3:uid="{00000000-0010-0000-3200-000001000000}" name="Meal Period"/>
    <tableColumn id="3" xr3:uid="{00000000-0010-0000-3200-000003000000}" name="Estimated # of meals/day "/>
    <tableColumn id="2" xr3:uid="{00000000-0010-0000-3200-000002000000}" name="# of Meal by Determination Category "/>
    <tableColumn id="4" xr3:uid="{00000000-0010-0000-3200-000004000000}" name="# of Serving Days/Year"/>
    <tableColumn id="5" xr3:uid="{00000000-0010-0000-3200-000005000000}" name="Current Reimbursement Rates" dataDxfId="103">
      <calculatedColumnFormula>" "&amp;TEXT(C21," $#.##")</calculatedColumnFormula>
    </tableColumn>
    <tableColumn id="6" xr3:uid="{00000000-0010-0000-3200-000006000000}" name="Estimated Reimbursement " dataDxfId="102">
      <calculatedColumnFormula>"$"&amp;IF(COUNT(G3,#REF!,L21,M21)=4, PRODUCT(G3,#REF!,L21,M21), "")</calculatedColumnFormula>
    </tableColumn>
  </tableColumns>
  <tableStyleInfo name="TableStyleMedium6"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3000000}" name="Table1265054" displayName="Table1265054" ref="E20:G25" totalsRowShown="0" headerRowDxfId="101">
  <tableColumns count="3">
    <tableColumn id="1" xr3:uid="{00000000-0010-0000-3300-000001000000}" name="Meal Determination Category " dataDxfId="100"/>
    <tableColumn id="2" xr3:uid="{00000000-0010-0000-3300-000002000000}" name="Anticpated Enrollment" dataDxfId="99"/>
    <tableColumn id="4" xr3:uid="{00000000-0010-0000-3300-000004000000}" name="Claiming Percentage based on Eligibility Determination" dataDxfId="98"/>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4000000}" name="Table375155" displayName="Table375155" ref="P20:T24" totalsRowShown="0">
  <autoFilter ref="P20:T24" xr:uid="{00000000-0009-0000-0100-000036000000}">
    <filterColumn colId="0" hiddenButton="1"/>
    <filterColumn colId="1" hiddenButton="1"/>
    <filterColumn colId="2" hiddenButton="1"/>
    <filterColumn colId="3" hiddenButton="1"/>
    <filterColumn colId="4" hiddenButton="1"/>
  </autoFilter>
  <tableColumns count="5">
    <tableColumn id="5" xr3:uid="{00000000-0010-0000-3400-000005000000}" name="Meal Period"/>
    <tableColumn id="1" xr3:uid="{00000000-0010-0000-3400-000001000000}" name="Current Reimbursement Rate"/>
    <tableColumn id="2" xr3:uid="{00000000-0010-0000-3400-000002000000}" name="Estimated # of meals/day"/>
    <tableColumn id="3" xr3:uid="{00000000-0010-0000-3400-000003000000}" name="# of Serving Days/Year" dataDxfId="97"/>
    <tableColumn id="4" xr3:uid="{00000000-0010-0000-3400-000004000000}" name="Estimated Reimbursement "/>
  </tableColumns>
  <tableStyleInfo name="TableStyleMedium6"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5000000}" name="Table93485256" displayName="Table93485256" ref="A20:C31" totalsRowShown="0">
  <autoFilter ref="A20:C31" xr:uid="{00000000-0009-0000-0100-000037000000}">
    <filterColumn colId="0" hiddenButton="1"/>
    <filterColumn colId="1" hiddenButton="1"/>
    <filterColumn colId="2" hiddenButton="1"/>
  </autoFilter>
  <tableColumns count="3">
    <tableColumn id="1" xr3:uid="{00000000-0010-0000-3500-000001000000}" name="Meal Period"/>
    <tableColumn id="3" xr3:uid="{00000000-0010-0000-3500-000003000000}" name="Meal Determination Category"/>
    <tableColumn id="2" xr3:uid="{00000000-0010-0000-3500-000002000000}" name="Current Reimbursement Rates" dataDxfId="96" dataCellStyle="Currency"/>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6000000}" name="Table115495357" displayName="Table115495357" ref="I20:N45" totalsRowShown="0">
  <tableColumns count="6">
    <tableColumn id="1" xr3:uid="{00000000-0010-0000-3600-000001000000}" name="Meal Period"/>
    <tableColumn id="3" xr3:uid="{00000000-0010-0000-3600-000003000000}" name="Estimated # of meals/day "/>
    <tableColumn id="2" xr3:uid="{00000000-0010-0000-3600-000002000000}" name="# of Meal by Determination Category "/>
    <tableColumn id="4" xr3:uid="{00000000-0010-0000-3600-000004000000}" name="# of Serving Days/Year"/>
    <tableColumn id="5" xr3:uid="{00000000-0010-0000-3600-000005000000}" name="Current Reimbursement Rates" dataDxfId="95">
      <calculatedColumnFormula>" "&amp;TEXT(C21," $#.##")</calculatedColumnFormula>
    </tableColumn>
    <tableColumn id="6" xr3:uid="{00000000-0010-0000-3600-000006000000}" name="Estimated Reimbursement " dataDxfId="94">
      <calculatedColumnFormula>"$"&amp;IF(COUNT(G3,#REF!,L21,M21)=4, PRODUCT(G3,#REF!,L21,M21), "")</calculatedColumnFormula>
    </tableColumn>
  </tableColumns>
  <tableStyleInfo name="TableStyleMedium6"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7000000}" name="Table126505458" displayName="Table126505458" ref="E20:G25" totalsRowShown="0" headerRowDxfId="93">
  <tableColumns count="3">
    <tableColumn id="1" xr3:uid="{00000000-0010-0000-3700-000001000000}" name="Meal Determination Category " dataDxfId="92"/>
    <tableColumn id="2" xr3:uid="{00000000-0010-0000-3700-000002000000}" name="Anticpated Enrollment" dataDxfId="91"/>
    <tableColumn id="4" xr3:uid="{00000000-0010-0000-3700-000004000000}" name="Claiming Percentage based on Eligibility Determination" dataDxfId="90"/>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le37515559" displayName="Table37515559" ref="P20:T24" totalsRowShown="0">
  <autoFilter ref="P20:T24" xr:uid="{00000000-0009-0000-0100-00003A000000}">
    <filterColumn colId="0" hiddenButton="1"/>
    <filterColumn colId="1" hiddenButton="1"/>
    <filterColumn colId="2" hiddenButton="1"/>
    <filterColumn colId="3" hiddenButton="1"/>
    <filterColumn colId="4" hiddenButton="1"/>
  </autoFilter>
  <tableColumns count="5">
    <tableColumn id="5" xr3:uid="{00000000-0010-0000-3800-000005000000}" name="Meal Period"/>
    <tableColumn id="1" xr3:uid="{00000000-0010-0000-3800-000001000000}" name="Current Reimbursement Rate"/>
    <tableColumn id="2" xr3:uid="{00000000-0010-0000-3800-000002000000}" name="Estimated # of meals/day"/>
    <tableColumn id="3" xr3:uid="{00000000-0010-0000-3800-000003000000}" name="# of Serving Days/Year" dataDxfId="89"/>
    <tableColumn id="4" xr3:uid="{00000000-0010-0000-3800-000004000000}" name="Estimated Reimbursement "/>
  </tableColumns>
  <tableStyleInfo name="TableStyleMedium6"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9000000}" name="Table9348525660" displayName="Table9348525660" ref="A20:C31" totalsRowShown="0">
  <autoFilter ref="A20:C31" xr:uid="{00000000-0009-0000-0100-00003B000000}">
    <filterColumn colId="0" hiddenButton="1"/>
    <filterColumn colId="1" hiddenButton="1"/>
    <filterColumn colId="2" hiddenButton="1"/>
  </autoFilter>
  <tableColumns count="3">
    <tableColumn id="1" xr3:uid="{00000000-0010-0000-3900-000001000000}" name="Meal Period"/>
    <tableColumn id="3" xr3:uid="{00000000-0010-0000-3900-000003000000}" name="Meal Determination Category"/>
    <tableColumn id="2" xr3:uid="{00000000-0010-0000-3900-000002000000}" name="Current Reimbursement Rates" dataDxfId="88" dataCellStyle="Currency"/>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le11549535761" displayName="Table11549535761" ref="I20:N45" totalsRowShown="0">
  <tableColumns count="6">
    <tableColumn id="1" xr3:uid="{00000000-0010-0000-3A00-000001000000}" name="Meal Period"/>
    <tableColumn id="3" xr3:uid="{00000000-0010-0000-3A00-000003000000}" name="Estimated # of meals/day "/>
    <tableColumn id="2" xr3:uid="{00000000-0010-0000-3A00-000002000000}" name="# of Meal by Determination Category "/>
    <tableColumn id="4" xr3:uid="{00000000-0010-0000-3A00-000004000000}" name="# of Serving Days/Year"/>
    <tableColumn id="5" xr3:uid="{00000000-0010-0000-3A00-000005000000}" name="Current Reimbursement Rates" dataDxfId="87">
      <calculatedColumnFormula>" "&amp;TEXT(C21," $#.##")</calculatedColumnFormula>
    </tableColumn>
    <tableColumn id="6" xr3:uid="{00000000-0010-0000-3A00-000006000000}" name="Estimated Reimbursement " dataDxfId="86">
      <calculatedColumnFormula>"$"&amp;IF(COUNT(G3,#REF!,L21,M21)=4, PRODUCT(G3,#REF!,L21,M21), "")</calculatedColumnFormula>
    </tableColumn>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05000000}" name="Table9384" displayName="Table9384" ref="A20:C31" totalsRowShown="0">
  <autoFilter ref="A20:C31" xr:uid="{00000000-0009-0000-0100-000053000000}">
    <filterColumn colId="0" hiddenButton="1"/>
    <filterColumn colId="1" hiddenButton="1"/>
    <filterColumn colId="2" hiddenButton="1"/>
  </autoFilter>
  <tableColumns count="3">
    <tableColumn id="1" xr3:uid="{00000000-0010-0000-0500-000001000000}" name="Meal Period"/>
    <tableColumn id="3" xr3:uid="{00000000-0010-0000-0500-000003000000}" name="Meal Determination Category"/>
    <tableColumn id="2" xr3:uid="{00000000-0010-0000-0500-000002000000}" name="Current Reimbursement Rates" dataDxfId="192" dataCellStyle="Currency"/>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B000000}" name="Table12650545862" displayName="Table12650545862" ref="E20:G25" totalsRowShown="0" headerRowDxfId="85">
  <tableColumns count="3">
    <tableColumn id="1" xr3:uid="{00000000-0010-0000-3B00-000001000000}" name="Meal Determination Category " dataDxfId="84"/>
    <tableColumn id="2" xr3:uid="{00000000-0010-0000-3B00-000002000000}" name="Anticpated Enrollment" dataDxfId="83"/>
    <tableColumn id="4" xr3:uid="{00000000-0010-0000-3B00-000004000000}" name="Claiming Percentage based on Eligibility Determination" dataDxfId="82"/>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C000000}" name="Table3751555963" displayName="Table3751555963" ref="P20:T24" totalsRowShown="0">
  <autoFilter ref="P20:T24" xr:uid="{00000000-0009-0000-0100-00003E000000}">
    <filterColumn colId="0" hiddenButton="1"/>
    <filterColumn colId="1" hiddenButton="1"/>
    <filterColumn colId="2" hiddenButton="1"/>
    <filterColumn colId="3" hiddenButton="1"/>
    <filterColumn colId="4" hiddenButton="1"/>
  </autoFilter>
  <tableColumns count="5">
    <tableColumn id="5" xr3:uid="{00000000-0010-0000-3C00-000005000000}" name="Meal Period"/>
    <tableColumn id="1" xr3:uid="{00000000-0010-0000-3C00-000001000000}" name="Current Reimbursement Rate"/>
    <tableColumn id="2" xr3:uid="{00000000-0010-0000-3C00-000002000000}" name="Estimated # of meals/day"/>
    <tableColumn id="3" xr3:uid="{00000000-0010-0000-3C00-000003000000}" name="# of Serving Days/Year" dataDxfId="81"/>
    <tableColumn id="4" xr3:uid="{00000000-0010-0000-3C00-000004000000}" name="Estimated Reimbursement "/>
  </tableColumns>
  <tableStyleInfo name="TableStyleMedium6"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D000000}" name="Table934852566064" displayName="Table934852566064" ref="A20:C31" totalsRowShown="0">
  <autoFilter ref="A20:C31" xr:uid="{00000000-0009-0000-0100-00003F000000}">
    <filterColumn colId="0" hiddenButton="1"/>
    <filterColumn colId="1" hiddenButton="1"/>
    <filterColumn colId="2" hiddenButton="1"/>
  </autoFilter>
  <tableColumns count="3">
    <tableColumn id="1" xr3:uid="{00000000-0010-0000-3D00-000001000000}" name="Meal Period"/>
    <tableColumn id="3" xr3:uid="{00000000-0010-0000-3D00-000003000000}" name="Meal Determination Category"/>
    <tableColumn id="2" xr3:uid="{00000000-0010-0000-3D00-000002000000}" name="Current Reimbursement Rates" dataDxfId="80" dataCellStyle="Currency"/>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E000000}" name="Table1154953576165" displayName="Table1154953576165" ref="I20:N45" totalsRowShown="0">
  <tableColumns count="6">
    <tableColumn id="1" xr3:uid="{00000000-0010-0000-3E00-000001000000}" name="Meal Period"/>
    <tableColumn id="3" xr3:uid="{00000000-0010-0000-3E00-000003000000}" name="Estimated # of meals/day "/>
    <tableColumn id="2" xr3:uid="{00000000-0010-0000-3E00-000002000000}" name="# of Meal by Determination Category "/>
    <tableColumn id="4" xr3:uid="{00000000-0010-0000-3E00-000004000000}" name="# of Serving Days/Year"/>
    <tableColumn id="5" xr3:uid="{00000000-0010-0000-3E00-000005000000}" name="Current Reimbursement Rates" dataDxfId="79">
      <calculatedColumnFormula>" "&amp;TEXT(C21," $#.##")</calculatedColumnFormula>
    </tableColumn>
    <tableColumn id="6" xr3:uid="{00000000-0010-0000-3E00-000006000000}" name="Estimated Reimbursement " dataDxfId="78">
      <calculatedColumnFormula>"$"&amp;IF(COUNT(G3,#REF!,L21,M21)=4, PRODUCT(G3,#REF!,L21,M21), "")</calculatedColumnFormula>
    </tableColumn>
  </tableColumns>
  <tableStyleInfo name="TableStyleMedium6"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F000000}" name="Table1265054586266" displayName="Table1265054586266" ref="E20:G25" totalsRowShown="0" headerRowDxfId="77">
  <tableColumns count="3">
    <tableColumn id="1" xr3:uid="{00000000-0010-0000-3F00-000001000000}" name="Meal Determination Category " dataDxfId="76"/>
    <tableColumn id="2" xr3:uid="{00000000-0010-0000-3F00-000002000000}" name="Anticpated Enrollment" dataDxfId="75"/>
    <tableColumn id="4" xr3:uid="{00000000-0010-0000-3F00-000004000000}" name="Claiming Percentage based on Eligibility Determination" dataDxfId="74"/>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0000000}" name="Table375155596367" displayName="Table375155596367" ref="P20:T24" totalsRowShown="0">
  <autoFilter ref="P20:T24" xr:uid="{00000000-0009-0000-0100-000042000000}">
    <filterColumn colId="0" hiddenButton="1"/>
    <filterColumn colId="1" hiddenButton="1"/>
    <filterColumn colId="2" hiddenButton="1"/>
    <filterColumn colId="3" hiddenButton="1"/>
    <filterColumn colId="4" hiddenButton="1"/>
  </autoFilter>
  <tableColumns count="5">
    <tableColumn id="5" xr3:uid="{00000000-0010-0000-4000-000005000000}" name="Meal Period"/>
    <tableColumn id="1" xr3:uid="{00000000-0010-0000-4000-000001000000}" name="Current Reimbursement Rate"/>
    <tableColumn id="2" xr3:uid="{00000000-0010-0000-4000-000002000000}" name="Estimated # of meals/day"/>
    <tableColumn id="3" xr3:uid="{00000000-0010-0000-4000-000003000000}" name="# of Serving Days/Year" dataDxfId="73"/>
    <tableColumn id="4" xr3:uid="{00000000-0010-0000-4000-000004000000}" name="Estimated Reimbursement "/>
  </tableColumns>
  <tableStyleInfo name="TableStyleMedium6"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1000000}" name="Table93485256606468" displayName="Table93485256606468" ref="A20:C31" totalsRowShown="0">
  <autoFilter ref="A20:C31" xr:uid="{00000000-0009-0000-0100-000043000000}">
    <filterColumn colId="0" hiddenButton="1"/>
    <filterColumn colId="1" hiddenButton="1"/>
    <filterColumn colId="2" hiddenButton="1"/>
  </autoFilter>
  <tableColumns count="3">
    <tableColumn id="1" xr3:uid="{00000000-0010-0000-4100-000001000000}" name="Meal Period"/>
    <tableColumn id="3" xr3:uid="{00000000-0010-0000-4100-000003000000}" name="Meal Determination Category"/>
    <tableColumn id="2" xr3:uid="{00000000-0010-0000-4100-000002000000}" name="Current Reimbursement Rates" dataDxfId="72" dataCellStyle="Currency"/>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le115495357616569" displayName="Table115495357616569" ref="I20:N45" totalsRowShown="0">
  <tableColumns count="6">
    <tableColumn id="1" xr3:uid="{00000000-0010-0000-4200-000001000000}" name="Meal Period"/>
    <tableColumn id="3" xr3:uid="{00000000-0010-0000-4200-000003000000}" name="Estimated # of meals/day "/>
    <tableColumn id="2" xr3:uid="{00000000-0010-0000-4200-000002000000}" name="# of Meal by Determination Category "/>
    <tableColumn id="4" xr3:uid="{00000000-0010-0000-4200-000004000000}" name="# of Serving Days/Year"/>
    <tableColumn id="5" xr3:uid="{00000000-0010-0000-4200-000005000000}" name="Current Reimbursement Rates" dataDxfId="71">
      <calculatedColumnFormula>" "&amp;TEXT(C21," $#.##")</calculatedColumnFormula>
    </tableColumn>
    <tableColumn id="6" xr3:uid="{00000000-0010-0000-4200-000006000000}" name="Estimated Reimbursement " dataDxfId="70">
      <calculatedColumnFormula>"$"&amp;IF(COUNT(G3,#REF!,L21,M21)=4, PRODUCT(G3,#REF!,L21,M21), "")</calculatedColumnFormula>
    </tableColumn>
  </tableColumns>
  <tableStyleInfo name="TableStyleMedium6"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3000000}" name="Table126505458626670" displayName="Table126505458626670" ref="E20:G25" totalsRowShown="0" headerRowDxfId="69">
  <tableColumns count="3">
    <tableColumn id="1" xr3:uid="{00000000-0010-0000-4300-000001000000}" name="Meal Determination Category " dataDxfId="68"/>
    <tableColumn id="2" xr3:uid="{00000000-0010-0000-4300-000002000000}" name="Anticpated Enrollment" dataDxfId="67"/>
    <tableColumn id="4" xr3:uid="{00000000-0010-0000-4300-000004000000}" name="Claiming Percentage based on Eligibility Determination" dataDxfId="66"/>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4000000}" name="Table37515559636771" displayName="Table37515559636771" ref="P20:T24" totalsRowShown="0">
  <autoFilter ref="P20:T24" xr:uid="{00000000-0009-0000-0100-000046000000}">
    <filterColumn colId="0" hiddenButton="1"/>
    <filterColumn colId="1" hiddenButton="1"/>
    <filterColumn colId="2" hiddenButton="1"/>
    <filterColumn colId="3" hiddenButton="1"/>
    <filterColumn colId="4" hiddenButton="1"/>
  </autoFilter>
  <tableColumns count="5">
    <tableColumn id="5" xr3:uid="{00000000-0010-0000-4400-000005000000}" name="Meal Period"/>
    <tableColumn id="1" xr3:uid="{00000000-0010-0000-4400-000001000000}" name="Current Reimbursement Rate"/>
    <tableColumn id="2" xr3:uid="{00000000-0010-0000-4400-000002000000}" name="Estimated # of meals/day"/>
    <tableColumn id="3" xr3:uid="{00000000-0010-0000-4400-000003000000}" name="# of Serving Days/Year" dataDxfId="65"/>
    <tableColumn id="4" xr3:uid="{00000000-0010-0000-4400-000004000000}" name="Estimated Reimbursement "/>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6000000}" name="Table11585" displayName="Table11585" ref="I20:N45" totalsRowShown="0">
  <tableColumns count="6">
    <tableColumn id="1" xr3:uid="{00000000-0010-0000-0600-000001000000}" name="Meal Period"/>
    <tableColumn id="3" xr3:uid="{00000000-0010-0000-0600-000003000000}" name="Estimated # of meals/day "/>
    <tableColumn id="2" xr3:uid="{00000000-0010-0000-0600-000002000000}" name="# of Meal by Determination Category "/>
    <tableColumn id="4" xr3:uid="{00000000-0010-0000-0600-000004000000}" name="# of Serving Days/Year"/>
    <tableColumn id="5" xr3:uid="{00000000-0010-0000-0600-000005000000}" name="Current Reimbursement Rates" dataDxfId="191">
      <calculatedColumnFormula>" "&amp;TEXT(C21," $#.##")</calculatedColumnFormula>
    </tableColumn>
    <tableColumn id="6" xr3:uid="{00000000-0010-0000-0600-000006000000}" name="Estimated Reimbursement " dataDxfId="190">
      <calculatedColumnFormula>"$"&amp;IF(COUNT(G3,#REF!,L21,M21)=4, PRODUCT(G3,#REF!,L21,M21), "")</calculatedColumnFormula>
    </tableColumn>
  </tableColumns>
  <tableStyleInfo name="TableStyleMedium6"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5000000}" name="Table9348525660646872" displayName="Table9348525660646872" ref="A20:C31" totalsRowShown="0">
  <autoFilter ref="A20:C31" xr:uid="{00000000-0009-0000-0100-000047000000}">
    <filterColumn colId="0" hiddenButton="1"/>
    <filterColumn colId="1" hiddenButton="1"/>
    <filterColumn colId="2" hiddenButton="1"/>
  </autoFilter>
  <tableColumns count="3">
    <tableColumn id="1" xr3:uid="{00000000-0010-0000-4500-000001000000}" name="Meal Period"/>
    <tableColumn id="3" xr3:uid="{00000000-0010-0000-4500-000003000000}" name="Meal Determination Category"/>
    <tableColumn id="2" xr3:uid="{00000000-0010-0000-4500-000002000000}" name="Current Reimbursement Rates" dataDxfId="64" dataCellStyle="Currency"/>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6000000}" name="Table11549535761656973" displayName="Table11549535761656973" ref="I20:N45" totalsRowShown="0">
  <tableColumns count="6">
    <tableColumn id="1" xr3:uid="{00000000-0010-0000-4600-000001000000}" name="Meal Period"/>
    <tableColumn id="3" xr3:uid="{00000000-0010-0000-4600-000003000000}" name="Estimated # of meals/day "/>
    <tableColumn id="2" xr3:uid="{00000000-0010-0000-4600-000002000000}" name="# of Meal by Determination Category "/>
    <tableColumn id="4" xr3:uid="{00000000-0010-0000-4600-000004000000}" name="# of Serving Days/Year"/>
    <tableColumn id="5" xr3:uid="{00000000-0010-0000-4600-000005000000}" name="Current Reimbursement Rates" dataDxfId="63">
      <calculatedColumnFormula>" "&amp;TEXT(C21," $#.##")</calculatedColumnFormula>
    </tableColumn>
    <tableColumn id="6" xr3:uid="{00000000-0010-0000-4600-000006000000}" name="Estimated Reimbursement " dataDxfId="62">
      <calculatedColumnFormula>"$"&amp;IF(COUNT(G3,#REF!,L21,M21)=4, PRODUCT(G3,#REF!,L21,M21), "")</calculatedColumnFormula>
    </tableColumn>
  </tableColumns>
  <tableStyleInfo name="TableStyleMedium6"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7000000}" name="Table12650545862667074" displayName="Table12650545862667074" ref="E20:G25" totalsRowShown="0" headerRowDxfId="61">
  <tableColumns count="3">
    <tableColumn id="1" xr3:uid="{00000000-0010-0000-4700-000001000000}" name="Meal Determination Category " dataDxfId="60"/>
    <tableColumn id="2" xr3:uid="{00000000-0010-0000-4700-000002000000}" name="Anticpated Enrollment" dataDxfId="59"/>
    <tableColumn id="4" xr3:uid="{00000000-0010-0000-4700-000004000000}" name="Claiming Percentage based on Eligibility Determination" dataDxfId="58"/>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8000000}" name="Table3751555963677175" displayName="Table3751555963677175" ref="P20:T24" totalsRowShown="0">
  <autoFilter ref="P20:T24" xr:uid="{00000000-0009-0000-0100-00004A000000}">
    <filterColumn colId="0" hiddenButton="1"/>
    <filterColumn colId="1" hiddenButton="1"/>
    <filterColumn colId="2" hiddenButton="1"/>
    <filterColumn colId="3" hiddenButton="1"/>
    <filterColumn colId="4" hiddenButton="1"/>
  </autoFilter>
  <tableColumns count="5">
    <tableColumn id="5" xr3:uid="{00000000-0010-0000-4800-000005000000}" name="Meal Period"/>
    <tableColumn id="1" xr3:uid="{00000000-0010-0000-4800-000001000000}" name="Current Reimbursement Rate"/>
    <tableColumn id="2" xr3:uid="{00000000-0010-0000-4800-000002000000}" name="Estimated # of meals/day"/>
    <tableColumn id="3" xr3:uid="{00000000-0010-0000-4800-000003000000}" name="# of Serving Days/Year" dataDxfId="57"/>
    <tableColumn id="4" xr3:uid="{00000000-0010-0000-4800-000004000000}" name="Estimated Reimbursement "/>
  </tableColumns>
  <tableStyleInfo name="TableStyleMedium6"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9000000}" name="Table934852566064687276" displayName="Table934852566064687276" ref="A20:C31" totalsRowShown="0">
  <autoFilter ref="A20:C31" xr:uid="{00000000-0009-0000-0100-00004B000000}">
    <filterColumn colId="0" hiddenButton="1"/>
    <filterColumn colId="1" hiddenButton="1"/>
    <filterColumn colId="2" hiddenButton="1"/>
  </autoFilter>
  <tableColumns count="3">
    <tableColumn id="1" xr3:uid="{00000000-0010-0000-4900-000001000000}" name="Meal Period"/>
    <tableColumn id="3" xr3:uid="{00000000-0010-0000-4900-000003000000}" name="Meal Determination Category"/>
    <tableColumn id="2" xr3:uid="{00000000-0010-0000-4900-000002000000}" name="Current Reimbursement Rates" dataDxfId="56" dataCellStyle="Currency"/>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A000000}" name="Table1154953576165697377" displayName="Table1154953576165697377" ref="I20:N45" totalsRowShown="0">
  <tableColumns count="6">
    <tableColumn id="1" xr3:uid="{00000000-0010-0000-4A00-000001000000}" name="Meal Period"/>
    <tableColumn id="3" xr3:uid="{00000000-0010-0000-4A00-000003000000}" name="Estimated # of meals/day "/>
    <tableColumn id="2" xr3:uid="{00000000-0010-0000-4A00-000002000000}" name="# of Meal by Determination Category "/>
    <tableColumn id="4" xr3:uid="{00000000-0010-0000-4A00-000004000000}" name="# of Serving Days/Year"/>
    <tableColumn id="5" xr3:uid="{00000000-0010-0000-4A00-000005000000}" name="Current Reimbursement Rates" dataDxfId="55">
      <calculatedColumnFormula>" "&amp;TEXT(C21," $#.##")</calculatedColumnFormula>
    </tableColumn>
    <tableColumn id="6" xr3:uid="{00000000-0010-0000-4A00-000006000000}" name="Estimated Reimbursement " dataDxfId="54">
      <calculatedColumnFormula>"$"&amp;IF(COUNT(G3,#REF!,L21,M21)=4, PRODUCT(G3,#REF!,L21,M21), "")</calculatedColumnFormula>
    </tableColumn>
  </tableColumns>
  <tableStyleInfo name="TableStyleMedium6"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B000000}" name="Table1265054586266707478" displayName="Table1265054586266707478" ref="E20:G25" totalsRowShown="0" headerRowDxfId="53">
  <tableColumns count="3">
    <tableColumn id="1" xr3:uid="{00000000-0010-0000-4B00-000001000000}" name="Meal Determination Category " dataDxfId="52"/>
    <tableColumn id="2" xr3:uid="{00000000-0010-0000-4B00-000002000000}" name="Anticpated Enrollment" dataDxfId="51"/>
    <tableColumn id="4" xr3:uid="{00000000-0010-0000-4B00-000004000000}" name="Claiming Percentage based on Eligibility Determination" dataDxfId="50"/>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C000000}" name="Table375155596367717579" displayName="Table375155596367717579" ref="P20:T24" totalsRowShown="0">
  <autoFilter ref="P20:T24" xr:uid="{00000000-0009-0000-0100-00004E000000}">
    <filterColumn colId="0" hiddenButton="1"/>
    <filterColumn colId="1" hiddenButton="1"/>
    <filterColumn colId="2" hiddenButton="1"/>
    <filterColumn colId="3" hiddenButton="1"/>
    <filterColumn colId="4" hiddenButton="1"/>
  </autoFilter>
  <tableColumns count="5">
    <tableColumn id="5" xr3:uid="{00000000-0010-0000-4C00-000005000000}" name="Meal Period"/>
    <tableColumn id="1" xr3:uid="{00000000-0010-0000-4C00-000001000000}" name="Current Reimbursement Rate"/>
    <tableColumn id="2" xr3:uid="{00000000-0010-0000-4C00-000002000000}" name="Estimated # of meals/day"/>
    <tableColumn id="3" xr3:uid="{00000000-0010-0000-4C00-000003000000}" name="# of Serving Days/Year" dataDxfId="49"/>
    <tableColumn id="4" xr3:uid="{00000000-0010-0000-4C00-000004000000}" name="Estimated Reimbursement "/>
  </tableColumns>
  <tableStyleInfo name="TableStyleMedium6"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D000000}" name="Table93485256606468727680" displayName="Table93485256606468727680" ref="A20:C31" totalsRowShown="0">
  <autoFilter ref="A20:C31" xr:uid="{00000000-0009-0000-0100-00004F000000}">
    <filterColumn colId="0" hiddenButton="1"/>
    <filterColumn colId="1" hiddenButton="1"/>
    <filterColumn colId="2" hiddenButton="1"/>
  </autoFilter>
  <tableColumns count="3">
    <tableColumn id="1" xr3:uid="{00000000-0010-0000-4D00-000001000000}" name="Meal Period"/>
    <tableColumn id="3" xr3:uid="{00000000-0010-0000-4D00-000003000000}" name="Meal Determination Category"/>
    <tableColumn id="2" xr3:uid="{00000000-0010-0000-4D00-000002000000}" name="Current Reimbursement Rates" dataDxfId="48" dataCellStyle="Currency"/>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E000000}" name="Table115495357616569737781" displayName="Table115495357616569737781" ref="I20:N45" totalsRowShown="0">
  <tableColumns count="6">
    <tableColumn id="1" xr3:uid="{00000000-0010-0000-4E00-000001000000}" name="Meal Period"/>
    <tableColumn id="3" xr3:uid="{00000000-0010-0000-4E00-000003000000}" name="Estimated # of meals/day "/>
    <tableColumn id="2" xr3:uid="{00000000-0010-0000-4E00-000002000000}" name="# of Meal by Determination Category "/>
    <tableColumn id="4" xr3:uid="{00000000-0010-0000-4E00-000004000000}" name="# of Serving Days/Year"/>
    <tableColumn id="5" xr3:uid="{00000000-0010-0000-4E00-000005000000}" name="Current Reimbursement Rates" dataDxfId="47">
      <calculatedColumnFormula>" "&amp;TEXT(C21," $#.##")</calculatedColumnFormula>
    </tableColumn>
    <tableColumn id="6" xr3:uid="{00000000-0010-0000-4E00-000006000000}" name="Estimated Reimbursement " dataDxfId="46">
      <calculatedColumnFormula>"$"&amp;IF(COUNT(G3,#REF!,L21,M21)=4, PRODUCT(G3,#REF!,L21,M21), "")</calculatedColumnFormula>
    </tableColumn>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07000000}" name="Table12686" displayName="Table12686" ref="E20:G25" totalsRowShown="0" headerRowDxfId="189">
  <tableColumns count="3">
    <tableColumn id="1" xr3:uid="{00000000-0010-0000-0700-000001000000}" name="Meal Determination Category " dataDxfId="188"/>
    <tableColumn id="2" xr3:uid="{00000000-0010-0000-0700-000002000000}" name="Anticpated Enrollment" dataDxfId="187"/>
    <tableColumn id="4" xr3:uid="{00000000-0010-0000-0700-000004000000}" name="Claiming Percentage based on Eligibility Determination" dataDxfId="186"/>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F000000}" name="Table126505458626670747882" displayName="Table126505458626670747882" ref="E20:G25" totalsRowShown="0" headerRowDxfId="45">
  <tableColumns count="3">
    <tableColumn id="1" xr3:uid="{00000000-0010-0000-4F00-000001000000}" name="Meal Determination Category " dataDxfId="44"/>
    <tableColumn id="2" xr3:uid="{00000000-0010-0000-4F00-000002000000}" name="Anticpated Enrollment" dataDxfId="43"/>
    <tableColumn id="4" xr3:uid="{00000000-0010-0000-4F00-000004000000}" name="Claiming Percentage based on Eligibility Determination" dataDxfId="42"/>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0000000}" name="Table37515559636771757983" displayName="Table37515559636771757983" ref="P20:T24" totalsRowShown="0">
  <autoFilter ref="P20:T24" xr:uid="{00000000-0009-0000-0100-000052000000}">
    <filterColumn colId="0" hiddenButton="1"/>
    <filterColumn colId="1" hiddenButton="1"/>
    <filterColumn colId="2" hiddenButton="1"/>
    <filterColumn colId="3" hiddenButton="1"/>
    <filterColumn colId="4" hiddenButton="1"/>
  </autoFilter>
  <tableColumns count="5">
    <tableColumn id="5" xr3:uid="{00000000-0010-0000-5000-000005000000}" name="Meal Period"/>
    <tableColumn id="1" xr3:uid="{00000000-0010-0000-5000-000001000000}" name="Current Reimbursement Rate"/>
    <tableColumn id="2" xr3:uid="{00000000-0010-0000-5000-000002000000}" name="Estimated # of meals/day"/>
    <tableColumn id="3" xr3:uid="{00000000-0010-0000-5000-000003000000}" name="# of Serving Days/Year" dataDxfId="41"/>
    <tableColumn id="4" xr3:uid="{00000000-0010-0000-5000-000004000000}" name="Estimated Reimbursement "/>
  </tableColumns>
  <tableStyleInfo name="TableStyleMedium6"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51000000}" name="Table93485256124" displayName="Table93485256124" ref="A20:C31" totalsRowShown="0">
  <autoFilter ref="A20:C31" xr:uid="{00000000-0009-0000-0100-00007B000000}">
    <filterColumn colId="0" hiddenButton="1"/>
    <filterColumn colId="1" hiddenButton="1"/>
    <filterColumn colId="2" hiddenButton="1"/>
  </autoFilter>
  <tableColumns count="3">
    <tableColumn id="1" xr3:uid="{00000000-0010-0000-5100-000001000000}" name="Meal Period"/>
    <tableColumn id="3" xr3:uid="{00000000-0010-0000-5100-000003000000}" name="Meal Determination Category"/>
    <tableColumn id="2" xr3:uid="{00000000-0010-0000-5100-000002000000}" name="Current Reimbursement Rates" dataDxfId="40" dataCellStyle="Currency"/>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52000000}" name="Table115495357125" displayName="Table115495357125" ref="I20:N45" totalsRowShown="0">
  <tableColumns count="6">
    <tableColumn id="1" xr3:uid="{00000000-0010-0000-5200-000001000000}" name="Meal Period"/>
    <tableColumn id="3" xr3:uid="{00000000-0010-0000-5200-000003000000}" name="Estimated # of meals/day "/>
    <tableColumn id="2" xr3:uid="{00000000-0010-0000-5200-000002000000}" name="# of Meal by Determination Category "/>
    <tableColumn id="4" xr3:uid="{00000000-0010-0000-5200-000004000000}" name="# of Serving Days/Year"/>
    <tableColumn id="5" xr3:uid="{00000000-0010-0000-5200-000005000000}" name="Current Reimbursement Rates" dataDxfId="39">
      <calculatedColumnFormula>" "&amp;TEXT(C21," $#.##")</calculatedColumnFormula>
    </tableColumn>
    <tableColumn id="6" xr3:uid="{00000000-0010-0000-5200-000006000000}" name="Estimated Reimbursement " dataDxfId="38">
      <calculatedColumnFormula>"$"&amp;IF(COUNT(G3,#REF!,L21,M21)=4, PRODUCT(G3,#REF!,L21,M21), "")</calculatedColumnFormula>
    </tableColumn>
  </tableColumns>
  <tableStyleInfo name="TableStyleMedium6"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53000000}" name="Table126505458126" displayName="Table126505458126" ref="E20:G25" totalsRowShown="0" headerRowDxfId="37">
  <tableColumns count="3">
    <tableColumn id="1" xr3:uid="{00000000-0010-0000-5300-000001000000}" name="Meal Determination Category " dataDxfId="36"/>
    <tableColumn id="2" xr3:uid="{00000000-0010-0000-5300-000002000000}" name="Anticpated Enrollment" dataDxfId="35"/>
    <tableColumn id="4" xr3:uid="{00000000-0010-0000-5300-000004000000}" name="Claiming Percentage based on Eligibility Determination" dataDxfId="34"/>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54000000}" name="Table37515559127" displayName="Table37515559127" ref="P20:T24" totalsRowShown="0">
  <autoFilter ref="P20:T24" xr:uid="{00000000-0009-0000-0100-00007E000000}">
    <filterColumn colId="0" hiddenButton="1"/>
    <filterColumn colId="1" hiddenButton="1"/>
    <filterColumn colId="2" hiddenButton="1"/>
    <filterColumn colId="3" hiddenButton="1"/>
    <filterColumn colId="4" hiddenButton="1"/>
  </autoFilter>
  <tableColumns count="5">
    <tableColumn id="5" xr3:uid="{00000000-0010-0000-5400-000005000000}" name="Meal Period"/>
    <tableColumn id="1" xr3:uid="{00000000-0010-0000-5400-000001000000}" name="Current Reimbursement Rate"/>
    <tableColumn id="2" xr3:uid="{00000000-0010-0000-5400-000002000000}" name="Estimated # of meals/day"/>
    <tableColumn id="3" xr3:uid="{00000000-0010-0000-5400-000003000000}" name="# of Serving Days/Year" dataDxfId="33"/>
    <tableColumn id="4" xr3:uid="{00000000-0010-0000-5400-000004000000}" name="Estimated Reimbursement "/>
  </tableColumns>
  <tableStyleInfo name="TableStyleMedium6"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55000000}" name="Table93485256124128136" displayName="Table93485256124128136" ref="A20:C31" totalsRowShown="0">
  <autoFilter ref="A20:C31" xr:uid="{00000000-0009-0000-0100-000087000000}">
    <filterColumn colId="0" hiddenButton="1"/>
    <filterColumn colId="1" hiddenButton="1"/>
    <filterColumn colId="2" hiddenButton="1"/>
  </autoFilter>
  <tableColumns count="3">
    <tableColumn id="1" xr3:uid="{00000000-0010-0000-5500-000001000000}" name="Meal Period"/>
    <tableColumn id="3" xr3:uid="{00000000-0010-0000-5500-000003000000}" name="Meal Determination Category"/>
    <tableColumn id="2" xr3:uid="{00000000-0010-0000-5500-000002000000}" name="Current Reimbursement Rates" dataDxfId="32" dataCellStyle="Currency"/>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56000000}" name="Table115495357125129137" displayName="Table115495357125129137" ref="I20:N45" totalsRowShown="0">
  <tableColumns count="6">
    <tableColumn id="1" xr3:uid="{00000000-0010-0000-5600-000001000000}" name="Meal Period"/>
    <tableColumn id="3" xr3:uid="{00000000-0010-0000-5600-000003000000}" name="Estimated # of meals/day "/>
    <tableColumn id="2" xr3:uid="{00000000-0010-0000-5600-000002000000}" name="# of Meal by Determination Category "/>
    <tableColumn id="4" xr3:uid="{00000000-0010-0000-5600-000004000000}" name="# of Serving Days/Year"/>
    <tableColumn id="5" xr3:uid="{00000000-0010-0000-5600-000005000000}" name="Current Reimbursement Rates" dataDxfId="31">
      <calculatedColumnFormula>" "&amp;TEXT(C21," $#.##")</calculatedColumnFormula>
    </tableColumn>
    <tableColumn id="6" xr3:uid="{00000000-0010-0000-5600-000006000000}" name="Estimated Reimbursement " dataDxfId="30">
      <calculatedColumnFormula>"$"&amp;IF(COUNT(G3,#REF!,L21,M21)=4, PRODUCT(G3,#REF!,L21,M21), "")</calculatedColumnFormula>
    </tableColumn>
  </tableColumns>
  <tableStyleInfo name="TableStyleMedium6"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57000000}" name="Table126505458126130138" displayName="Table126505458126130138" ref="E20:G25" totalsRowShown="0" headerRowDxfId="29">
  <tableColumns count="3">
    <tableColumn id="1" xr3:uid="{00000000-0010-0000-5700-000001000000}" name="Meal Determination Category " dataDxfId="28"/>
    <tableColumn id="2" xr3:uid="{00000000-0010-0000-5700-000002000000}" name="Anticpated Enrollment" dataDxfId="27"/>
    <tableColumn id="4" xr3:uid="{00000000-0010-0000-5700-000004000000}" name="Claiming Percentage based on Eligibility Determination" dataDxfId="26"/>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58000000}" name="Table37515559127131139" displayName="Table37515559127131139" ref="P20:T24" totalsRowShown="0">
  <autoFilter ref="P20:T24" xr:uid="{00000000-0009-0000-0100-00008A000000}">
    <filterColumn colId="0" hiddenButton="1"/>
    <filterColumn colId="1" hiddenButton="1"/>
    <filterColumn colId="2" hiddenButton="1"/>
    <filterColumn colId="3" hiddenButton="1"/>
    <filterColumn colId="4" hiddenButton="1"/>
  </autoFilter>
  <tableColumns count="5">
    <tableColumn id="5" xr3:uid="{00000000-0010-0000-5800-000005000000}" name="Meal Period"/>
    <tableColumn id="1" xr3:uid="{00000000-0010-0000-5800-000001000000}" name="Current Reimbursement Rate"/>
    <tableColumn id="2" xr3:uid="{00000000-0010-0000-5800-000002000000}" name="Estimated # of meals/day"/>
    <tableColumn id="3" xr3:uid="{00000000-0010-0000-5800-000003000000}" name="# of Serving Days/Year" dataDxfId="25"/>
    <tableColumn id="4" xr3:uid="{00000000-0010-0000-5800-000004000000}" name="Estimated Reimbursement "/>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8000000}" name="Table3787" displayName="Table3787" ref="P20:T24" totalsRowShown="0">
  <autoFilter ref="P20:T24" xr:uid="{00000000-0009-0000-0100-000056000000}">
    <filterColumn colId="0" hiddenButton="1"/>
    <filterColumn colId="1" hiddenButton="1"/>
    <filterColumn colId="2" hiddenButton="1"/>
    <filterColumn colId="3" hiddenButton="1"/>
    <filterColumn colId="4" hiddenButton="1"/>
  </autoFilter>
  <tableColumns count="5">
    <tableColumn id="5" xr3:uid="{00000000-0010-0000-0800-000005000000}" name="Meal Period"/>
    <tableColumn id="1" xr3:uid="{00000000-0010-0000-0800-000001000000}" name="Current Reimbursement Rate"/>
    <tableColumn id="2" xr3:uid="{00000000-0010-0000-0800-000002000000}" name="Estimated # of meals/day"/>
    <tableColumn id="3" xr3:uid="{00000000-0010-0000-0800-000003000000}" name="# of Serving Days/Year" dataDxfId="185"/>
    <tableColumn id="4" xr3:uid="{00000000-0010-0000-0800-000004000000}" name="Estimated Reimbursement "/>
  </tableColumns>
  <tableStyleInfo name="TableStyleMedium6"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59000000}" name="Table93485256124128132" displayName="Table93485256124128132" ref="A20:C31" totalsRowShown="0">
  <autoFilter ref="A20:C31" xr:uid="{00000000-0009-0000-0100-000083000000}">
    <filterColumn colId="0" hiddenButton="1"/>
    <filterColumn colId="1" hiddenButton="1"/>
    <filterColumn colId="2" hiddenButton="1"/>
  </autoFilter>
  <tableColumns count="3">
    <tableColumn id="1" xr3:uid="{00000000-0010-0000-5900-000001000000}" name="Meal Period"/>
    <tableColumn id="3" xr3:uid="{00000000-0010-0000-5900-000003000000}" name="Meal Determination Category"/>
    <tableColumn id="2" xr3:uid="{00000000-0010-0000-5900-000002000000}" name="Current Reimbursement Rates" dataDxfId="24" dataCellStyle="Currency"/>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5A000000}" name="Table115495357125129133" displayName="Table115495357125129133" ref="I20:N45" totalsRowShown="0">
  <tableColumns count="6">
    <tableColumn id="1" xr3:uid="{00000000-0010-0000-5A00-000001000000}" name="Meal Period"/>
    <tableColumn id="3" xr3:uid="{00000000-0010-0000-5A00-000003000000}" name="Estimated # of meals/day "/>
    <tableColumn id="2" xr3:uid="{00000000-0010-0000-5A00-000002000000}" name="# of Meal by Determination Category "/>
    <tableColumn id="4" xr3:uid="{00000000-0010-0000-5A00-000004000000}" name="# of Serving Days/Year"/>
    <tableColumn id="5" xr3:uid="{00000000-0010-0000-5A00-000005000000}" name="Current Reimbursement Rates" dataDxfId="23">
      <calculatedColumnFormula>" "&amp;TEXT(C21," $#.##")</calculatedColumnFormula>
    </tableColumn>
    <tableColumn id="6" xr3:uid="{00000000-0010-0000-5A00-000006000000}" name="Estimated Reimbursement " dataDxfId="22">
      <calculatedColumnFormula>"$"&amp;IF(COUNT(G3,#REF!,L21,M21)=4, PRODUCT(G3,#REF!,L21,M21), "")</calculatedColumnFormula>
    </tableColumn>
  </tableColumns>
  <tableStyleInfo name="TableStyleMedium6"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5B000000}" name="Table126505458126130134" displayName="Table126505458126130134" ref="E20:G25" totalsRowShown="0" headerRowDxfId="21">
  <tableColumns count="3">
    <tableColumn id="1" xr3:uid="{00000000-0010-0000-5B00-000001000000}" name="Meal Determination Category " dataDxfId="20"/>
    <tableColumn id="2" xr3:uid="{00000000-0010-0000-5B00-000002000000}" name="Anticpated Enrollment" dataDxfId="19"/>
    <tableColumn id="4" xr3:uid="{00000000-0010-0000-5B00-000004000000}" name="Claiming Percentage based on Eligibility Determination" dataDxfId="18"/>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5C000000}" name="Table37515559127131135" displayName="Table37515559127131135" ref="P20:T24" totalsRowShown="0">
  <autoFilter ref="P20:T24" xr:uid="{00000000-0009-0000-0100-000086000000}">
    <filterColumn colId="0" hiddenButton="1"/>
    <filterColumn colId="1" hiddenButton="1"/>
    <filterColumn colId="2" hiddenButton="1"/>
    <filterColumn colId="3" hiddenButton="1"/>
    <filterColumn colId="4" hiddenButton="1"/>
  </autoFilter>
  <tableColumns count="5">
    <tableColumn id="5" xr3:uid="{00000000-0010-0000-5C00-000005000000}" name="Meal Period"/>
    <tableColumn id="1" xr3:uid="{00000000-0010-0000-5C00-000001000000}" name="Current Reimbursement Rate"/>
    <tableColumn id="2" xr3:uid="{00000000-0010-0000-5C00-000002000000}" name="Estimated # of meals/day"/>
    <tableColumn id="3" xr3:uid="{00000000-0010-0000-5C00-000003000000}" name="# of Serving Days/Year" dataDxfId="17"/>
    <tableColumn id="4" xr3:uid="{00000000-0010-0000-5C00-000004000000}" name="Estimated Reimbursement "/>
  </tableColumns>
  <tableStyleInfo name="TableStyleMedium6"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5D000000}" name="Table93485256124128" displayName="Table93485256124128" ref="A20:C31" totalsRowShown="0">
  <autoFilter ref="A20:C31" xr:uid="{00000000-0009-0000-0100-00007F000000}">
    <filterColumn colId="0" hiddenButton="1"/>
    <filterColumn colId="1" hiddenButton="1"/>
    <filterColumn colId="2" hiddenButton="1"/>
  </autoFilter>
  <tableColumns count="3">
    <tableColumn id="1" xr3:uid="{00000000-0010-0000-5D00-000001000000}" name="Meal Period"/>
    <tableColumn id="3" xr3:uid="{00000000-0010-0000-5D00-000003000000}" name="Meal Determination Category"/>
    <tableColumn id="2" xr3:uid="{00000000-0010-0000-5D00-000002000000}" name="Current Reimbursement Rates" dataDxfId="16" dataCellStyle="Currency"/>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5E000000}" name="Table115495357125129" displayName="Table115495357125129" ref="I20:N45" totalsRowShown="0">
  <tableColumns count="6">
    <tableColumn id="1" xr3:uid="{00000000-0010-0000-5E00-000001000000}" name="Meal Period"/>
    <tableColumn id="3" xr3:uid="{00000000-0010-0000-5E00-000003000000}" name="Estimated # of meals/day "/>
    <tableColumn id="2" xr3:uid="{00000000-0010-0000-5E00-000002000000}" name="# of Meal by Determination Category "/>
    <tableColumn id="4" xr3:uid="{00000000-0010-0000-5E00-000004000000}" name="# of Serving Days/Year"/>
    <tableColumn id="5" xr3:uid="{00000000-0010-0000-5E00-000005000000}" name="Current Reimbursement Rates" dataDxfId="15">
      <calculatedColumnFormula>" "&amp;TEXT(C21," $#.##")</calculatedColumnFormula>
    </tableColumn>
    <tableColumn id="6" xr3:uid="{00000000-0010-0000-5E00-000006000000}" name="Estimated Reimbursement " dataDxfId="14">
      <calculatedColumnFormula>"$"&amp;IF(COUNT(G3,#REF!,L21,M21)=4, PRODUCT(G3,#REF!,L21,M21), "")</calculatedColumnFormula>
    </tableColumn>
  </tableColumns>
  <tableStyleInfo name="TableStyleMedium6"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5F000000}" name="Table126505458126130" displayName="Table126505458126130" ref="E20:G25" totalsRowShown="0" headerRowDxfId="13">
  <tableColumns count="3">
    <tableColumn id="1" xr3:uid="{00000000-0010-0000-5F00-000001000000}" name="Meal Determination Category " dataDxfId="12"/>
    <tableColumn id="2" xr3:uid="{00000000-0010-0000-5F00-000002000000}" name="Anticpated Enrollment" dataDxfId="11"/>
    <tableColumn id="4" xr3:uid="{00000000-0010-0000-5F00-000004000000}" name="Claiming Percentage based on Eligibility Determination" dataDxfId="10"/>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60000000}" name="Table37515559127131" displayName="Table37515559127131" ref="P20:T24" totalsRowShown="0">
  <autoFilter ref="P20:T24" xr:uid="{00000000-0009-0000-0100-000082000000}">
    <filterColumn colId="0" hiddenButton="1"/>
    <filterColumn colId="1" hiddenButton="1"/>
    <filterColumn colId="2" hiddenButton="1"/>
    <filterColumn colId="3" hiddenButton="1"/>
    <filterColumn colId="4" hiddenButton="1"/>
  </autoFilter>
  <tableColumns count="5">
    <tableColumn id="5" xr3:uid="{00000000-0010-0000-6000-000005000000}" name="Meal Period"/>
    <tableColumn id="1" xr3:uid="{00000000-0010-0000-6000-000001000000}" name="Current Reimbursement Rate"/>
    <tableColumn id="2" xr3:uid="{00000000-0010-0000-6000-000002000000}" name="Estimated # of meals/day"/>
    <tableColumn id="3" xr3:uid="{00000000-0010-0000-6000-000003000000}" name="# of Serving Days/Year" dataDxfId="9"/>
    <tableColumn id="4" xr3:uid="{00000000-0010-0000-6000-000004000000}" name="Estimated Reimbursement "/>
  </tableColumns>
  <tableStyleInfo name="TableStyleMedium6"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61000000}" name="Table93485256124128132140" displayName="Table93485256124128132140" ref="A20:C31" totalsRowShown="0">
  <autoFilter ref="A20:C31" xr:uid="{00000000-0009-0000-0100-00008B000000}">
    <filterColumn colId="0" hiddenButton="1"/>
    <filterColumn colId="1" hiddenButton="1"/>
    <filterColumn colId="2" hiddenButton="1"/>
  </autoFilter>
  <tableColumns count="3">
    <tableColumn id="1" xr3:uid="{00000000-0010-0000-6100-000001000000}" name="Meal Period"/>
    <tableColumn id="3" xr3:uid="{00000000-0010-0000-6100-000003000000}" name="Meal Determination Category"/>
    <tableColumn id="2" xr3:uid="{00000000-0010-0000-6100-000002000000}" name="Current Reimbursement Rates" dataDxfId="8" dataCellStyle="Currency"/>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62000000}" name="Table115495357125129133141" displayName="Table115495357125129133141" ref="I20:N45" totalsRowShown="0">
  <tableColumns count="6">
    <tableColumn id="1" xr3:uid="{00000000-0010-0000-6200-000001000000}" name="Meal Period"/>
    <tableColumn id="3" xr3:uid="{00000000-0010-0000-6200-000003000000}" name="Estimated # of meals/day "/>
    <tableColumn id="2" xr3:uid="{00000000-0010-0000-6200-000002000000}" name="# of Meal by Determination Category "/>
    <tableColumn id="4" xr3:uid="{00000000-0010-0000-6200-000004000000}" name="# of Serving Days/Year"/>
    <tableColumn id="5" xr3:uid="{00000000-0010-0000-6200-000005000000}" name="Current Reimbursement Rates" dataDxfId="7">
      <calculatedColumnFormula>" "&amp;TEXT(C21," $#.##")</calculatedColumnFormula>
    </tableColumn>
    <tableColumn id="6" xr3:uid="{00000000-0010-0000-6200-000006000000}" name="Estimated Reimbursement " dataDxfId="6">
      <calculatedColumnFormula>"$"&amp;IF(COUNT(G3,#REF!,L21,M21)=4, PRODUCT(G3,#REF!,L21,M21), "")</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table" Target="../tables/table51.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table" Target="../tables/table57.xml"/><Relationship Id="rId5" Type="http://schemas.openxmlformats.org/officeDocument/2006/relationships/table" Target="../tables/table56.xml"/><Relationship Id="rId4" Type="http://schemas.openxmlformats.org/officeDocument/2006/relationships/table" Target="../tables/table5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8.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table" Target="../tables/table59.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table" Target="../tables/table65.xml"/><Relationship Id="rId5" Type="http://schemas.openxmlformats.org/officeDocument/2006/relationships/table" Target="../tables/table64.xml"/><Relationship Id="rId4" Type="http://schemas.openxmlformats.org/officeDocument/2006/relationships/table" Target="../tables/table63.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table" Target="../tables/table69.xml"/><Relationship Id="rId5" Type="http://schemas.openxmlformats.org/officeDocument/2006/relationships/table" Target="../tables/table68.xml"/><Relationship Id="rId4" Type="http://schemas.openxmlformats.org/officeDocument/2006/relationships/table" Target="../tables/table6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table" Target="../tables/table73.xml"/><Relationship Id="rId5" Type="http://schemas.openxmlformats.org/officeDocument/2006/relationships/table" Target="../tables/table72.xml"/><Relationship Id="rId4" Type="http://schemas.openxmlformats.org/officeDocument/2006/relationships/table" Target="../tables/table7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74.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table" Target="../tables/table77.xml"/><Relationship Id="rId5" Type="http://schemas.openxmlformats.org/officeDocument/2006/relationships/table" Target="../tables/table76.xml"/><Relationship Id="rId4" Type="http://schemas.openxmlformats.org/officeDocument/2006/relationships/table" Target="../tables/table7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78.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82.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table" Target="../tables/table85.xml"/><Relationship Id="rId5" Type="http://schemas.openxmlformats.org/officeDocument/2006/relationships/table" Target="../tables/table84.xml"/><Relationship Id="rId4" Type="http://schemas.openxmlformats.org/officeDocument/2006/relationships/table" Target="../tables/table83.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86.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table" Target="../tables/table89.xml"/><Relationship Id="rId5" Type="http://schemas.openxmlformats.org/officeDocument/2006/relationships/table" Target="../tables/table88.xml"/><Relationship Id="rId4" Type="http://schemas.openxmlformats.org/officeDocument/2006/relationships/table" Target="../tables/table87.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90.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table" Target="../tables/table93.xml"/><Relationship Id="rId5" Type="http://schemas.openxmlformats.org/officeDocument/2006/relationships/table" Target="../tables/table92.xml"/><Relationship Id="rId4" Type="http://schemas.openxmlformats.org/officeDocument/2006/relationships/table" Target="../tables/table9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94.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table" Target="../tables/table97.xml"/><Relationship Id="rId5" Type="http://schemas.openxmlformats.org/officeDocument/2006/relationships/table" Target="../tables/table96.xml"/><Relationship Id="rId4" Type="http://schemas.openxmlformats.org/officeDocument/2006/relationships/table" Target="../tables/table9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98.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table" Target="../tables/table101.xml"/><Relationship Id="rId5" Type="http://schemas.openxmlformats.org/officeDocument/2006/relationships/table" Target="../tables/table100.xml"/><Relationship Id="rId4" Type="http://schemas.openxmlformats.org/officeDocument/2006/relationships/table" Target="../tables/table9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8"/>
  <sheetViews>
    <sheetView tabSelected="1" topLeftCell="A6" workbookViewId="0">
      <selection activeCell="A39" sqref="A39"/>
    </sheetView>
  </sheetViews>
  <sheetFormatPr defaultRowHeight="14.25" x14ac:dyDescent="0.45"/>
  <cols>
    <col min="1" max="1" width="40.265625" customWidth="1"/>
    <col min="2" max="2" width="38" customWidth="1"/>
    <col min="3" max="3" width="30" customWidth="1"/>
  </cols>
  <sheetData>
    <row r="1" spans="1:3" ht="23.25" x14ac:dyDescent="0.7">
      <c r="A1" s="2" t="s">
        <v>0</v>
      </c>
    </row>
    <row r="9" spans="1:3" ht="40.5" customHeight="1" x14ac:dyDescent="0.5">
      <c r="A9" s="33" t="s">
        <v>1</v>
      </c>
      <c r="B9" s="33" t="s">
        <v>2</v>
      </c>
      <c r="C9" s="33" t="s">
        <v>3</v>
      </c>
    </row>
    <row r="10" spans="1:3" ht="15.75" x14ac:dyDescent="0.5">
      <c r="A10" s="1" t="str">
        <f>"Site 1: "&amp;'Site 1'!B18</f>
        <v xml:space="preserve">Site 1: </v>
      </c>
      <c r="B10" s="6">
        <f>'Site 1'!N45</f>
        <v>0</v>
      </c>
      <c r="C10" s="6">
        <f>'Site 1'!T24</f>
        <v>0</v>
      </c>
    </row>
    <row r="11" spans="1:3" ht="15.75" x14ac:dyDescent="0.5">
      <c r="A11" s="1" t="str">
        <f>"Site 2: "&amp;'Site 2'!B18</f>
        <v xml:space="preserve">Site 2: </v>
      </c>
      <c r="B11" s="6">
        <f>'Site 2'!N45</f>
        <v>0</v>
      </c>
      <c r="C11" s="6">
        <f>'Site 2'!T24</f>
        <v>0</v>
      </c>
    </row>
    <row r="12" spans="1:3" x14ac:dyDescent="0.45">
      <c r="A12" t="str">
        <f>"Site 3: "&amp;'Site 3'!B18</f>
        <v xml:space="preserve">Site 3: </v>
      </c>
      <c r="B12" s="6">
        <f>'Site 3'!N45</f>
        <v>0</v>
      </c>
      <c r="C12" s="6">
        <f>'Site 3'!T24</f>
        <v>0</v>
      </c>
    </row>
    <row r="13" spans="1:3" x14ac:dyDescent="0.45">
      <c r="A13" t="str">
        <f>"Site 4: "&amp;'Site 4'!B18</f>
        <v xml:space="preserve">Site 4: </v>
      </c>
      <c r="B13" s="6">
        <f>'Site 4'!N45</f>
        <v>0</v>
      </c>
      <c r="C13" s="6">
        <f>'Site 4'!T24</f>
        <v>0</v>
      </c>
    </row>
    <row r="14" spans="1:3" x14ac:dyDescent="0.45">
      <c r="A14" t="str">
        <f>"Site 5: "&amp;'Site 5'!B18</f>
        <v xml:space="preserve">Site 5: </v>
      </c>
      <c r="B14" s="6">
        <f>'Site 5'!N45</f>
        <v>0</v>
      </c>
      <c r="C14" s="6">
        <f>'Site 5'!T24</f>
        <v>0</v>
      </c>
    </row>
    <row r="15" spans="1:3" x14ac:dyDescent="0.45">
      <c r="A15" t="str">
        <f>"Site 6: "&amp;'Site 6'!B18</f>
        <v xml:space="preserve">Site 6: </v>
      </c>
      <c r="B15" s="6">
        <f>'Site 6'!N45</f>
        <v>0</v>
      </c>
      <c r="C15" s="6">
        <f>'Site 6'!T24</f>
        <v>0</v>
      </c>
    </row>
    <row r="16" spans="1:3" x14ac:dyDescent="0.45">
      <c r="A16" t="str">
        <f>"Site 7: "&amp;'Site 7'!B18</f>
        <v xml:space="preserve">Site 7: </v>
      </c>
      <c r="B16" s="6">
        <f>'Site 7'!N45</f>
        <v>0</v>
      </c>
      <c r="C16" s="6">
        <f>'Site 7'!T24</f>
        <v>0</v>
      </c>
    </row>
    <row r="17" spans="1:3" x14ac:dyDescent="0.45">
      <c r="A17" t="str">
        <f>"Site 8: "&amp;'Site 8'!B18</f>
        <v xml:space="preserve">Site 8: </v>
      </c>
      <c r="B17" s="6">
        <f>'Site 8'!N45</f>
        <v>0</v>
      </c>
      <c r="C17" s="6">
        <f>'Site 8'!T24</f>
        <v>0</v>
      </c>
    </row>
    <row r="18" spans="1:3" x14ac:dyDescent="0.45">
      <c r="A18" t="str">
        <f>"Site 9: "&amp;'Site 9'!B18</f>
        <v xml:space="preserve">Site 9: </v>
      </c>
      <c r="B18" s="6">
        <f>'Site 9'!N45</f>
        <v>0</v>
      </c>
      <c r="C18" s="6">
        <f>'Site 9'!T24</f>
        <v>0</v>
      </c>
    </row>
    <row r="19" spans="1:3" x14ac:dyDescent="0.45">
      <c r="A19" t="str">
        <f>"Site 10: "&amp;'Site 10'!B18</f>
        <v xml:space="preserve">Site 10: </v>
      </c>
      <c r="B19" s="6">
        <f>'Site 10'!N45</f>
        <v>0</v>
      </c>
      <c r="C19" s="6">
        <f>'Site 10'!T24</f>
        <v>0</v>
      </c>
    </row>
    <row r="20" spans="1:3" x14ac:dyDescent="0.45">
      <c r="A20" t="str">
        <f>"Site 11: "&amp;'Site 11'!B18</f>
        <v xml:space="preserve">Site 11: </v>
      </c>
      <c r="B20" s="6">
        <f>'Site 11'!N45</f>
        <v>0</v>
      </c>
      <c r="C20" s="6">
        <f>'Site 11'!T24</f>
        <v>0</v>
      </c>
    </row>
    <row r="21" spans="1:3" x14ac:dyDescent="0.45">
      <c r="A21" t="str">
        <f>"Site 12: "&amp;'Site 12'!B18</f>
        <v xml:space="preserve">Site 12: </v>
      </c>
      <c r="B21" s="6">
        <f>'Site 12'!N45</f>
        <v>0</v>
      </c>
      <c r="C21" s="6">
        <f>'Site 12'!T24</f>
        <v>0</v>
      </c>
    </row>
    <row r="22" spans="1:3" x14ac:dyDescent="0.45">
      <c r="A22" t="str">
        <f>"Site 13: "&amp;'Site 13'!B18</f>
        <v xml:space="preserve">Site 13: </v>
      </c>
      <c r="B22" s="6">
        <f>'Site 13'!N45</f>
        <v>0</v>
      </c>
      <c r="C22" s="6">
        <f>'Site 13'!T24</f>
        <v>0</v>
      </c>
    </row>
    <row r="23" spans="1:3" x14ac:dyDescent="0.45">
      <c r="A23" t="str">
        <f>"Site 14: "&amp;'Site 14'!B18</f>
        <v xml:space="preserve">Site 14: </v>
      </c>
      <c r="B23" s="6">
        <f>'Site 14'!N45</f>
        <v>0</v>
      </c>
      <c r="C23" s="6">
        <f>'Site 14'!T24</f>
        <v>0</v>
      </c>
    </row>
    <row r="24" spans="1:3" x14ac:dyDescent="0.45">
      <c r="A24" t="str">
        <f>"Site 15: "&amp;'Site 15'!B18</f>
        <v xml:space="preserve">Site 15: </v>
      </c>
      <c r="B24" s="6">
        <f>'Site 15'!N45</f>
        <v>0</v>
      </c>
      <c r="C24" s="6">
        <f>'Site 15'!T24</f>
        <v>0</v>
      </c>
    </row>
    <row r="25" spans="1:3" x14ac:dyDescent="0.45">
      <c r="A25" t="str">
        <f>"Site 16: "&amp;'Site 16'!B18</f>
        <v xml:space="preserve">Site 16: </v>
      </c>
      <c r="B25" s="6">
        <f>'Site 16'!N45</f>
        <v>0</v>
      </c>
      <c r="C25" s="6">
        <f>'Site 16'!T24</f>
        <v>0</v>
      </c>
    </row>
    <row r="26" spans="1:3" x14ac:dyDescent="0.45">
      <c r="A26" t="str">
        <f>"Site 17: "&amp;'Site 17'!B18</f>
        <v xml:space="preserve">Site 17: </v>
      </c>
      <c r="B26" s="6">
        <f>'Site 17'!N45</f>
        <v>0</v>
      </c>
      <c r="C26" s="6">
        <f>'Site 17'!T24</f>
        <v>0</v>
      </c>
    </row>
    <row r="27" spans="1:3" x14ac:dyDescent="0.45">
      <c r="A27" t="str">
        <f>"Site 18: "&amp;'Site 18'!B18</f>
        <v xml:space="preserve">Site 18: </v>
      </c>
      <c r="B27" s="6">
        <f>'Site 18'!N45</f>
        <v>0</v>
      </c>
      <c r="C27" s="6">
        <f>'Site 18'!T24</f>
        <v>0</v>
      </c>
    </row>
    <row r="28" spans="1:3" x14ac:dyDescent="0.45">
      <c r="A28" t="str">
        <f>"Site 19: "&amp;'Site 19'!B18</f>
        <v xml:space="preserve">Site 19: </v>
      </c>
      <c r="B28" s="6">
        <f>'Site 19'!N45</f>
        <v>0</v>
      </c>
      <c r="C28" s="6">
        <f>'Site 19'!T24</f>
        <v>0</v>
      </c>
    </row>
    <row r="29" spans="1:3" x14ac:dyDescent="0.45">
      <c r="A29" t="str">
        <f>"Site 20: "&amp;'Site 20'!B18</f>
        <v xml:space="preserve">Site 20: </v>
      </c>
      <c r="B29" s="6">
        <f>'Site 20'!N45</f>
        <v>0</v>
      </c>
      <c r="C29" s="6">
        <f>'Site 20'!T24</f>
        <v>0</v>
      </c>
    </row>
    <row r="30" spans="1:3" x14ac:dyDescent="0.45">
      <c r="A30" t="str">
        <f>"Site 21: "&amp;'Site 21'!B18</f>
        <v xml:space="preserve">Site 21: </v>
      </c>
      <c r="B30" s="6">
        <f>'Site 21'!N45</f>
        <v>0</v>
      </c>
      <c r="C30" s="6">
        <f>'Site 21'!T24</f>
        <v>0</v>
      </c>
    </row>
    <row r="31" spans="1:3" x14ac:dyDescent="0.45">
      <c r="A31" t="str">
        <f>"Site 22: "&amp;'Site 22'!B18</f>
        <v xml:space="preserve">Site 22: </v>
      </c>
      <c r="B31" s="6">
        <f>'Site 22'!N45</f>
        <v>0</v>
      </c>
      <c r="C31" s="6">
        <f>'Site 22'!T24</f>
        <v>0</v>
      </c>
    </row>
    <row r="32" spans="1:3" x14ac:dyDescent="0.45">
      <c r="A32" t="str">
        <f>"Site 23: "&amp;'Site 23'!B18</f>
        <v xml:space="preserve">Site 23: </v>
      </c>
      <c r="B32" s="6">
        <f>'Site 23'!N45</f>
        <v>0</v>
      </c>
      <c r="C32" s="6">
        <f>'Site 23'!T24</f>
        <v>0</v>
      </c>
    </row>
    <row r="33" spans="1:3" x14ac:dyDescent="0.45">
      <c r="A33" t="str">
        <f>"Site 24: "&amp;'Site 24'!B18</f>
        <v xml:space="preserve">Site 24: </v>
      </c>
      <c r="B33" s="6">
        <f>'Site 24'!N45</f>
        <v>0</v>
      </c>
      <c r="C33" s="6">
        <f>'Site 24'!T24</f>
        <v>0</v>
      </c>
    </row>
    <row r="34" spans="1:3" x14ac:dyDescent="0.45">
      <c r="A34" t="str">
        <f>"Site 25: "&amp;'Site 25'!B18</f>
        <v xml:space="preserve">Site 25: </v>
      </c>
      <c r="B34" s="6">
        <f>'Site 25'!N45</f>
        <v>0</v>
      </c>
      <c r="C34" s="6">
        <f>'Site 25'!T24</f>
        <v>0</v>
      </c>
    </row>
    <row r="35" spans="1:3" x14ac:dyDescent="0.45">
      <c r="B35" s="30"/>
      <c r="C35" s="30"/>
    </row>
    <row r="36" spans="1:3" x14ac:dyDescent="0.45">
      <c r="A36" t="s">
        <v>4</v>
      </c>
      <c r="B36" s="6">
        <f>SUM(B10:B34)</f>
        <v>0</v>
      </c>
      <c r="C36" s="6">
        <f>SUM(C10:C34)</f>
        <v>0</v>
      </c>
    </row>
    <row r="37" spans="1:3" x14ac:dyDescent="0.45">
      <c r="B37" s="30"/>
      <c r="C37" s="30"/>
    </row>
    <row r="38" spans="1:3" ht="15.75" x14ac:dyDescent="0.5">
      <c r="A38" s="18" t="s">
        <v>5</v>
      </c>
      <c r="B38" s="30"/>
      <c r="C38" s="34">
        <f>SUM(B36:C36)</f>
        <v>0</v>
      </c>
    </row>
  </sheetData>
  <sheetProtection algorithmName="SHA-512" hashValue="PxOKinm9UizGTbsYEBOdVDCF3TDGIy4mZm+/EkPD61gCWhE/h8Z7OTpbytPKA7YzVbgBkAoDMj4fdIVPHe/WeA==" saltValue="0/GCtPRUqlRKr40aG2XEFQ==" spinCount="100000" sheet="1" objects="1" scenarios="1"/>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9"/>
  <sheetViews>
    <sheetView zoomScaleNormal="100" workbookViewId="0">
      <selection activeCell="A18" sqref="A18"/>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3.25" customHeight="1" x14ac:dyDescent="0.45"/>
    <row r="17" spans="1:20" ht="15" customHeight="1" x14ac:dyDescent="0.45"/>
    <row r="18" spans="1:20" ht="19.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PRODUCT(G22,J21,L21,Table115113[[#This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PRODUCT(G21,J25,L25,Table115113[[#This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O5FT1X+ZEDuUq3O3qQtDHo4RdCMXi9B/D2RU69s5OAiE1FIEVr5e6tC25o9zZNjb4fT9V/+tnLXt3ryU+7FSUw==" saltValue="twMJBf8d2SKcIP1zhNp4v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9"/>
  <sheetViews>
    <sheetView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75" customHeight="1" x14ac:dyDescent="0.45"/>
    <row r="17" spans="1:20" ht="15" customHeight="1" x14ac:dyDescent="0.45"/>
    <row r="18" spans="1:20" ht="15.7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PRODUCT(G22,J21,L21,Table115117[[#This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PRODUCT(G21,J25,L25,Table115117[[#This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aTJLJUDgGvkzs6PFCd3r97pIETmV7uuryHlohFkNQbcIwXNx/XD86JhkCtQ+Ngb0ml0yAAzHndZiyVTzHxMs2Q==" saltValue="gsPIWDfRK2Bburowo6/9n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9"/>
  <sheetViews>
    <sheetView topLeftCell="A11" zoomScaleNormal="100" workbookViewId="0">
      <selection activeCell="I18" sqref="I18"/>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PRODUCT(G22,J21,L21,Table115121[[#This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PRODUCT(G21,J25,L25,Table115121[[#This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9Z7fYhJLbWpLNDK0ivbmscAvIMnHzWA4LTc4oOrW4rbdhgo2ecEo1E+E/ywvkSY9gAPa+O+7hr7GVXWdMgPN/g==" saltValue="i45F0yHoFusS8eacqQP/H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9"/>
  <sheetViews>
    <sheetView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50.75" customHeight="1" x14ac:dyDescent="0.45"/>
    <row r="17" spans="1:20" ht="15" customHeight="1" x14ac:dyDescent="0.45"/>
    <row r="18" spans="1:20" ht="18.7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UG1XwIeG7jZgai1Ty1NHoYRacQTg+Yymer1ON8JhVP62MrxQJMNlCleadIGGMycJo192xUBlfaSstZctbqXwHg==" saltValue="ldyntFz4J4xplfoFYWubC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9"/>
  <sheetViews>
    <sheetView zoomScaleNormal="100" workbookViewId="0">
      <selection activeCell="B23" sqref="B23"/>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2.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gmcGvEdSI5x/2y0iEgbxjzwoUpa858zG9xLyq6dq/4zksjqEfGbYGd4STF+f1I+LO29lyW0I4DteJK6Ah2DQmw==" saltValue="aezkOunhC9bd2T3RMXQq4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9"/>
  <sheetViews>
    <sheetView topLeftCell="A14" zoomScaleNormal="100" workbookViewId="0">
      <selection activeCell="B23" sqref="B23"/>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3.2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a+llsWKrgIVht5qBtYcAhnene+IIFpV1ddYW29Ta1hdClvQpehkBMPs3jLTXYvkegJJiW0qFBr65xXF3RkynBA==" saltValue="o3orlQwJSBl2+hkCZxYel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9"/>
  <sheetViews>
    <sheetView zoomScaleNormal="100" workbookViewId="0">
      <selection activeCell="B23" sqref="B23"/>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 customHeight="1" x14ac:dyDescent="0.45"/>
    <row r="18" spans="1:20" ht="19.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pLShpq8aWhFf7YrzEo9QbR4iqz5bosyYFV8xqRVIN6cMlCWmy/nm0DiHCwlGu6hrRwGT4WFdeUU6kFu6cCto5w==" saltValue="GJmSQFNpHYmD8n32xFdPw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9"/>
  <sheetViews>
    <sheetView topLeftCell="A6"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 customHeight="1" x14ac:dyDescent="0.45"/>
    <row r="17" spans="1:20" ht="15" customHeight="1" x14ac:dyDescent="0.45"/>
    <row r="18" spans="1:20" ht="16.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PRODUCT(G22,J21,L21,Table1154953576165[[#This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PRODUCT(G21,J25,L25,Table1154953576165[[#This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EuyTdZ+I/SMAx7oeMibF5ptRPyqy7RKS4tZgehCfSYdmC2wVjX3KIuolVI3LVSqSmYnMEIpEoTXG6C6UlBeNCw==" saltValue="t1OdNeBk0N7DgbrH15fv9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9"/>
  <sheetViews>
    <sheetView zoomScaleNormal="100" workbookViewId="0">
      <selection activeCell="H12" sqref="H1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 customHeight="1" x14ac:dyDescent="0.45"/>
    <row r="17" spans="1:20" ht="15" customHeight="1" x14ac:dyDescent="0.45"/>
    <row r="18" spans="1:20" ht="19.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PRODUCT(G22,J21,L21,Table115495357616569[[#This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PRODUCT(G21,J25,L25,Table115495357616569[[#This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U0FFGhZa2RzDrrzpINXuX+WK248boRXfNbZfxOu5h3A0uKrghh71iNWYEYydnXkb6Holo6LNeQ1Xb6E72MhtDA==" saltValue="CYhYhcxkgL7oxhMc5PVTf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9"/>
  <sheetViews>
    <sheetView topLeftCell="A16"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59.75" customHeight="1" x14ac:dyDescent="0.45"/>
    <row r="17" spans="1:20" ht="15" customHeight="1" x14ac:dyDescent="0.45"/>
    <row r="18" spans="1:20" ht="32.2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PRODUCT(G22,J21,L21,Table11549535761656973[[#This Row],[Current Reimbursement Rates]])</f>
        <v>0</v>
      </c>
      <c r="P22" t="s">
        <v>26</v>
      </c>
      <c r="Q22" s="26">
        <f>Q21</f>
        <v>0</v>
      </c>
      <c r="R22" s="15">
        <f>J37</f>
        <v>0</v>
      </c>
      <c r="S22" s="15">
        <f>L37</f>
        <v>0</v>
      </c>
      <c r="T22" s="6">
        <f>PRODUCT(Q22,R22,S22)</f>
        <v>0</v>
      </c>
    </row>
    <row r="23" spans="1:20" x14ac:dyDescent="0.45">
      <c r="B23" t="s">
        <v>27</v>
      </c>
      <c r="C23" s="20"/>
      <c r="E23" s="5" t="s">
        <v>27</v>
      </c>
      <c r="F23" s="22"/>
      <c r="G23" s="12">
        <f>IF(ISBLANK(F23), 0, F23/F25)</f>
        <v>0</v>
      </c>
      <c r="K23" s="27" t="str">
        <f>"Denied: "&amp;ROUND(IF(ISBLANK(J21),0,PRODUCT(G23,J21)), 0)</f>
        <v>Denied: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PRODUCT(G21,J25,L25,Table11549535761656973[[#This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27</v>
      </c>
      <c r="C27" s="20"/>
      <c r="K27" s="5" t="str">
        <f>"Denied: "&amp;ROUND(IF(ISBLANK(J25),0,PRODUCT(G23,J25)), 0)</f>
        <v>Denied: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27</v>
      </c>
      <c r="C31" s="19"/>
      <c r="K31" s="5" t="str">
        <f>"Denied: "&amp;ROUND(IF(ISBLANK(J29),0,PRODUCT(G23,J29)), 0)</f>
        <v>Denied: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"Denied: "&amp;ROUND(IF(ISBLANK(J33),0,PRODUCT(G23,J33)), 0)</f>
        <v>Denied: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"Denied: "&amp;ROUND(IF(ISBLANK(J39),0,PRODUCT(G23,J39)), 0)</f>
        <v>Denied: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"Denied: "&amp;ROUND(IF(ISBLANK(J43),0,PRODUCT(G23,J43)), 0)</f>
        <v>Denied: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YuKzzG8+7UgJMhwT9wuX1KlQnEuzqdu+csmu9Qds44x02A0V1mdh2gHLZ4SwGL9WGeWguxGlzs7u3fd6Bdjebg==" saltValue="Cy1DU70PG/RQGqCrxQl2H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topLeftCell="A8" zoomScale="70" zoomScaleNormal="70" workbookViewId="0">
      <selection activeCell="R35" sqref="R35"/>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7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c r="R21" s="36">
        <f>J29</f>
        <v>0</v>
      </c>
      <c r="S21" s="36">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PRODUCT(G22,J21,L21,Table115[[#This Row],[Current Reimbursement Rates]])</f>
        <v>0</v>
      </c>
      <c r="P22" t="s">
        <v>26</v>
      </c>
      <c r="Q22" s="26">
        <f>Q21</f>
        <v>0</v>
      </c>
      <c r="R22" s="36">
        <f>J37</f>
        <v>0</v>
      </c>
      <c r="S22" s="36">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lR+4ZuokkCZ+fekO5ws/7QCBLzGW3j0KLjuL1JqCkLXI/4rQx1AZiNeSsfejrHnhA6YGMqcU/iQ42B/XIPGfnw==" saltValue="+gVZcHOmINJtDt9vULXWG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9"/>
  <sheetViews>
    <sheetView topLeftCell="A9" zoomScaleNormal="100" workbookViewId="0">
      <selection activeCell="H16" sqref="H16"/>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 customHeight="1" x14ac:dyDescent="0.45"/>
    <row r="18" spans="1:20" ht="21"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PRODUCT(G22,J21,L21,Table1154953576165697377[[#This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PRODUCT(G21,J25,L25,Table1154953576165697377[[#This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QqeyQmyHywNugFFKZTFiZaiha53otrAt1KoNEFiPUXZPRJo6pYJxwoBZSLPd2vCCavcpuCkxvNqP5YZu+Ja9bA==" saltValue="YHuONecz1XDjetyMPU5V7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9"/>
  <sheetViews>
    <sheetView topLeftCell="A14" zoomScaleNormal="100" workbookViewId="0">
      <selection activeCell="H21" sqref="H21"/>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PRODUCT(G22,J21,L21,Table115495357616569737781[[#This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PRODUCT(G21,J25,L25,Table115495357616569737781[[#This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8Cukk3zZPco/+VmHzoTvgskrhzV4vjQ+NoO6tHfz4j4i1l7fNOaArD3P65GUZROhvoFYePYIRi21ZKoYAkMODw==" saltValue="IS3e8g0nde3VLp50J/sYT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9"/>
  <sheetViews>
    <sheetView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2.5" customHeight="1" x14ac:dyDescent="0.45"/>
    <row r="17" spans="1:20" ht="15" customHeight="1" x14ac:dyDescent="0.45"/>
    <row r="18" spans="1:20" ht="17.2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PRODUCT(G22,J21,L21,Table115495357125[[#This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PRODUCT(G21,J25,L25,Table115495357125[[#This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rwppbpau4o3fJ8kRiNNqiO6UXPnMe+TqJuhBUVlt2+up7wYlGHkmrRzRHuMngd8wyjWngJhF0bcxysFIz0aLLA==" saltValue="yHQzcKGnumGvNf5lxjaWK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49"/>
  <sheetViews>
    <sheetView topLeftCell="A11" zoomScaleNormal="100" workbookViewId="0">
      <selection activeCell="B23" sqref="B23"/>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3.25" customHeight="1" x14ac:dyDescent="0.45"/>
    <row r="17" spans="1:20" ht="15" customHeight="1" x14ac:dyDescent="0.45"/>
    <row r="18" spans="1:20" ht="17.2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PRODUCT(G22,J21,L21,Table115495357125129137[[#This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PRODUCT(G21,J25,L25,Table115495357125129137[[#This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3xddo0VxC/PmysaFkSKLgoYo5Ivg2iAcXcLkgroONQeNkFJETR//KJOlMn0jWbGvM8XfL7Xi9eFmR0I0X+9iQA==" saltValue="6RrKSjKHKZMmgR+NW/tn5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49"/>
  <sheetViews>
    <sheetView topLeftCell="A9" zoomScaleNormal="100" workbookViewId="0">
      <selection activeCell="I18" sqref="I18"/>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75" customHeight="1" x14ac:dyDescent="0.45"/>
    <row r="17" spans="1:20" ht="15" customHeight="1" x14ac:dyDescent="0.45"/>
    <row r="18" spans="1:20" ht="18.7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PRODUCT(G22,J21,L21,Table115495357125129133[[#This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PRODUCT(G21,J25,L25,Table115495357125129133[[#This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x39ixBt683QUeMFtR7oEXdjjvoNCWMXnUFenhIbevT98pQ2SLVUXu4eRZsWoBMezDc6lYXrQYl05hQCAjSJ0lg==" saltValue="0HSlC+tK/MtnyCDv6B6en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49"/>
  <sheetViews>
    <sheetView topLeftCell="A14"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59.75" customHeight="1" x14ac:dyDescent="0.45"/>
    <row r="17" spans="1:20" ht="15" customHeight="1" x14ac:dyDescent="0.45"/>
    <row r="18" spans="1:20" ht="32.2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PRODUCT(G22,J21,L21,Table115495357125129[[#This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PRODUCT(G21,J25,L25,Table115495357125129[[#This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gn5GhAJgxod8C6NTawZXyo9BN/C2e3/CPN7rJwXsqEKjLSP4Yi66wN6RVM/Q65a9SAXnv+EeaeG2HiIHEynGUg==" saltValue="p5PkXGnG5O+kQSzqqHMY2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49"/>
  <sheetViews>
    <sheetView topLeftCell="A14"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3.25" customHeight="1" x14ac:dyDescent="0.45"/>
    <row r="17" spans="1:20" ht="15" customHeight="1" x14ac:dyDescent="0.45"/>
    <row r="18" spans="1:20" ht="18.7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PRODUCT(G22,J21,L21,Table115495357125129133141[[#This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PRODUCT(G21,J25,L25,Table115495357125129133141[[#This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MNNsTi1TR82i+0i5vcYeEGxWyedxmPgkBvIxkep7OK5JsAdhCqWzOLN1+32uGMZ85S0ebHhmGWOIEXsKQ6lHfQ==" saltValue="gMdQ64TQaw2HZGXCLngoq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9"/>
  <sheetViews>
    <sheetView topLeftCell="J9" zoomScaleNormal="100" workbookViewId="0">
      <selection activeCell="X20" sqref="X20"/>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PRODUCT(G22,J21,L21,Table11585[[#This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PRODUCT(G21,J25,L25,Table11585[[#This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MUuh8DCPyHY8kTgg/b4C3ZpiMkyzvSU7heeoyqgkWoLKzFLaRsJPZVPA3Qzz+uoYnIz+NMgbSVJZNI1vrP0dvQ==" saltValue="nZ75SZ6kdmZKiqmfowYbq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9"/>
  <sheetViews>
    <sheetView zoomScaleNormal="100" workbookViewId="0">
      <selection activeCell="J11" sqref="J11"/>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PRODUCT(G22,J21,L21,Table1158589[[#This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PRODUCT(G21,J25,L25,Table1158589[[#This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e2SpVjT4tCmeAl1lWPIvALI7e8W9KNW/TkzD1AUR4O98+jZKrlI83a9vICPE/xypld8g6S8VVLVgYEHz6+0lPw==" saltValue="7simrH96R38HPvx74rGV1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9"/>
  <sheetViews>
    <sheetView topLeftCell="A14" zoomScaleNormal="100" workbookViewId="0">
      <selection activeCell="L17" sqref="L17"/>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5.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PRODUCT(G22,J21,L21,Table115858993[[#This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PRODUCT(G21,J25,L25,Table115858993[[#This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Jej7otwUCCVJsQIKRwsYXVwyIgF8b+7NetlGMqI/vGmh0Kecua9FFbStYV+HSTpxdsY1t/IraWDWmo5yaPENIg==" saltValue="JTF7wLyopKnHdXhgeYFqv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9"/>
  <sheetViews>
    <sheetView topLeftCell="A14"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9.25"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PRODUCT(G22,J21,L21,Table11585899397[[#This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PRODUCT(G21,J25,L25,Table11585899397[[#This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2wXkPj7Trdg2c/vkc/9AevguZ4nN1i7TPlIvnUZz61Osusp5Nu7zeN8NEQTRTlFcAYANB3DSA6Ld0vK5yCN1Ng==" saltValue="RK72z2Q7S0EoDzrI/wFU1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9"/>
  <sheetViews>
    <sheetView topLeftCell="A14" zoomScaleNormal="100" workbookViewId="0">
      <selection activeCell="A2" sqref="A2"/>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75" customHeight="1" x14ac:dyDescent="0.45"/>
    <row r="17" spans="1:20" ht="15" customHeight="1" x14ac:dyDescent="0.45"/>
    <row r="18" spans="1:20" ht="19.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PRODUCT(G22,J21,L21,Table11585899397101[[#This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PRODUCT(G21,J25,L25,Table11585899397101[[#This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VgH3/xSPjIL5XfDy1B57IykWn/MBqy4sZyDT02ZLussJstblD9sh6fphxlwW3NfrVX+ywLa9fFXbovBZnIpQOw==" saltValue="/y2AwrSOIQI9rHIqY+K9t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9"/>
  <sheetViews>
    <sheetView zoomScaleNormal="100" workbookViewId="0">
      <selection activeCell="F31" sqref="F31"/>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4" customHeight="1" x14ac:dyDescent="0.45"/>
    <row r="17" spans="1:20" ht="15" customHeight="1" x14ac:dyDescent="0.45"/>
    <row r="18" spans="1:20" ht="18"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PRODUCT(G22,J21,L21,Table115105[[#This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PRODUCT(G21,J25,L25,Table115105[[#This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wwKUe3AigMzf8fArP2IP01J+d813JuXGUnqyJVOdXdNj0h2FrTPu8hFgNwrD81I1TH5fmHR5S6oyhYzCKAeWdw==" saltValue="3+6m4PhXxavIFCWowMtKz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9"/>
  <sheetViews>
    <sheetView topLeftCell="A3" zoomScaleNormal="100" workbookViewId="0">
      <selection activeCell="D29" sqref="D29"/>
    </sheetView>
  </sheetViews>
  <sheetFormatPr defaultRowHeight="14.25" x14ac:dyDescent="0.45"/>
  <cols>
    <col min="1" max="1" width="17.86328125" customWidth="1"/>
    <col min="2" max="2" width="15.86328125" customWidth="1"/>
    <col min="3" max="3" width="19.265625" customWidth="1"/>
    <col min="4" max="4" width="13.86328125" customWidth="1"/>
    <col min="5" max="7" width="16.59765625" customWidth="1"/>
    <col min="8" max="8" width="13" customWidth="1"/>
    <col min="9" max="10" width="14.86328125" customWidth="1"/>
    <col min="11" max="11" width="14.265625" customWidth="1"/>
    <col min="12" max="12" width="13.3984375" customWidth="1"/>
    <col min="13" max="13" width="16.86328125" customWidth="1"/>
    <col min="14" max="14" width="19.3984375" customWidth="1"/>
    <col min="16" max="16" width="13.86328125" customWidth="1"/>
    <col min="17" max="17" width="16.1328125" customWidth="1"/>
    <col min="18" max="18" width="15.86328125" customWidth="1"/>
    <col min="19" max="19" width="14.73046875" customWidth="1"/>
    <col min="20" max="20" width="16.265625" customWidth="1"/>
  </cols>
  <sheetData>
    <row r="1" spans="1:2" s="3" customFormat="1" ht="23.25" x14ac:dyDescent="0.7">
      <c r="A1" s="2" t="s">
        <v>6</v>
      </c>
      <c r="B1" s="2"/>
    </row>
    <row r="3" spans="1:2" ht="15.75" x14ac:dyDescent="0.5">
      <c r="A3" s="1"/>
    </row>
    <row r="4" spans="1:2" s="1" customFormat="1" ht="15.75" x14ac:dyDescent="0.5"/>
    <row r="5" spans="1:2" s="1" customFormat="1" ht="15.75" x14ac:dyDescent="0.5"/>
    <row r="11" spans="1:2" ht="18" x14ac:dyDescent="0.55000000000000004">
      <c r="A11" s="14" t="s">
        <v>7</v>
      </c>
    </row>
    <row r="15" spans="1:2" ht="18" customHeight="1" x14ac:dyDescent="0.45"/>
    <row r="16" spans="1:2" ht="143.25" customHeight="1" x14ac:dyDescent="0.45"/>
    <row r="17" spans="1:20" ht="15" customHeight="1" x14ac:dyDescent="0.45"/>
    <row r="18" spans="1:20" ht="16.5" customHeight="1" x14ac:dyDescent="0.55000000000000004">
      <c r="A18" s="25" t="s">
        <v>8</v>
      </c>
      <c r="B18" s="35"/>
      <c r="C18" s="35"/>
      <c r="D18" s="35"/>
    </row>
    <row r="19" spans="1:20" ht="15" customHeight="1" x14ac:dyDescent="0.45"/>
    <row r="20" spans="1:20" ht="57" x14ac:dyDescent="0.4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0" x14ac:dyDescent="0.45">
      <c r="A21" t="s">
        <v>21</v>
      </c>
      <c r="B21" t="s">
        <v>22</v>
      </c>
      <c r="C21" s="19"/>
      <c r="E21" s="4" t="s">
        <v>22</v>
      </c>
      <c r="F21" s="21"/>
      <c r="G21" s="13">
        <f>IF(ISBLANK(F21), 0, F21/F25)</f>
        <v>0</v>
      </c>
      <c r="I21" t="s">
        <v>23</v>
      </c>
      <c r="J21" s="22"/>
      <c r="K21" s="27" t="str">
        <f>"Free: "&amp;ROUND(IF(ISBLANK(J21),0,PRODUCT(G21,J21)), 0)</f>
        <v>Free: 0</v>
      </c>
      <c r="L21" s="16"/>
      <c r="M21" s="9">
        <f>C21</f>
        <v>0</v>
      </c>
      <c r="N21" s="6">
        <f>PRODUCT(G21,J21,L21,M21)</f>
        <v>0</v>
      </c>
      <c r="P21" t="s">
        <v>24</v>
      </c>
      <c r="Q21" s="24">
        <v>0</v>
      </c>
      <c r="R21" s="15">
        <f>J29</f>
        <v>0</v>
      </c>
      <c r="S21" s="15">
        <f>L29</f>
        <v>0</v>
      </c>
      <c r="T21" s="6">
        <f>PRODUCT(Q21,R21,S21)</f>
        <v>0</v>
      </c>
    </row>
    <row r="22" spans="1:20" x14ac:dyDescent="0.45">
      <c r="B22" t="s">
        <v>25</v>
      </c>
      <c r="C22" s="19"/>
      <c r="E22" s="4" t="s">
        <v>25</v>
      </c>
      <c r="F22" s="22"/>
      <c r="G22" s="12">
        <f>IF(ISBLANK(F22), 0, F22/F25)</f>
        <v>0</v>
      </c>
      <c r="K22" s="27" t="str">
        <f>"Reduced: "&amp;ROUND(IF(ISBLANK(J21),0,PRODUCT(G22,J21)), 0)</f>
        <v>Reduced: 0</v>
      </c>
      <c r="L22" s="29">
        <f>L21</f>
        <v>0</v>
      </c>
      <c r="M22" s="10">
        <f>C22</f>
        <v>0</v>
      </c>
      <c r="N22" s="9">
        <f>PRODUCT(G22,J21,L21,Table115109[[#This Row],[Current Reimbursement Rates]])</f>
        <v>0</v>
      </c>
      <c r="P22" t="s">
        <v>26</v>
      </c>
      <c r="Q22" s="26">
        <f>Q21</f>
        <v>0</v>
      </c>
      <c r="R22" s="15">
        <f>J37</f>
        <v>0</v>
      </c>
      <c r="S22" s="15">
        <f>L37</f>
        <v>0</v>
      </c>
      <c r="T22" s="6">
        <f>PRODUCT(Q22,R22,S22)</f>
        <v>0</v>
      </c>
    </row>
    <row r="23" spans="1:20" x14ac:dyDescent="0.45">
      <c r="B23" t="s">
        <v>36</v>
      </c>
      <c r="C23" s="20"/>
      <c r="E23" s="5" t="s">
        <v>36</v>
      </c>
      <c r="F23" s="22"/>
      <c r="G23" s="12">
        <f>IF(ISBLANK(F23), 0, F23/F25)</f>
        <v>0</v>
      </c>
      <c r="K23" s="27" t="str">
        <f>"Paid: "&amp;ROUND(IF(ISBLANK(J21),0,PRODUCT(G23,J21)), 0)</f>
        <v>Paid: 0</v>
      </c>
      <c r="L23" s="29">
        <f>L21</f>
        <v>0</v>
      </c>
      <c r="M23" s="10">
        <f>C23</f>
        <v>0</v>
      </c>
      <c r="N23" s="6">
        <f>PRODUCT(G23,J21,L21,M23)</f>
        <v>0</v>
      </c>
    </row>
    <row r="24" spans="1:20" x14ac:dyDescent="0.45">
      <c r="C24" s="10"/>
      <c r="E24" s="5"/>
      <c r="G24" s="5"/>
      <c r="K24" s="5"/>
      <c r="L24" s="7"/>
      <c r="M24" s="8"/>
      <c r="N24" s="6"/>
      <c r="P24" s="23" t="s">
        <v>28</v>
      </c>
      <c r="Q24" s="6"/>
      <c r="T24" s="17">
        <f>SUM(T21,T22)</f>
        <v>0</v>
      </c>
    </row>
    <row r="25" spans="1:20" x14ac:dyDescent="0.45">
      <c r="A25" t="s">
        <v>29</v>
      </c>
      <c r="B25" t="s">
        <v>22</v>
      </c>
      <c r="C25" s="20"/>
      <c r="E25" s="5" t="s">
        <v>30</v>
      </c>
      <c r="F25" s="5">
        <f>SUM(F21:F23)</f>
        <v>0</v>
      </c>
      <c r="G25" s="12">
        <f>SUM(G21:G23)</f>
        <v>0</v>
      </c>
      <c r="I25" t="s">
        <v>31</v>
      </c>
      <c r="J25" s="22"/>
      <c r="K25" s="5" t="str">
        <f>"Free: "&amp;ROUND(IF(ISBLANK(J25),0,PRODUCT(G21,J25)), 0)</f>
        <v>Free: 0</v>
      </c>
      <c r="L25" s="16"/>
      <c r="M25" s="11">
        <f>C29</f>
        <v>0</v>
      </c>
      <c r="N25" s="6">
        <f>PRODUCT(G21,J25,L25,Table115109[[#This Row],[Current Reimbursement Rates]])</f>
        <v>0</v>
      </c>
    </row>
    <row r="26" spans="1:20" x14ac:dyDescent="0.45">
      <c r="B26" t="s">
        <v>25</v>
      </c>
      <c r="C26" s="20"/>
      <c r="E26" s="5"/>
      <c r="F26" s="5"/>
      <c r="G26" s="5"/>
      <c r="K26" s="5" t="str">
        <f>"Reduced: "&amp;ROUND(IF(ISBLANK(J25),0,PRODUCT(G22,J25)), 0)</f>
        <v>Reduced: 0</v>
      </c>
      <c r="L26" s="7">
        <f>L25</f>
        <v>0</v>
      </c>
      <c r="M26" s="11">
        <f>C30</f>
        <v>0</v>
      </c>
      <c r="N26" s="6">
        <f>PRODUCT(G22,J25,L25,M26)</f>
        <v>0</v>
      </c>
    </row>
    <row r="27" spans="1:20" x14ac:dyDescent="0.45">
      <c r="B27" t="s">
        <v>36</v>
      </c>
      <c r="C27" s="20"/>
      <c r="K27" s="5" t="str">
        <f>"Paid: "&amp;ROUND(IF(ISBLANK(J25),0,PRODUCT(G23,J25)), 0)</f>
        <v>Paid: 0</v>
      </c>
      <c r="L27" s="7">
        <f>L25</f>
        <v>0</v>
      </c>
      <c r="M27" s="11">
        <f>C31</f>
        <v>0</v>
      </c>
      <c r="N27" s="6">
        <f>PRODUCT(G23,J25,L25,M27)</f>
        <v>0</v>
      </c>
    </row>
    <row r="28" spans="1:20" x14ac:dyDescent="0.45">
      <c r="C28" s="10"/>
      <c r="K28" s="5"/>
      <c r="L28" s="7"/>
      <c r="M28" s="8"/>
      <c r="N28" s="6"/>
    </row>
    <row r="29" spans="1:20" x14ac:dyDescent="0.45">
      <c r="A29" t="s">
        <v>32</v>
      </c>
      <c r="B29" t="s">
        <v>22</v>
      </c>
      <c r="C29" s="19"/>
      <c r="I29" t="s">
        <v>33</v>
      </c>
      <c r="J29" s="22"/>
      <c r="K29" s="5" t="str">
        <f>"Free: "&amp;ROUND(IF(ISBLANK(J29),0,PRODUCT(G21,J29)), 0)</f>
        <v>Free: 0</v>
      </c>
      <c r="L29" s="16"/>
      <c r="M29" s="11">
        <f>C25</f>
        <v>0</v>
      </c>
      <c r="N29" s="6">
        <f>PRODUCT(G21,J29,L29,M29)</f>
        <v>0</v>
      </c>
    </row>
    <row r="30" spans="1:20" x14ac:dyDescent="0.45">
      <c r="B30" t="s">
        <v>25</v>
      </c>
      <c r="C30" s="20"/>
      <c r="K30" s="5" t="str">
        <f>"Reduced: "&amp;ROUND(IF(ISBLANK(J29),0,PRODUCT(G22,J29)), 0)</f>
        <v>Reduced: 0</v>
      </c>
      <c r="L30" s="7">
        <f>L29</f>
        <v>0</v>
      </c>
      <c r="M30" s="11">
        <f>C26</f>
        <v>0</v>
      </c>
      <c r="N30" s="6">
        <f>PRODUCT(G22,J29,L29,M30)</f>
        <v>0</v>
      </c>
    </row>
    <row r="31" spans="1:20" x14ac:dyDescent="0.45">
      <c r="B31" t="s">
        <v>36</v>
      </c>
      <c r="C31" s="19"/>
      <c r="K31" s="5" t="str">
        <f>"Paid: "&amp;ROUND(IF(ISBLANK(J29),0,PRODUCT(G23,J29)), 0)</f>
        <v>Paid: 0</v>
      </c>
      <c r="L31" s="7">
        <f>L29</f>
        <v>0</v>
      </c>
      <c r="M31" s="11">
        <f>C27</f>
        <v>0</v>
      </c>
      <c r="N31" s="6">
        <f>PRODUCT(G23,J29,L29,M31)</f>
        <v>0</v>
      </c>
    </row>
    <row r="32" spans="1:20" x14ac:dyDescent="0.45">
      <c r="K32" s="5"/>
      <c r="L32" s="7"/>
      <c r="M32" s="8"/>
      <c r="N32" s="6"/>
    </row>
    <row r="33" spans="9:14" x14ac:dyDescent="0.45">
      <c r="I33" t="s">
        <v>34</v>
      </c>
      <c r="J33" s="22"/>
      <c r="K33" s="5" t="str">
        <f>"Free: "&amp;ROUND(IF(ISBLANK(J33),0,PRODUCT(G21,J33)), )</f>
        <v>Free: 0</v>
      </c>
      <c r="L33" s="16"/>
      <c r="M33" s="11">
        <f>C29</f>
        <v>0</v>
      </c>
      <c r="N33" s="6">
        <f>PRODUCT(G21,J33,L33,M33)</f>
        <v>0</v>
      </c>
    </row>
    <row r="34" spans="9:14" x14ac:dyDescent="0.45">
      <c r="K34" s="5" t="str">
        <f>"Reduced: "&amp;ROUND(IF(ISBLANK(J33),0,PRODUCT(G22,J33)), )</f>
        <v>Reduced: 0</v>
      </c>
      <c r="L34" s="7">
        <f>L33</f>
        <v>0</v>
      </c>
      <c r="M34" s="11">
        <f>C30</f>
        <v>0</v>
      </c>
      <c r="N34" s="6">
        <f>PRODUCT(G22,J33,L33,M34)</f>
        <v>0</v>
      </c>
    </row>
    <row r="35" spans="9:14" x14ac:dyDescent="0.45">
      <c r="K35" s="5" t="str">
        <f>"Paid: "&amp;ROUND(IF(ISBLANK(J33),0,PRODUCT(G23,J33)), 0)</f>
        <v>Paid: 0</v>
      </c>
      <c r="L35" s="7">
        <f>L33</f>
        <v>0</v>
      </c>
      <c r="M35" s="11">
        <f>C31</f>
        <v>0</v>
      </c>
      <c r="N35" s="6">
        <f>PRODUCT(G23,J33,L33,M35)</f>
        <v>0</v>
      </c>
    </row>
    <row r="36" spans="9:14" x14ac:dyDescent="0.45">
      <c r="K36" s="5"/>
      <c r="L36" s="7"/>
      <c r="M36" s="8"/>
      <c r="N36" s="6"/>
    </row>
    <row r="37" spans="9:14" x14ac:dyDescent="0.45">
      <c r="I37" t="s">
        <v>26</v>
      </c>
      <c r="J37" s="22"/>
      <c r="K37" s="5" t="str">
        <f>"Free: "&amp;ROUND(IF(ISBLANK(J37),0,PRODUCT(G21,J37)), 0)</f>
        <v>Free: 0</v>
      </c>
      <c r="L37" s="28"/>
      <c r="M37" s="11">
        <f>C25</f>
        <v>0</v>
      </c>
      <c r="N37" s="32">
        <f>PRODUCT(G21,J37,L37,M37)</f>
        <v>0</v>
      </c>
    </row>
    <row r="38" spans="9:14" x14ac:dyDescent="0.45">
      <c r="K38" s="5" t="str">
        <f>"Reduced: "&amp;ROUND(IF(ISBLANK(J34),0,PRODUCT(G22,J34)), 0)</f>
        <v>Reduced: 0</v>
      </c>
      <c r="L38" s="7">
        <f>L37</f>
        <v>0</v>
      </c>
      <c r="M38" s="11">
        <f>C26</f>
        <v>0</v>
      </c>
      <c r="N38" s="6">
        <f>PRODUCT(G22,J37,L37,M38)</f>
        <v>0</v>
      </c>
    </row>
    <row r="39" spans="9:14" x14ac:dyDescent="0.45">
      <c r="K39" s="5" t="str">
        <f>"Paid: "&amp;ROUND(IF(ISBLANK(J39),0,PRODUCT(G23,J39)), 0)</f>
        <v>Paid: 0</v>
      </c>
      <c r="L39" s="7">
        <f>L37</f>
        <v>0</v>
      </c>
      <c r="M39" s="11">
        <f>C27</f>
        <v>0</v>
      </c>
      <c r="N39" s="6">
        <f>PRODUCT(G23,J37,L37,M39)</f>
        <v>0</v>
      </c>
    </row>
    <row r="40" spans="9:14" x14ac:dyDescent="0.45">
      <c r="K40" s="5"/>
      <c r="L40" s="7"/>
      <c r="M40" s="8"/>
      <c r="N40" s="6"/>
    </row>
    <row r="41" spans="9:14" x14ac:dyDescent="0.45">
      <c r="I41" t="s">
        <v>35</v>
      </c>
      <c r="J41" s="22"/>
      <c r="K41" s="5" t="str">
        <f>"Free: "&amp;ROUND(IF(ISBLANK(J41),0,PRODUCT(G21,J41)), 0)</f>
        <v>Free: 0</v>
      </c>
      <c r="L41" s="16"/>
      <c r="M41" s="11">
        <f>C29</f>
        <v>0</v>
      </c>
      <c r="N41" s="6">
        <f>PRODUCT(G21,J41,L41,M41)</f>
        <v>0</v>
      </c>
    </row>
    <row r="42" spans="9:14" x14ac:dyDescent="0.45">
      <c r="K42" s="5" t="str">
        <f>"Reduced: "&amp;ROUND(IF(ISBLANK(J42),0,PRODUCT(G22,J42)), 0)</f>
        <v>Reduced: 0</v>
      </c>
      <c r="L42" s="7">
        <f>L41</f>
        <v>0</v>
      </c>
      <c r="M42" s="11">
        <f>C30</f>
        <v>0</v>
      </c>
      <c r="N42" s="6">
        <f>PRODUCT(G22,J41,L41,M42)</f>
        <v>0</v>
      </c>
    </row>
    <row r="43" spans="9:14" x14ac:dyDescent="0.45">
      <c r="K43" s="5" t="str">
        <f>"Paid: "&amp;ROUND(IF(ISBLANK(J43),0,PRODUCT(G23,J43)), 0)</f>
        <v>Paid: 0</v>
      </c>
      <c r="L43" s="7">
        <f>L41</f>
        <v>0</v>
      </c>
      <c r="M43" s="11">
        <f>C31</f>
        <v>0</v>
      </c>
      <c r="N43" s="6">
        <f>PRODUCT(G23,J41,L41,M43)</f>
        <v>0</v>
      </c>
    </row>
    <row r="44" spans="9:14" x14ac:dyDescent="0.45">
      <c r="M44" s="8"/>
      <c r="N44" s="30"/>
    </row>
    <row r="45" spans="9:14" x14ac:dyDescent="0.45">
      <c r="I45" s="23" t="s">
        <v>28</v>
      </c>
      <c r="J45" s="23"/>
      <c r="M45" s="6"/>
      <c r="N45" s="31">
        <f>SUM(N21:N43)</f>
        <v>0</v>
      </c>
    </row>
    <row r="46" spans="9:14" x14ac:dyDescent="0.45">
      <c r="M46" s="8"/>
    </row>
    <row r="49" spans="1:1" ht="15" customHeight="1" x14ac:dyDescent="0.7">
      <c r="A49" s="2"/>
    </row>
  </sheetData>
  <sheetProtection algorithmName="SHA-512" hashValue="8L41QfuFbF6Io83ifHxaSzxqQuZiHY+RkH8BvfbqB/7b8IzYZluy/AePbq/nN3Dx+8L7nQ6t9o04d9IVPzsuLA==" saltValue="lkbBbjcgd07YR0hwSviUs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E51C90C244C9419C3E73092C87AADF" ma:contentTypeVersion="12" ma:contentTypeDescription="Create a new document." ma:contentTypeScope="" ma:versionID="6374d8c48908e6fbe3c6be3b8f703264">
  <xsd:schema xmlns:xsd="http://www.w3.org/2001/XMLSchema" xmlns:xs="http://www.w3.org/2001/XMLSchema" xmlns:p="http://schemas.microsoft.com/office/2006/metadata/properties" xmlns:ns2="fb4ce569-0273-4228-9157-33b14876d013" xmlns:ns3="cb42a20e-e0b4-4657-87ca-b30564c93f19" targetNamespace="http://schemas.microsoft.com/office/2006/metadata/properties" ma:root="true" ma:fieldsID="2d3f213992944584d92b5143362de5f0" ns2:_="" ns3:_="">
    <xsd:import namespace="fb4ce569-0273-4228-9157-33b14876d013"/>
    <xsd:import namespace="cb42a20e-e0b4-4657-87ca-b30564c93f1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42a20e-e0b4-4657-87ca-b30564c93f1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C1223C-3D6F-4C56-9494-D0F26EAC22B9}">
  <ds:schemaRefs>
    <ds:schemaRef ds:uri="http://schemas.microsoft.com/sharepoint/v3/contenttype/forms"/>
  </ds:schemaRefs>
</ds:datastoreItem>
</file>

<file path=customXml/itemProps2.xml><?xml version="1.0" encoding="utf-8"?>
<ds:datastoreItem xmlns:ds="http://schemas.openxmlformats.org/officeDocument/2006/customXml" ds:itemID="{E3950380-FC7F-4E1A-A0DA-6251DCCA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ce569-0273-4228-9157-33b14876d013"/>
    <ds:schemaRef ds:uri="cb42a20e-e0b4-4657-87ca-b30564c93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0C1945-5960-49DC-9BFA-51F004E58F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Summary </vt:lpstr>
      <vt:lpstr>Site 1</vt:lpstr>
      <vt:lpstr>Site 2</vt:lpstr>
      <vt:lpstr>Site 3</vt:lpstr>
      <vt:lpstr>Site 4</vt:lpstr>
      <vt:lpstr>Site 5</vt:lpstr>
      <vt:lpstr>Site 6</vt:lpstr>
      <vt:lpstr>Site 7</vt:lpstr>
      <vt:lpstr>Site 8</vt:lpstr>
      <vt:lpstr>Site 9</vt:lpstr>
      <vt:lpstr>Site 10</vt:lpstr>
      <vt:lpstr>Site 11</vt:lpstr>
      <vt:lpstr>Site 12</vt:lpstr>
      <vt:lpstr>Site 13</vt:lpstr>
      <vt:lpstr>Site 14</vt:lpstr>
      <vt:lpstr>Site 15</vt:lpstr>
      <vt:lpstr>Site 16</vt:lpstr>
      <vt:lpstr>Site 17</vt:lpstr>
      <vt:lpstr>Site 18</vt:lpstr>
      <vt:lpstr>Site 19</vt:lpstr>
      <vt:lpstr>Site 20</vt:lpstr>
      <vt:lpstr>Site 21</vt:lpstr>
      <vt:lpstr>Site 22</vt:lpstr>
      <vt:lpstr>Site 23</vt:lpstr>
      <vt:lpstr>Site 24</vt:lpstr>
      <vt:lpstr>Site 25</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Speckman, Ashley</dc:creator>
  <cp:keywords/>
  <dc:description/>
  <cp:lastModifiedBy>Mank, Alissa M</cp:lastModifiedBy>
  <cp:revision/>
  <dcterms:created xsi:type="dcterms:W3CDTF">2019-04-25T16:13:01Z</dcterms:created>
  <dcterms:modified xsi:type="dcterms:W3CDTF">2024-06-14T18:57:47Z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0x010100C4E51C90C244C9419C3E73092C87AADF</vt:lpwstr>
  </property>
</Properties>
</file>