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915" yWindow="-15" windowWidth="12300" windowHeight="12045" tabRatio="853"/>
  </bookViews>
  <sheets>
    <sheet name="CY Summary MGS-S" sheetId="20" r:id="rId1"/>
    <sheet name="CY Summary MGS-P" sheetId="22" r:id="rId2"/>
    <sheet name="CY Summary MGS" sheetId="24" r:id="rId3"/>
  </sheets>
  <definedNames>
    <definedName name="_xlnm.Print_Area" localSheetId="0">'CY Summary MGS-S'!$A$1:$O$25</definedName>
  </definedNames>
  <calcPr calcId="145621"/>
</workbook>
</file>

<file path=xl/calcChain.xml><?xml version="1.0" encoding="utf-8"?>
<calcChain xmlns="http://schemas.openxmlformats.org/spreadsheetml/2006/main">
  <c r="H17" i="20" l="1"/>
  <c r="D17" i="20"/>
  <c r="O17" i="22" l="1"/>
  <c r="O10" i="22"/>
  <c r="O17" i="20"/>
  <c r="O10" i="20"/>
  <c r="O12" i="20"/>
  <c r="O14" i="20"/>
  <c r="O19" i="20"/>
  <c r="O12" i="22" l="1"/>
  <c r="O14" i="22"/>
  <c r="O21" i="22"/>
  <c r="O19" i="22"/>
  <c r="D12" i="24"/>
  <c r="D14" i="24"/>
  <c r="E14" i="24"/>
  <c r="F12" i="24"/>
  <c r="C21" i="24"/>
  <c r="C19" i="24"/>
  <c r="C14" i="24"/>
  <c r="C12" i="24"/>
  <c r="G17" i="24"/>
  <c r="G10" i="24"/>
  <c r="E19" i="24"/>
  <c r="D21" i="24"/>
  <c r="D19" i="24"/>
  <c r="H21" i="24"/>
  <c r="H17" i="24"/>
  <c r="H14" i="24"/>
  <c r="H10" i="24"/>
  <c r="H12" i="24"/>
  <c r="H19" i="24"/>
  <c r="G14" i="24"/>
  <c r="F10" i="24"/>
  <c r="F17" i="24"/>
  <c r="F14" i="24"/>
  <c r="E10" i="24"/>
  <c r="E17" i="24"/>
  <c r="O14" i="24" l="1"/>
  <c r="O21" i="20"/>
  <c r="G21" i="24"/>
  <c r="G12" i="24"/>
  <c r="G19" i="24"/>
  <c r="F19" i="24"/>
  <c r="F21" i="24"/>
  <c r="D17" i="24"/>
  <c r="D10" i="24"/>
  <c r="C17" i="24"/>
  <c r="C10" i="24"/>
  <c r="E21" i="24"/>
  <c r="E12" i="24"/>
  <c r="O17" i="24" l="1"/>
  <c r="O10" i="24"/>
  <c r="O21" i="24"/>
  <c r="O19" i="24"/>
  <c r="O12" i="24"/>
</calcChain>
</file>

<file path=xl/sharedStrings.xml><?xml version="1.0" encoding="utf-8"?>
<sst xmlns="http://schemas.openxmlformats.org/spreadsheetml/2006/main" count="81" uniqueCount="25">
  <si>
    <t>Medium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</si>
  <si>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</si>
  <si>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</si>
  <si>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</si>
  <si>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</si>
  <si>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</si>
  <si>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</si>
  <si>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</si>
  <si>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</si>
  <si>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</si>
  <si>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</si>
  <si>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</si>
  <si>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</si>
  <si>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</si>
  <si>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MGS-S</t>
  </si>
  <si>
    <t>Customers</t>
  </si>
  <si>
    <t>kWh</t>
  </si>
  <si>
    <t>kW</t>
  </si>
  <si>
    <t>Total</t>
  </si>
  <si>
    <t>Central Maine Power Company</t>
  </si>
  <si>
    <t>(1)  Customers are average year-to-date customers.</t>
  </si>
  <si>
    <t>SOP Only</t>
  </si>
  <si>
    <t>MGS-P</t>
  </si>
  <si>
    <t>MGS</t>
  </si>
  <si>
    <t>2019 Billing Units - All &amp; SOP Only Customers - YTD As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</si>
</sst>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1" fillId="0" borderId="0" xfId="1" applyNumberFormat="1" applyFill="1" applyAlignment="1">
      <alignment horizontal="centerContinuous"/>
    </xf>
    <xf numFmtId="0" fontId="0" fillId="0" borderId="0" xfId="0" applyFill="1"/>
    <xf numFmtId="164" fontId="1" fillId="0" borderId="0" xfId="1" applyNumberFormat="1" applyFill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164" fontId="5" fillId="0" borderId="1" xfId="1" applyNumberFormat="1" applyFont="1" applyFill="1" applyBorder="1" applyAlignment="1">
      <alignment horizontal="centerContinuous"/>
    </xf>
    <xf numFmtId="0" fontId="5" fillId="0" borderId="1" xfId="2" applyFont="1" applyFill="1" applyBorder="1" applyAlignment="1">
      <alignment horizontal="centerContinuous"/>
    </xf>
    <xf numFmtId="0" fontId="3" fillId="0" borderId="0" xfId="0" applyFont="1" applyFill="1"/>
    <xf numFmtId="164" fontId="1" fillId="0" borderId="0" xfId="1" applyNumberFormat="1" applyFill="1"/>
    <xf numFmtId="164" fontId="0" fillId="0" borderId="0" xfId="0" applyNumberFormat="1" applyFill="1"/>
    <xf numFmtId="0" fontId="4" fillId="0" borderId="0" xfId="0" applyFont="1" applyFill="1"/>
    <xf numFmtId="164" fontId="5" fillId="0" borderId="0" xfId="1" applyNumberFormat="1" applyFont="1" applyFill="1" applyBorder="1" applyAlignment="1">
      <alignment horizontal="centerContinuous"/>
    </xf>
    <xf numFmtId="0" fontId="5" fillId="0" borderId="0" xfId="2" applyFont="1" applyFill="1" applyBorder="1" applyAlignment="1">
      <alignment horizontal="centerContinuous"/>
    </xf>
    <xf numFmtId="0" fontId="3" fillId="0" borderId="0" xfId="0" applyFont="1" applyFill="1" applyBorder="1"/>
    <xf numFmtId="164" fontId="0" fillId="0" borderId="0" xfId="1" applyNumberFormat="1" applyFont="1" applyFill="1"/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Continuous"/>
    </xf>
    <xf numFmtId="3" fontId="1" fillId="0" borderId="0" xfId="1" applyNumberFormat="1" applyFill="1"/>
    <xf numFmtId="164" fontId="1" fillId="0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Continuous" wrapText="1"/>
    </xf>
  </cellXfs>
  <cellStyles count="3">
    <cellStyle name="Comma" xfId="1" builtinId="3"/>
    <cellStyle name="Normal" xfId="0" builtinId="0"/>
    <cellStyle name="Normal_AllinCoreRecalculated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O25"/>
  <sheetViews>
    <sheetView tabSelected="1" workbookViewId="0">
      <pane xSplit="2" topLeftCell="C1" activePane="topRight" state="frozenSplit"/>
      <selection pane="topRight" activeCell="F36" sqref="F36"/>
    </sheetView>
  </sheetViews>
  <sheetFormatPr defaultColWidth="9.140625" defaultRowHeight="12.75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20" t="s">
        <v>24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>
      <c r="A10" s="10" t="s">
        <v>14</v>
      </c>
      <c r="B10" s="4" t="s">
        <v>15</v>
      </c>
      <c r="C10" s="11">
        <v>11217</v>
      </c>
      <c r="D10" s="11">
        <v>11207</v>
      </c>
      <c r="E10" s="11">
        <v>11016</v>
      </c>
      <c r="F10" s="11">
        <v>11085</v>
      </c>
      <c r="G10" s="11">
        <v>11092</v>
      </c>
      <c r="H10" s="11">
        <v>11070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f>AVERAGE(C10:H10)</f>
        <v>11114.5</v>
      </c>
    </row>
    <row r="11" spans="1:15">
      <c r="A11" s="10"/>
      <c r="O11" s="12"/>
    </row>
    <row r="12" spans="1:15">
      <c r="B12" s="4" t="s">
        <v>16</v>
      </c>
      <c r="C12" s="11">
        <v>164112761.70970601</v>
      </c>
      <c r="D12" s="11">
        <v>162611659.53376389</v>
      </c>
      <c r="E12" s="11">
        <v>163555273.92248404</v>
      </c>
      <c r="F12" s="11">
        <v>154473291.97894669</v>
      </c>
      <c r="G12" s="11">
        <v>150656459.44434935</v>
      </c>
      <c r="H12" s="11">
        <v>156966333.87258911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2">
        <f>SUM(C12:N12)</f>
        <v>952375780.46183896</v>
      </c>
    </row>
    <row r="13" spans="1:15">
      <c r="O13" s="12"/>
    </row>
    <row r="14" spans="1:15">
      <c r="B14" s="4" t="s">
        <v>17</v>
      </c>
      <c r="C14" s="11">
        <v>466982.67005533911</v>
      </c>
      <c r="D14" s="11">
        <v>447412.99014432915</v>
      </c>
      <c r="E14" s="11">
        <v>489456.19011854008</v>
      </c>
      <c r="F14" s="11">
        <v>464876.22991090827</v>
      </c>
      <c r="G14" s="11">
        <v>478702.1900854893</v>
      </c>
      <c r="H14" s="11">
        <v>476661.82010337524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2">
        <f>SUM(C14:N14)</f>
        <v>2824092.0904179811</v>
      </c>
    </row>
    <row r="15" spans="1:15">
      <c r="C15" s="5"/>
    </row>
    <row r="16" spans="1:15">
      <c r="A16" s="18" t="s">
        <v>21</v>
      </c>
    </row>
    <row r="17" spans="1:15">
      <c r="A17" s="10" t="s">
        <v>14</v>
      </c>
      <c r="B17" s="4" t="s">
        <v>15</v>
      </c>
      <c r="C17" s="11">
        <v>6161</v>
      </c>
      <c r="D17" s="11">
        <f>AVERAGE(C17,E17)</f>
        <v>6162</v>
      </c>
      <c r="E17" s="11">
        <v>6163</v>
      </c>
      <c r="F17" s="11">
        <v>6161</v>
      </c>
      <c r="G17" s="11">
        <v>6180</v>
      </c>
      <c r="H17" s="11">
        <f>AVERAGE(F17:G17)</f>
        <v>6170.5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f>AVERAGE(C17:H17)</f>
        <v>6166.25</v>
      </c>
    </row>
    <row r="18" spans="1:15">
      <c r="A18" s="10"/>
      <c r="O18" s="12"/>
    </row>
    <row r="19" spans="1:15">
      <c r="B19" s="4" t="s">
        <v>16</v>
      </c>
      <c r="C19" s="11">
        <v>61678541.873615921</v>
      </c>
      <c r="D19" s="11">
        <v>61384203.140918732</v>
      </c>
      <c r="E19" s="11">
        <v>61522531.989615083</v>
      </c>
      <c r="F19" s="11">
        <v>57805662.338832855</v>
      </c>
      <c r="G19" s="11">
        <v>56398172.055936888</v>
      </c>
      <c r="H19" s="11">
        <v>60045966.281814575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2">
        <f>SUM(C19:N19)</f>
        <v>358835077.68073404</v>
      </c>
    </row>
    <row r="20" spans="1:15">
      <c r="O20" s="12"/>
    </row>
    <row r="21" spans="1:15">
      <c r="B21" s="4" t="s">
        <v>17</v>
      </c>
      <c r="C21" s="11">
        <v>185619.01011957787</v>
      </c>
      <c r="D21" s="11">
        <v>177762.05009516142</v>
      </c>
      <c r="E21" s="11">
        <v>194513.78007669188</v>
      </c>
      <c r="F21" s="11">
        <v>186513.80997505225</v>
      </c>
      <c r="G21" s="11">
        <v>195676.55996642634</v>
      </c>
      <c r="H21" s="11">
        <v>197605.0500284452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2">
        <f>SUM(C21:N21)</f>
        <v>1137690.260261355</v>
      </c>
    </row>
    <row r="24" spans="1:15">
      <c r="A24" s="13" t="s">
        <v>20</v>
      </c>
    </row>
    <row r="25" spans="1:15" ht="11.25" customHeight="1"/>
  </sheetData>
  <phoneticPr fontId="6" type="noConversion"/>
  <printOptions horizontalCentered="1" gridLines="1"/>
  <pageMargins left="0.25" right="0.25" top="1" bottom="0.5" header="0.25" footer="0.25"/>
  <pageSetup scale="73" orientation="landscape" horizontalDpi="4294967294" r:id="rId1"/>
  <headerFooter alignWithMargins="0">
    <oddFooter>&amp;L&amp;F   &amp;A&amp;C&amp;P&amp;R&amp;D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O25"/>
  <sheetViews>
    <sheetView workbookViewId="0">
      <pane xSplit="2" topLeftCell="C1" activePane="topRight" state="frozenSplit"/>
      <selection activeCell="A4" sqref="A4"/>
      <selection pane="topRight" activeCell="A11" sqref="A11"/>
    </sheetView>
  </sheetViews>
  <sheetFormatPr defaultColWidth="9.140625" defaultRowHeight="12.75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20" t="s">
        <v>24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>
      <c r="A10" s="10" t="s">
        <v>22</v>
      </c>
      <c r="B10" s="4" t="s">
        <v>15</v>
      </c>
      <c r="C10" s="11">
        <v>182</v>
      </c>
      <c r="D10" s="11">
        <v>184</v>
      </c>
      <c r="E10" s="11">
        <v>181</v>
      </c>
      <c r="F10" s="11">
        <v>182</v>
      </c>
      <c r="G10" s="11">
        <v>182</v>
      </c>
      <c r="H10" s="11">
        <v>185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f>AVERAGE(C10:H10)</f>
        <v>182.66666666666666</v>
      </c>
    </row>
    <row r="11" spans="1:15">
      <c r="A11" s="10"/>
      <c r="O11" s="12"/>
    </row>
    <row r="12" spans="1:15">
      <c r="B12" s="4" t="s">
        <v>16</v>
      </c>
      <c r="C12" s="11">
        <v>7004613.9563953727</v>
      </c>
      <c r="D12" s="11">
        <v>6531657.7206573486</v>
      </c>
      <c r="E12" s="11">
        <v>6890006.9061794281</v>
      </c>
      <c r="F12" s="11">
        <v>6106667.04438591</v>
      </c>
      <c r="G12" s="11">
        <v>6076363.138885498</v>
      </c>
      <c r="H12" s="11">
        <v>6067828.8974227905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2">
        <f>SUM(C12:N12)</f>
        <v>38677137.663926348</v>
      </c>
    </row>
    <row r="13" spans="1:15">
      <c r="O13" s="12"/>
    </row>
    <row r="14" spans="1:15">
      <c r="B14" s="4" t="s">
        <v>17</v>
      </c>
      <c r="C14" s="11">
        <v>18817.18005052954</v>
      </c>
      <c r="D14" s="11">
        <v>17471.630028385669</v>
      </c>
      <c r="E14" s="11">
        <v>19903.710035320371</v>
      </c>
      <c r="F14" s="11">
        <v>17680.560008082539</v>
      </c>
      <c r="G14" s="11">
        <v>18312.579989718273</v>
      </c>
      <c r="H14" s="11">
        <v>18529.399974107742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2">
        <f>SUM(C14:N14)</f>
        <v>110715.06008614413</v>
      </c>
    </row>
    <row r="15" spans="1:15">
      <c r="C15" s="5"/>
    </row>
    <row r="16" spans="1:15">
      <c r="A16" s="18" t="s">
        <v>21</v>
      </c>
    </row>
    <row r="17" spans="1:15">
      <c r="A17" s="10" t="s">
        <v>22</v>
      </c>
      <c r="B17" s="4" t="s">
        <v>15</v>
      </c>
      <c r="C17" s="11">
        <v>110</v>
      </c>
      <c r="D17" s="11">
        <v>104</v>
      </c>
      <c r="E17" s="11">
        <v>111</v>
      </c>
      <c r="F17" s="11">
        <v>113</v>
      </c>
      <c r="G17" s="11">
        <v>114</v>
      </c>
      <c r="H17" s="11">
        <v>107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f>AVERAGE(C17:H17)</f>
        <v>109.83333333333333</v>
      </c>
    </row>
    <row r="18" spans="1:15">
      <c r="A18" s="10"/>
      <c r="O18" s="12"/>
    </row>
    <row r="19" spans="1:15">
      <c r="B19" s="4" t="s">
        <v>16</v>
      </c>
      <c r="C19" s="11">
        <v>2183211.0783684105</v>
      </c>
      <c r="D19" s="11">
        <v>1960614.4605560303</v>
      </c>
      <c r="E19" s="11">
        <v>2252713.9164276123</v>
      </c>
      <c r="F19" s="11">
        <v>1857821.4104995728</v>
      </c>
      <c r="G19" s="11">
        <v>2035163.2337646484</v>
      </c>
      <c r="H19" s="11">
        <v>2028983.8843460083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2">
        <f>SUM(C19:N19)</f>
        <v>12318507.983962283</v>
      </c>
    </row>
    <row r="20" spans="1:15">
      <c r="O20" s="12"/>
    </row>
    <row r="21" spans="1:15">
      <c r="B21" s="4" t="s">
        <v>17</v>
      </c>
      <c r="C21" s="11">
        <v>6328.1999978907388</v>
      </c>
      <c r="D21" s="11">
        <v>6001.5999885499496</v>
      </c>
      <c r="E21" s="11">
        <v>6794.1200169995445</v>
      </c>
      <c r="F21" s="11">
        <v>5732.0800278037805</v>
      </c>
      <c r="G21" s="11">
        <v>6768.3700130265197</v>
      </c>
      <c r="H21" s="11">
        <v>6722.2099807262402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2">
        <f>SUM(C21:N21)</f>
        <v>38346.580024996772</v>
      </c>
    </row>
    <row r="24" spans="1:15">
      <c r="A24" s="13" t="s">
        <v>20</v>
      </c>
    </row>
    <row r="25" spans="1:15" ht="11.25" customHeight="1"/>
  </sheetData>
  <phoneticPr fontId="6" type="noConversion"/>
  <printOptions horizontalCentered="1" gridLines="1"/>
  <pageMargins left="0.25" right="0.25" top="1" bottom="0.5" header="0.25" footer="0.25"/>
  <pageSetup scale="73" orientation="landscape" horizontalDpi="4294967294" r:id="rId1"/>
  <headerFooter alignWithMargins="0">
    <oddFooter>&amp;L&amp;F   &amp;A&amp;C&amp;P&amp;R&amp;D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Q25"/>
  <sheetViews>
    <sheetView workbookViewId="0">
      <selection activeCell="A11" sqref="A11"/>
    </sheetView>
  </sheetViews>
  <sheetFormatPr defaultColWidth="9.140625" defaultRowHeight="12.75"/>
  <cols>
    <col min="1" max="1" width="10.14062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" width="9.140625" style="4"/>
    <col min="17" max="17" width="12.28515625" style="4" bestFit="1" customWidth="1"/>
    <col min="18" max="16384" width="9.140625" style="4"/>
  </cols>
  <sheetData>
    <row r="1" spans="1:17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7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7">
      <c r="A3" s="20" t="s">
        <v>24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7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7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7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7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7" s="7" customFormat="1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7" s="7" customFormat="1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7">
      <c r="A10" s="10" t="s">
        <v>23</v>
      </c>
      <c r="B10" s="4" t="s">
        <v>15</v>
      </c>
      <c r="C10" s="11">
        <f>+'CY Summary MGS-S'!C10+'CY Summary MGS-P'!C10</f>
        <v>11399</v>
      </c>
      <c r="D10" s="11">
        <f>+'CY Summary MGS-S'!D10+'CY Summary MGS-P'!D10</f>
        <v>11391</v>
      </c>
      <c r="E10" s="11">
        <f>+'CY Summary MGS-S'!E10+'CY Summary MGS-P'!E10</f>
        <v>11197</v>
      </c>
      <c r="F10" s="11">
        <f>+'CY Summary MGS-S'!F10+'CY Summary MGS-P'!F10</f>
        <v>11267</v>
      </c>
      <c r="G10" s="11">
        <f>+'CY Summary MGS-S'!G10+'CY Summary MGS-P'!G10</f>
        <v>11274</v>
      </c>
      <c r="H10" s="11">
        <f>+'CY Summary MGS-S'!H10+'CY Summary MGS-P'!H10</f>
        <v>11255</v>
      </c>
      <c r="I10" s="21"/>
      <c r="J10" s="21"/>
      <c r="K10" s="21"/>
      <c r="L10" s="21"/>
      <c r="M10" s="21"/>
      <c r="N10" s="21"/>
      <c r="O10" s="12">
        <f>AVERAGE(C10:H10)</f>
        <v>11297.166666666666</v>
      </c>
      <c r="Q10" s="17"/>
    </row>
    <row r="11" spans="1:17">
      <c r="A11" s="10"/>
      <c r="G11" s="21"/>
      <c r="H11" s="21"/>
      <c r="I11" s="21"/>
      <c r="J11" s="21"/>
      <c r="K11" s="21"/>
      <c r="L11" s="21"/>
      <c r="M11" s="21"/>
      <c r="N11" s="21"/>
      <c r="O11" s="12"/>
      <c r="Q11" s="17"/>
    </row>
    <row r="12" spans="1:17">
      <c r="B12" s="4" t="s">
        <v>16</v>
      </c>
      <c r="C12" s="11">
        <f>+'CY Summary MGS-S'!C12+'CY Summary MGS-P'!C12</f>
        <v>171117375.6661014</v>
      </c>
      <c r="D12" s="11">
        <f>+'CY Summary MGS-S'!D12+'CY Summary MGS-P'!D12</f>
        <v>169143317.25442123</v>
      </c>
      <c r="E12" s="11">
        <f>+'CY Summary MGS-S'!E12+'CY Summary MGS-P'!E12</f>
        <v>170445280.82866347</v>
      </c>
      <c r="F12" s="11">
        <f>+'CY Summary MGS-S'!F12+'CY Summary MGS-P'!F12</f>
        <v>160579959.0233326</v>
      </c>
      <c r="G12" s="21">
        <f>+'CY Summary MGS-S'!G12+'CY Summary MGS-P'!G12</f>
        <v>156732822.58323485</v>
      </c>
      <c r="H12" s="21">
        <f>+'CY Summary MGS-S'!H12+'CY Summary MGS-P'!H12</f>
        <v>163034162.7700119</v>
      </c>
      <c r="I12" s="21"/>
      <c r="J12" s="21"/>
      <c r="K12" s="21"/>
      <c r="L12" s="21"/>
      <c r="M12" s="21"/>
      <c r="N12" s="21"/>
      <c r="O12" s="12">
        <f>SUM(C12:N12)</f>
        <v>991052918.12576532</v>
      </c>
      <c r="Q12" s="17"/>
    </row>
    <row r="13" spans="1:17">
      <c r="G13" s="21"/>
      <c r="H13" s="21"/>
      <c r="I13" s="21"/>
      <c r="J13" s="21"/>
      <c r="K13" s="21"/>
      <c r="L13" s="21"/>
      <c r="M13" s="21"/>
      <c r="N13" s="21"/>
      <c r="O13" s="12"/>
      <c r="Q13" s="17"/>
    </row>
    <row r="14" spans="1:17">
      <c r="B14" s="4" t="s">
        <v>17</v>
      </c>
      <c r="C14" s="11">
        <f>+'CY Summary MGS-S'!C14+'CY Summary MGS-P'!C14</f>
        <v>485799.85010586865</v>
      </c>
      <c r="D14" s="11">
        <f>+'CY Summary MGS-S'!D14+'CY Summary MGS-P'!D14</f>
        <v>464884.62017271481</v>
      </c>
      <c r="E14" s="11">
        <f>+'CY Summary MGS-S'!E14+'CY Summary MGS-P'!E14</f>
        <v>509359.90015386045</v>
      </c>
      <c r="F14" s="11">
        <f>+'CY Summary MGS-S'!F14+'CY Summary MGS-P'!F14</f>
        <v>482556.78991899081</v>
      </c>
      <c r="G14" s="21">
        <f>+'CY Summary MGS-S'!G14+'CY Summary MGS-P'!G14</f>
        <v>497014.77007520758</v>
      </c>
      <c r="H14" s="21">
        <f>+'CY Summary MGS-S'!H14+'CY Summary MGS-P'!H14</f>
        <v>495191.22007748298</v>
      </c>
      <c r="I14" s="21"/>
      <c r="J14" s="21"/>
      <c r="K14" s="21"/>
      <c r="L14" s="21"/>
      <c r="M14" s="21"/>
      <c r="N14" s="21"/>
      <c r="O14" s="12">
        <f>SUM(C14:N14)</f>
        <v>2934807.1505041253</v>
      </c>
      <c r="Q14" s="17"/>
    </row>
    <row r="15" spans="1:17">
      <c r="C15" s="5"/>
      <c r="G15" s="21"/>
      <c r="H15" s="21"/>
      <c r="I15" s="21"/>
      <c r="J15" s="21"/>
      <c r="K15" s="21"/>
      <c r="L15" s="21"/>
      <c r="M15" s="21"/>
      <c r="N15" s="21"/>
      <c r="Q15" s="17"/>
    </row>
    <row r="16" spans="1:17">
      <c r="A16" s="19" t="s">
        <v>21</v>
      </c>
      <c r="G16" s="21"/>
      <c r="H16" s="21"/>
      <c r="I16" s="21"/>
      <c r="J16" s="21"/>
      <c r="K16" s="21"/>
      <c r="L16" s="21"/>
      <c r="M16" s="21"/>
      <c r="N16" s="21"/>
      <c r="Q16" s="17"/>
    </row>
    <row r="17" spans="1:17">
      <c r="A17" s="10" t="s">
        <v>23</v>
      </c>
      <c r="B17" s="4" t="s">
        <v>15</v>
      </c>
      <c r="C17" s="11">
        <f>+'CY Summary MGS-S'!C17+'CY Summary MGS-P'!C17</f>
        <v>6271</v>
      </c>
      <c r="D17" s="11">
        <f>+'CY Summary MGS-S'!D17+'CY Summary MGS-P'!D17</f>
        <v>6266</v>
      </c>
      <c r="E17" s="11">
        <f>+'CY Summary MGS-S'!E17+'CY Summary MGS-P'!E17</f>
        <v>6274</v>
      </c>
      <c r="F17" s="11">
        <f>+'CY Summary MGS-S'!F17+'CY Summary MGS-P'!F17</f>
        <v>6274</v>
      </c>
      <c r="G17" s="21">
        <f>+'CY Summary MGS-S'!G17+'CY Summary MGS-P'!G17</f>
        <v>6294</v>
      </c>
      <c r="H17" s="21">
        <f>+'CY Summary MGS-S'!H17+'CY Summary MGS-P'!H17</f>
        <v>6277.5</v>
      </c>
      <c r="I17" s="21"/>
      <c r="J17" s="21"/>
      <c r="K17" s="21"/>
      <c r="L17" s="21"/>
      <c r="M17" s="21"/>
      <c r="N17" s="21"/>
      <c r="O17" s="12">
        <f>AVERAGE(C17:H17)</f>
        <v>6276.083333333333</v>
      </c>
      <c r="Q17" s="17"/>
    </row>
    <row r="18" spans="1:17">
      <c r="A18" s="10"/>
      <c r="G18" s="21"/>
      <c r="H18" s="21"/>
      <c r="I18" s="21"/>
      <c r="J18" s="21"/>
      <c r="K18" s="21"/>
      <c r="L18" s="21"/>
      <c r="M18" s="21"/>
      <c r="N18" s="21"/>
      <c r="O18" s="12"/>
      <c r="Q18" s="17"/>
    </row>
    <row r="19" spans="1:17">
      <c r="B19" s="4" t="s">
        <v>16</v>
      </c>
      <c r="C19" s="11">
        <f>+'CY Summary MGS-S'!C19+'CY Summary MGS-P'!C19</f>
        <v>63861752.951984331</v>
      </c>
      <c r="D19" s="11">
        <f>+'CY Summary MGS-S'!D19+'CY Summary MGS-P'!D19</f>
        <v>63344817.601474762</v>
      </c>
      <c r="E19" s="11">
        <f>+'CY Summary MGS-S'!E19+'CY Summary MGS-P'!E19</f>
        <v>63775245.906042695</v>
      </c>
      <c r="F19" s="11">
        <f>+'CY Summary MGS-S'!F19+'CY Summary MGS-P'!F19</f>
        <v>59663483.749332428</v>
      </c>
      <c r="G19" s="21">
        <f>+'CY Summary MGS-S'!G19+'CY Summary MGS-P'!G19</f>
        <v>58433335.289701536</v>
      </c>
      <c r="H19" s="21">
        <f>+'CY Summary MGS-S'!H19+'CY Summary MGS-P'!H19</f>
        <v>62074950.166160583</v>
      </c>
      <c r="I19" s="21"/>
      <c r="J19" s="21"/>
      <c r="K19" s="21"/>
      <c r="L19" s="21"/>
      <c r="M19" s="21"/>
      <c r="N19" s="21"/>
      <c r="O19" s="12">
        <f>SUM(C19:N19)</f>
        <v>371153585.66469634</v>
      </c>
      <c r="Q19" s="17"/>
    </row>
    <row r="20" spans="1:17">
      <c r="G20" s="21"/>
      <c r="H20" s="21"/>
      <c r="I20" s="21"/>
      <c r="J20" s="21"/>
      <c r="K20" s="21"/>
      <c r="L20" s="21"/>
      <c r="M20" s="21"/>
      <c r="N20" s="21"/>
      <c r="O20" s="12"/>
      <c r="Q20" s="17"/>
    </row>
    <row r="21" spans="1:17">
      <c r="B21" s="4" t="s">
        <v>17</v>
      </c>
      <c r="C21" s="11">
        <f>+'CY Summary MGS-S'!C21+'CY Summary MGS-P'!C21</f>
        <v>191947.21011746861</v>
      </c>
      <c r="D21" s="11">
        <f>+'CY Summary MGS-S'!D21+'CY Summary MGS-P'!D21</f>
        <v>183763.65008371137</v>
      </c>
      <c r="E21" s="11">
        <f>+'CY Summary MGS-S'!E21+'CY Summary MGS-P'!E21</f>
        <v>201307.90009369142</v>
      </c>
      <c r="F21" s="11">
        <f>+'CY Summary MGS-S'!F21+'CY Summary MGS-P'!F21</f>
        <v>192245.89000285603</v>
      </c>
      <c r="G21" s="21">
        <f>+'CY Summary MGS-S'!G21+'CY Summary MGS-P'!G21</f>
        <v>202444.92997945286</v>
      </c>
      <c r="H21" s="21">
        <f>+'CY Summary MGS-S'!H21+'CY Summary MGS-P'!H21</f>
        <v>204327.26000917144</v>
      </c>
      <c r="I21" s="21"/>
      <c r="J21" s="21"/>
      <c r="K21" s="21"/>
      <c r="L21" s="21"/>
      <c r="M21" s="21"/>
      <c r="N21" s="21"/>
      <c r="O21" s="12">
        <f>SUM(C21:N21)</f>
        <v>1176036.8402863517</v>
      </c>
      <c r="Q21" s="17"/>
    </row>
    <row r="24" spans="1:17">
      <c r="A24" s="13" t="s">
        <v>20</v>
      </c>
    </row>
    <row r="25" spans="1:17" ht="11.25" customHeight="1"/>
  </sheetData>
  <phoneticPr fontId="6" type="noConversion"/>
  <pageMargins left="0.75" right="0.75" top="1" bottom="1" header="0.5" footer="0.5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CY Summary MGS-S</vt:lpstr>
      <vt:lpstr>CY Summary MGS-P</vt:lpstr>
      <vt:lpstr>CY Summary MGS</vt:lpstr>
      <vt:lpstr>'CY Summary MGS-S'!Print_Area</vt:lpstr>
    </vt:vector>
  </TitlesOfParts>
  <Company>Utility Shared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Iberdrola S.A.</cp:lastModifiedBy>
  <cp:lastPrinted>2019-07-24T19:51:34Z</cp:lastPrinted>
  <dcterms:created xsi:type="dcterms:W3CDTF">2012-05-15T14:06:02Z</dcterms:created>
  <dcterms:modified xsi:type="dcterms:W3CDTF">2019-09-04T16:28:52Z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-1516245199</vt:i4>
  </property>
  <property fmtid="{D5CDD505-2E9C-101B-9397-08002B2CF9AE}" pid="4" name="_EmailSubject">
    <vt:lpwstr>MPUC Standard Offer January 1, 2020 term - CMP Medium &amp; Large Commercial documents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</Properties>
</file>