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300" windowHeight="4470" activeTab="0"/>
  </bookViews>
  <sheets>
    <sheet name="FY11 Projections" sheetId="1" r:id="rId1"/>
  </sheets>
  <definedNames>
    <definedName name="_xlnm.Print_Area" localSheetId="0">'FY11 Projections'!$A$1:$P$548</definedName>
    <definedName name="_xlnm.Print_Titles" localSheetId="0">'FY11 Projections'!$6:$6</definedName>
    <definedName name="qry_SSXYear_Totals">#REF!</definedName>
  </definedNames>
  <calcPr fullCalcOnLoad="1"/>
</workbook>
</file>

<file path=xl/sharedStrings.xml><?xml version="1.0" encoding="utf-8"?>
<sst xmlns="http://schemas.openxmlformats.org/spreadsheetml/2006/main" count="1039" uniqueCount="1038">
  <si>
    <t>00000</t>
  </si>
  <si>
    <t>UNORGANIZED</t>
  </si>
  <si>
    <t>01010</t>
  </si>
  <si>
    <t>AUBURN</t>
  </si>
  <si>
    <t>01020</t>
  </si>
  <si>
    <t>DURHAM</t>
  </si>
  <si>
    <t>01030</t>
  </si>
  <si>
    <t>GREENE</t>
  </si>
  <si>
    <t>01040</t>
  </si>
  <si>
    <t>LEEDS</t>
  </si>
  <si>
    <t>01050</t>
  </si>
  <si>
    <t>LEWISTON</t>
  </si>
  <si>
    <t>01060</t>
  </si>
  <si>
    <t>LISBON</t>
  </si>
  <si>
    <t>01070</t>
  </si>
  <si>
    <t>LIVERMORE</t>
  </si>
  <si>
    <t>01080</t>
  </si>
  <si>
    <t>LIVERMORE FALLS</t>
  </si>
  <si>
    <t>01090</t>
  </si>
  <si>
    <t>MECHANIC FALLS</t>
  </si>
  <si>
    <t>01100</t>
  </si>
  <si>
    <t>MINOT</t>
  </si>
  <si>
    <t>01110</t>
  </si>
  <si>
    <t>POLAND</t>
  </si>
  <si>
    <t>01115</t>
  </si>
  <si>
    <t>SABATTUS</t>
  </si>
  <si>
    <t>01120</t>
  </si>
  <si>
    <t>TURNER</t>
  </si>
  <si>
    <t>01130</t>
  </si>
  <si>
    <t>WALES</t>
  </si>
  <si>
    <t>03010</t>
  </si>
  <si>
    <t>ALLAGASH</t>
  </si>
  <si>
    <t>03020</t>
  </si>
  <si>
    <t>AMITY</t>
  </si>
  <si>
    <t>03030</t>
  </si>
  <si>
    <t>ASHLAND</t>
  </si>
  <si>
    <t>03040</t>
  </si>
  <si>
    <t>BANCROFT</t>
  </si>
  <si>
    <t>03060</t>
  </si>
  <si>
    <t>BLAINE</t>
  </si>
  <si>
    <t>03070</t>
  </si>
  <si>
    <t>BRIDGEWATER</t>
  </si>
  <si>
    <t>03080</t>
  </si>
  <si>
    <t>CARIBOU</t>
  </si>
  <si>
    <t>03090</t>
  </si>
  <si>
    <t>CARY PLT</t>
  </si>
  <si>
    <t>03100</t>
  </si>
  <si>
    <t>CASTLE HILL</t>
  </si>
  <si>
    <t>03110</t>
  </si>
  <si>
    <t>CASWELL</t>
  </si>
  <si>
    <t>03120</t>
  </si>
  <si>
    <t>CHAPMAN</t>
  </si>
  <si>
    <t>03130</t>
  </si>
  <si>
    <t>CRYSTAL</t>
  </si>
  <si>
    <t>03140</t>
  </si>
  <si>
    <t>CYR PLT</t>
  </si>
  <si>
    <t>03150</t>
  </si>
  <si>
    <t>DYER BROOK</t>
  </si>
  <si>
    <t>03170</t>
  </si>
  <si>
    <t>EAGLE LAKE</t>
  </si>
  <si>
    <t>03180</t>
  </si>
  <si>
    <t>EASTON</t>
  </si>
  <si>
    <t>03190</t>
  </si>
  <si>
    <t>FORT FAIRFIELD</t>
  </si>
  <si>
    <t>03200</t>
  </si>
  <si>
    <t>FORT KENT</t>
  </si>
  <si>
    <t>03210</t>
  </si>
  <si>
    <t>FRENCHVILLE</t>
  </si>
  <si>
    <t>03220</t>
  </si>
  <si>
    <t>GARFIELD PLT</t>
  </si>
  <si>
    <t>03230</t>
  </si>
  <si>
    <t>GLENWOOD PLT</t>
  </si>
  <si>
    <t>03240</t>
  </si>
  <si>
    <t>GRAND ISLE</t>
  </si>
  <si>
    <t>03250</t>
  </si>
  <si>
    <t>HAMLIN</t>
  </si>
  <si>
    <t>03260</t>
  </si>
  <si>
    <t>HAMMOND</t>
  </si>
  <si>
    <t>03270</t>
  </si>
  <si>
    <t>HAYNESVILLE</t>
  </si>
  <si>
    <t>03280</t>
  </si>
  <si>
    <t>HERSEY</t>
  </si>
  <si>
    <t>03290</t>
  </si>
  <si>
    <t>HODGDON</t>
  </si>
  <si>
    <t>03300</t>
  </si>
  <si>
    <t>HOULTON</t>
  </si>
  <si>
    <t>03310</t>
  </si>
  <si>
    <t>ISLAND FALLS</t>
  </si>
  <si>
    <t>03320</t>
  </si>
  <si>
    <t>LIMESTONE</t>
  </si>
  <si>
    <t>03330</t>
  </si>
  <si>
    <t>LINNEUS</t>
  </si>
  <si>
    <t>03340</t>
  </si>
  <si>
    <t>LITTLETON</t>
  </si>
  <si>
    <t>03350</t>
  </si>
  <si>
    <t>LUDLOW</t>
  </si>
  <si>
    <t>03360</t>
  </si>
  <si>
    <t>MACWAHOC PLT</t>
  </si>
  <si>
    <t>03370</t>
  </si>
  <si>
    <t>MADAWASKA</t>
  </si>
  <si>
    <t>03380</t>
  </si>
  <si>
    <t>MAPLETON</t>
  </si>
  <si>
    <t>03390</t>
  </si>
  <si>
    <t>MARS HILL</t>
  </si>
  <si>
    <t>03400</t>
  </si>
  <si>
    <t>MASARDIS</t>
  </si>
  <si>
    <t>03410</t>
  </si>
  <si>
    <t>MERRILL</t>
  </si>
  <si>
    <t>03420</t>
  </si>
  <si>
    <t>MONTICELLO</t>
  </si>
  <si>
    <t>03430</t>
  </si>
  <si>
    <t>MORO</t>
  </si>
  <si>
    <t>03440</t>
  </si>
  <si>
    <t>NASHVILLE PLT</t>
  </si>
  <si>
    <t>03450</t>
  </si>
  <si>
    <t>NEW CANADA PLT</t>
  </si>
  <si>
    <t>03460</t>
  </si>
  <si>
    <t>NEW LIMERICK</t>
  </si>
  <si>
    <t>03470</t>
  </si>
  <si>
    <t>NEW SWEDEN</t>
  </si>
  <si>
    <t>03480</t>
  </si>
  <si>
    <t>OAKFIELD</t>
  </si>
  <si>
    <t>03490</t>
  </si>
  <si>
    <t>ORIENT</t>
  </si>
  <si>
    <t>03500</t>
  </si>
  <si>
    <t>OXBOW PLT</t>
  </si>
  <si>
    <t>03510</t>
  </si>
  <si>
    <t>PERHAM</t>
  </si>
  <si>
    <t>03520</t>
  </si>
  <si>
    <t>PORTAGE LAKE</t>
  </si>
  <si>
    <t>03530</t>
  </si>
  <si>
    <t>PRESQUE ISLE</t>
  </si>
  <si>
    <t>03540</t>
  </si>
  <si>
    <t>REED PLT</t>
  </si>
  <si>
    <t>03550</t>
  </si>
  <si>
    <t>ST AGATHA</t>
  </si>
  <si>
    <t>03560</t>
  </si>
  <si>
    <t>ST FRANCIS</t>
  </si>
  <si>
    <t>03570</t>
  </si>
  <si>
    <t>ST JOHN PLT</t>
  </si>
  <si>
    <t>03580</t>
  </si>
  <si>
    <t>SHERMAN</t>
  </si>
  <si>
    <t>03590</t>
  </si>
  <si>
    <t>SMYRNA</t>
  </si>
  <si>
    <t>03600</t>
  </si>
  <si>
    <t>STOCKHOLM</t>
  </si>
  <si>
    <t>03610</t>
  </si>
  <si>
    <t>VAN BUREN</t>
  </si>
  <si>
    <t>03620</t>
  </si>
  <si>
    <t>WADE</t>
  </si>
  <si>
    <t>03630</t>
  </si>
  <si>
    <t>WALLAGRASS PLT</t>
  </si>
  <si>
    <t>03640</t>
  </si>
  <si>
    <t>WASHBURN</t>
  </si>
  <si>
    <t>03650</t>
  </si>
  <si>
    <t>WESTFIELD</t>
  </si>
  <si>
    <t>03660</t>
  </si>
  <si>
    <t>WESTMANLAND</t>
  </si>
  <si>
    <t>03670</t>
  </si>
  <si>
    <t>WESTON</t>
  </si>
  <si>
    <t>03680</t>
  </si>
  <si>
    <t>WINTERVILLE PLT</t>
  </si>
  <si>
    <t>03690</t>
  </si>
  <si>
    <t>WOODLAND</t>
  </si>
  <si>
    <t>05010</t>
  </si>
  <si>
    <t>BALDWIN</t>
  </si>
  <si>
    <t>05020</t>
  </si>
  <si>
    <t>BRIDGTON</t>
  </si>
  <si>
    <t>05030</t>
  </si>
  <si>
    <t>BRUNSWICK</t>
  </si>
  <si>
    <t>05040</t>
  </si>
  <si>
    <t>CAPE ELIZABETH</t>
  </si>
  <si>
    <t>05050</t>
  </si>
  <si>
    <t>CASCO</t>
  </si>
  <si>
    <t>05060</t>
  </si>
  <si>
    <t>CUMBERLAND</t>
  </si>
  <si>
    <t>05070</t>
  </si>
  <si>
    <t>FALMOUTH</t>
  </si>
  <si>
    <t>05080</t>
  </si>
  <si>
    <t>FREEPORT</t>
  </si>
  <si>
    <t>05085</t>
  </si>
  <si>
    <t>FRYE ISLAND</t>
  </si>
  <si>
    <t>05090</t>
  </si>
  <si>
    <t>GORHAM</t>
  </si>
  <si>
    <t>05100</t>
  </si>
  <si>
    <t>GRAY</t>
  </si>
  <si>
    <t>05110</t>
  </si>
  <si>
    <t>HARPSWELL</t>
  </si>
  <si>
    <t>05120</t>
  </si>
  <si>
    <t>HARRISON</t>
  </si>
  <si>
    <t>05125</t>
  </si>
  <si>
    <t>LONG ISLAND</t>
  </si>
  <si>
    <t>05130</t>
  </si>
  <si>
    <t>NAPLES</t>
  </si>
  <si>
    <t>05140</t>
  </si>
  <si>
    <t>NEW GLOUCESTER</t>
  </si>
  <si>
    <t>05150</t>
  </si>
  <si>
    <t>NO YARMOUTH</t>
  </si>
  <si>
    <t>05170</t>
  </si>
  <si>
    <t>PORTLAND</t>
  </si>
  <si>
    <t>05180</t>
  </si>
  <si>
    <t>POWNAL</t>
  </si>
  <si>
    <t>05190</t>
  </si>
  <si>
    <t>RAYMOND</t>
  </si>
  <si>
    <t>05200</t>
  </si>
  <si>
    <t>SCARBOROUGH</t>
  </si>
  <si>
    <t>05210</t>
  </si>
  <si>
    <t>SEBAGO</t>
  </si>
  <si>
    <t>05220</t>
  </si>
  <si>
    <t>SO PORTLAND</t>
  </si>
  <si>
    <t>05230</t>
  </si>
  <si>
    <t>STANDISH</t>
  </si>
  <si>
    <t>05240</t>
  </si>
  <si>
    <t>WESTBROOK</t>
  </si>
  <si>
    <t>05250</t>
  </si>
  <si>
    <t>WINDHAM</t>
  </si>
  <si>
    <t>05260</t>
  </si>
  <si>
    <t>YARMOUTH</t>
  </si>
  <si>
    <t>07010</t>
  </si>
  <si>
    <t>AVON</t>
  </si>
  <si>
    <t>07015</t>
  </si>
  <si>
    <t>CARRABASSETT VALLEY</t>
  </si>
  <si>
    <t>07020</t>
  </si>
  <si>
    <t>CARTHAGE</t>
  </si>
  <si>
    <t>07030</t>
  </si>
  <si>
    <t>CHESTERVILLE</t>
  </si>
  <si>
    <t>07040</t>
  </si>
  <si>
    <t>COPLIN PLT</t>
  </si>
  <si>
    <t>07050</t>
  </si>
  <si>
    <t>DALLAS PLT</t>
  </si>
  <si>
    <t>07060</t>
  </si>
  <si>
    <t>EUSTIS</t>
  </si>
  <si>
    <t>07070</t>
  </si>
  <si>
    <t>FARMINGTON</t>
  </si>
  <si>
    <t>07080</t>
  </si>
  <si>
    <t>INDUSTRY</t>
  </si>
  <si>
    <t>07090</t>
  </si>
  <si>
    <t>JAY</t>
  </si>
  <si>
    <t>07100</t>
  </si>
  <si>
    <t>KINGFIELD</t>
  </si>
  <si>
    <t>07120</t>
  </si>
  <si>
    <t>NEW SHARON</t>
  </si>
  <si>
    <t>07130</t>
  </si>
  <si>
    <t>NEW VINEYARD</t>
  </si>
  <si>
    <t>07140</t>
  </si>
  <si>
    <t>PHILLIPS</t>
  </si>
  <si>
    <t>07150</t>
  </si>
  <si>
    <t>07160</t>
  </si>
  <si>
    <t>07170</t>
  </si>
  <si>
    <t>SANDY RIVER PLT</t>
  </si>
  <si>
    <t>07180</t>
  </si>
  <si>
    <t>STRONG</t>
  </si>
  <si>
    <t>07190</t>
  </si>
  <si>
    <t>TEMPLE</t>
  </si>
  <si>
    <t>07200</t>
  </si>
  <si>
    <t>WELD</t>
  </si>
  <si>
    <t>07210</t>
  </si>
  <si>
    <t>WILTON</t>
  </si>
  <si>
    <t>09010</t>
  </si>
  <si>
    <t>AMHERST</t>
  </si>
  <si>
    <t>09020</t>
  </si>
  <si>
    <t>AURORA</t>
  </si>
  <si>
    <t>09030</t>
  </si>
  <si>
    <t>BAR HARBOR</t>
  </si>
  <si>
    <t>09040</t>
  </si>
  <si>
    <t>BLUE HILL</t>
  </si>
  <si>
    <t>09050</t>
  </si>
  <si>
    <t>BROOKLIN</t>
  </si>
  <si>
    <t>09060</t>
  </si>
  <si>
    <t>BROOKSVILLE</t>
  </si>
  <si>
    <t>09070</t>
  </si>
  <si>
    <t>BUCKSPORT</t>
  </si>
  <si>
    <t>09080</t>
  </si>
  <si>
    <t>CASTINE</t>
  </si>
  <si>
    <t>09090</t>
  </si>
  <si>
    <t>CRANBERRY ISLES</t>
  </si>
  <si>
    <t>09100</t>
  </si>
  <si>
    <t>DEDHAM</t>
  </si>
  <si>
    <t>09110</t>
  </si>
  <si>
    <t>DEER ISLE</t>
  </si>
  <si>
    <t>09120</t>
  </si>
  <si>
    <t>EASTBROOK</t>
  </si>
  <si>
    <t>09130</t>
  </si>
  <si>
    <t>ELLSWORTH</t>
  </si>
  <si>
    <t>09140</t>
  </si>
  <si>
    <t>FRANKLIN</t>
  </si>
  <si>
    <t>09150</t>
  </si>
  <si>
    <t>GOULDSBORO</t>
  </si>
  <si>
    <t>09160</t>
  </si>
  <si>
    <t>GREAT POND</t>
  </si>
  <si>
    <t>09170</t>
  </si>
  <si>
    <t>HANCOCK</t>
  </si>
  <si>
    <t>09180</t>
  </si>
  <si>
    <t>LAMOINE</t>
  </si>
  <si>
    <t>09190</t>
  </si>
  <si>
    <t>FRENCHBORO</t>
  </si>
  <si>
    <t>09200</t>
  </si>
  <si>
    <t>MARIAVILLE</t>
  </si>
  <si>
    <t>09210</t>
  </si>
  <si>
    <t>MOUNT DESERT</t>
  </si>
  <si>
    <t>09220</t>
  </si>
  <si>
    <t>ORLAND</t>
  </si>
  <si>
    <t>09230</t>
  </si>
  <si>
    <t>OSBORN</t>
  </si>
  <si>
    <t>09240</t>
  </si>
  <si>
    <t>OTIS</t>
  </si>
  <si>
    <t>09250</t>
  </si>
  <si>
    <t>PENOBSCOT</t>
  </si>
  <si>
    <t>09260</t>
  </si>
  <si>
    <t>SEDGWICK</t>
  </si>
  <si>
    <t>09270</t>
  </si>
  <si>
    <t>SORRENTO</t>
  </si>
  <si>
    <t>09280</t>
  </si>
  <si>
    <t>SOUTHWEST HARBOR</t>
  </si>
  <si>
    <t>09290</t>
  </si>
  <si>
    <t>STONINGTON</t>
  </si>
  <si>
    <t>09300</t>
  </si>
  <si>
    <t>SULLIVAN</t>
  </si>
  <si>
    <t>09310</t>
  </si>
  <si>
    <t>SURRY</t>
  </si>
  <si>
    <t>09320</t>
  </si>
  <si>
    <t>SWANS ISLAND</t>
  </si>
  <si>
    <t>09330</t>
  </si>
  <si>
    <t>TREMONT</t>
  </si>
  <si>
    <t>09340</t>
  </si>
  <si>
    <t>TRENTON</t>
  </si>
  <si>
    <t>09350</t>
  </si>
  <si>
    <t>VERONA</t>
  </si>
  <si>
    <t>09360</t>
  </si>
  <si>
    <t>WALTHAM</t>
  </si>
  <si>
    <t>09370</t>
  </si>
  <si>
    <t>WINTER HARBOR</t>
  </si>
  <si>
    <t>11010</t>
  </si>
  <si>
    <t>ALBION</t>
  </si>
  <si>
    <t>11020</t>
  </si>
  <si>
    <t>AUGUSTA</t>
  </si>
  <si>
    <t>11030</t>
  </si>
  <si>
    <t>BELGRADE</t>
  </si>
  <si>
    <t>11040</t>
  </si>
  <si>
    <t>BENTON</t>
  </si>
  <si>
    <t>11050</t>
  </si>
  <si>
    <t>CHELSEA</t>
  </si>
  <si>
    <t>11060</t>
  </si>
  <si>
    <t>CHINA</t>
  </si>
  <si>
    <t>11070</t>
  </si>
  <si>
    <t>CLINTON</t>
  </si>
  <si>
    <t>11080</t>
  </si>
  <si>
    <t>FARMINGDALE</t>
  </si>
  <si>
    <t>11090</t>
  </si>
  <si>
    <t>FAYETTE</t>
  </si>
  <si>
    <t>11100</t>
  </si>
  <si>
    <t>GARDINER</t>
  </si>
  <si>
    <t>11110</t>
  </si>
  <si>
    <t>HALLOWELL</t>
  </si>
  <si>
    <t>11120</t>
  </si>
  <si>
    <t>LITCHFIELD</t>
  </si>
  <si>
    <t>11130</t>
  </si>
  <si>
    <t>MANCHESTER</t>
  </si>
  <si>
    <t>11140</t>
  </si>
  <si>
    <t>MONMOUTH</t>
  </si>
  <si>
    <t>11150</t>
  </si>
  <si>
    <t>MOUNT VERNON</t>
  </si>
  <si>
    <t>11160</t>
  </si>
  <si>
    <t>OAKLAND</t>
  </si>
  <si>
    <t>11170</t>
  </si>
  <si>
    <t>PITTSTON</t>
  </si>
  <si>
    <t>11180</t>
  </si>
  <si>
    <t>RANDOLPH</t>
  </si>
  <si>
    <t>11190</t>
  </si>
  <si>
    <t>READFIELD</t>
  </si>
  <si>
    <t>11200</t>
  </si>
  <si>
    <t>ROME</t>
  </si>
  <si>
    <t>11210</t>
  </si>
  <si>
    <t>SIDNEY</t>
  </si>
  <si>
    <t>11220</t>
  </si>
  <si>
    <t>VASSALBORO</t>
  </si>
  <si>
    <t>11230</t>
  </si>
  <si>
    <t>VIENNA</t>
  </si>
  <si>
    <t>11240</t>
  </si>
  <si>
    <t>WATERVILLE</t>
  </si>
  <si>
    <t>11250</t>
  </si>
  <si>
    <t>WAYNE</t>
  </si>
  <si>
    <t>11260</t>
  </si>
  <si>
    <t>WEST GARDINER</t>
  </si>
  <si>
    <t>11270</t>
  </si>
  <si>
    <t>WINDSOR</t>
  </si>
  <si>
    <t>11280</t>
  </si>
  <si>
    <t>WINSLOW</t>
  </si>
  <si>
    <t>11290</t>
  </si>
  <si>
    <t>WINTHROP</t>
  </si>
  <si>
    <t>13010</t>
  </si>
  <si>
    <t>APPLETON</t>
  </si>
  <si>
    <t>13020</t>
  </si>
  <si>
    <t>CAMDEN</t>
  </si>
  <si>
    <t>13030</t>
  </si>
  <si>
    <t>CUSHING</t>
  </si>
  <si>
    <t>13040</t>
  </si>
  <si>
    <t>FRIENDSHIP</t>
  </si>
  <si>
    <t>13050</t>
  </si>
  <si>
    <t>HOPE</t>
  </si>
  <si>
    <t>13060</t>
  </si>
  <si>
    <t>ISLE AU HAUT</t>
  </si>
  <si>
    <t>13070</t>
  </si>
  <si>
    <t>MATINICUS ISLE PLT</t>
  </si>
  <si>
    <t>13080</t>
  </si>
  <si>
    <t>NORTH HAVEN</t>
  </si>
  <si>
    <t>13090</t>
  </si>
  <si>
    <t>OWLS HEAD</t>
  </si>
  <si>
    <t>13100</t>
  </si>
  <si>
    <t>ROCKLAND</t>
  </si>
  <si>
    <t>13110</t>
  </si>
  <si>
    <t>ROCKPORT</t>
  </si>
  <si>
    <t>13120</t>
  </si>
  <si>
    <t>ST GEORGE</t>
  </si>
  <si>
    <t>13130</t>
  </si>
  <si>
    <t>SO THOMASTON</t>
  </si>
  <si>
    <t>13140</t>
  </si>
  <si>
    <t>THOMASTON</t>
  </si>
  <si>
    <t>13150</t>
  </si>
  <si>
    <t>UNION</t>
  </si>
  <si>
    <t>13160</t>
  </si>
  <si>
    <t>VINALHAVEN</t>
  </si>
  <si>
    <t>13170</t>
  </si>
  <si>
    <t>WARREN</t>
  </si>
  <si>
    <t>13180</t>
  </si>
  <si>
    <t>WASHINGTON</t>
  </si>
  <si>
    <t>15010</t>
  </si>
  <si>
    <t>ALNA</t>
  </si>
  <si>
    <t>15020</t>
  </si>
  <si>
    <t>BOOTHBAY</t>
  </si>
  <si>
    <t>15030</t>
  </si>
  <si>
    <t>BOOTHBAY HARBOR</t>
  </si>
  <si>
    <t>15040</t>
  </si>
  <si>
    <t>BREMEN</t>
  </si>
  <si>
    <t>15050</t>
  </si>
  <si>
    <t>BRISTOL</t>
  </si>
  <si>
    <t>15060</t>
  </si>
  <si>
    <t>DAMARISCOTTA</t>
  </si>
  <si>
    <t>15070</t>
  </si>
  <si>
    <t>DRESDEN</t>
  </si>
  <si>
    <t>15080</t>
  </si>
  <si>
    <t>EDGECOMB</t>
  </si>
  <si>
    <t>15090</t>
  </si>
  <si>
    <t>JEFFERSON</t>
  </si>
  <si>
    <t>15100</t>
  </si>
  <si>
    <t>MONHEGAN PLT</t>
  </si>
  <si>
    <t>15110</t>
  </si>
  <si>
    <t>NEWCASTLE</t>
  </si>
  <si>
    <t>15120</t>
  </si>
  <si>
    <t>NOBLEBORO</t>
  </si>
  <si>
    <t>15130</t>
  </si>
  <si>
    <t>SOMERVILLE</t>
  </si>
  <si>
    <t>15140</t>
  </si>
  <si>
    <t>SO BRISTOL</t>
  </si>
  <si>
    <t>15150</t>
  </si>
  <si>
    <t>SOUTHPORT</t>
  </si>
  <si>
    <t>15160</t>
  </si>
  <si>
    <t>WALDOBORO</t>
  </si>
  <si>
    <t>15170</t>
  </si>
  <si>
    <t>WESTPORT</t>
  </si>
  <si>
    <t>15180</t>
  </si>
  <si>
    <t>WHITEFIELD</t>
  </si>
  <si>
    <t>15190</t>
  </si>
  <si>
    <t>WISCASSET</t>
  </si>
  <si>
    <t>17010</t>
  </si>
  <si>
    <t>ANDOVER</t>
  </si>
  <si>
    <t>17020</t>
  </si>
  <si>
    <t>BETHEL</t>
  </si>
  <si>
    <t>17030</t>
  </si>
  <si>
    <t>BROWNFIELD</t>
  </si>
  <si>
    <t>17040</t>
  </si>
  <si>
    <t>BUCKFIELD</t>
  </si>
  <si>
    <t>17050</t>
  </si>
  <si>
    <t>BYRON</t>
  </si>
  <si>
    <t>17060</t>
  </si>
  <si>
    <t>CANTON</t>
  </si>
  <si>
    <t>17070</t>
  </si>
  <si>
    <t>DENMARK</t>
  </si>
  <si>
    <t>17080</t>
  </si>
  <si>
    <t>DIXFIELD</t>
  </si>
  <si>
    <t>17090</t>
  </si>
  <si>
    <t>FRYEBURG</t>
  </si>
  <si>
    <t>17100</t>
  </si>
  <si>
    <t>GILEAD</t>
  </si>
  <si>
    <t>17110</t>
  </si>
  <si>
    <t>GREENWOOD</t>
  </si>
  <si>
    <t>17120</t>
  </si>
  <si>
    <t>HANOVER</t>
  </si>
  <si>
    <t>17130</t>
  </si>
  <si>
    <t>HARTFORD</t>
  </si>
  <si>
    <t>17140</t>
  </si>
  <si>
    <t>HEBRON</t>
  </si>
  <si>
    <t>17150</t>
  </si>
  <si>
    <t>HIRAM</t>
  </si>
  <si>
    <t>17160</t>
  </si>
  <si>
    <t>LINCOLN PLT</t>
  </si>
  <si>
    <t>17170</t>
  </si>
  <si>
    <t>LOVELL</t>
  </si>
  <si>
    <t>17180</t>
  </si>
  <si>
    <t>MAGALLOWAY PLT</t>
  </si>
  <si>
    <t>17190</t>
  </si>
  <si>
    <t>MEXICO</t>
  </si>
  <si>
    <t>17200</t>
  </si>
  <si>
    <t>NEWRY</t>
  </si>
  <si>
    <t>17210</t>
  </si>
  <si>
    <t>NORWAY</t>
  </si>
  <si>
    <t>17215</t>
  </si>
  <si>
    <t>OTISFIELD</t>
  </si>
  <si>
    <t>17220</t>
  </si>
  <si>
    <t>OXFORD</t>
  </si>
  <si>
    <t>17230</t>
  </si>
  <si>
    <t>PARIS</t>
  </si>
  <si>
    <t>17240</t>
  </si>
  <si>
    <t>PERU</t>
  </si>
  <si>
    <t>17250</t>
  </si>
  <si>
    <t>PORTER</t>
  </si>
  <si>
    <t>17260</t>
  </si>
  <si>
    <t>ROXBURY</t>
  </si>
  <si>
    <t>17270</t>
  </si>
  <si>
    <t>RUMFORD</t>
  </si>
  <si>
    <t>17280</t>
  </si>
  <si>
    <t>STONEHAM</t>
  </si>
  <si>
    <t>17290</t>
  </si>
  <si>
    <t>STOW</t>
  </si>
  <si>
    <t>17300</t>
  </si>
  <si>
    <t>SUMNER</t>
  </si>
  <si>
    <t>17310</t>
  </si>
  <si>
    <t>SWEDEN</t>
  </si>
  <si>
    <t>17320</t>
  </si>
  <si>
    <t>UPTON</t>
  </si>
  <si>
    <t>17330</t>
  </si>
  <si>
    <t>WATERFORD</t>
  </si>
  <si>
    <t>17340</t>
  </si>
  <si>
    <t>WEST PARIS</t>
  </si>
  <si>
    <t>17350</t>
  </si>
  <si>
    <t>WOODSTOCK</t>
  </si>
  <si>
    <t>19010</t>
  </si>
  <si>
    <t>ALTON</t>
  </si>
  <si>
    <t>19020</t>
  </si>
  <si>
    <t>BANGOR</t>
  </si>
  <si>
    <t>19030</t>
  </si>
  <si>
    <t>BRADFORD</t>
  </si>
  <si>
    <t>19040</t>
  </si>
  <si>
    <t>BRADLEY</t>
  </si>
  <si>
    <t>19050</t>
  </si>
  <si>
    <t>BREWER</t>
  </si>
  <si>
    <t>19060</t>
  </si>
  <si>
    <t>BURLINGTON</t>
  </si>
  <si>
    <t>19070</t>
  </si>
  <si>
    <t>CARMEL</t>
  </si>
  <si>
    <t>19080</t>
  </si>
  <si>
    <t>CARROLL PLT</t>
  </si>
  <si>
    <t>19090</t>
  </si>
  <si>
    <t>CHARLESTON</t>
  </si>
  <si>
    <t>19100</t>
  </si>
  <si>
    <t>CHESTER</t>
  </si>
  <si>
    <t>19110</t>
  </si>
  <si>
    <t>19120</t>
  </si>
  <si>
    <t>CORINNA</t>
  </si>
  <si>
    <t>19130</t>
  </si>
  <si>
    <t>CORINTH</t>
  </si>
  <si>
    <t>19140</t>
  </si>
  <si>
    <t>DEXTER</t>
  </si>
  <si>
    <t>19150</t>
  </si>
  <si>
    <t>DIXMONT</t>
  </si>
  <si>
    <t>19160</t>
  </si>
  <si>
    <t>DREW PLT</t>
  </si>
  <si>
    <t>19170</t>
  </si>
  <si>
    <t>E MILLINOCKET</t>
  </si>
  <si>
    <t>19180</t>
  </si>
  <si>
    <t>EDDINGTON</t>
  </si>
  <si>
    <t>19190</t>
  </si>
  <si>
    <t>EDINBURG</t>
  </si>
  <si>
    <t>19200</t>
  </si>
  <si>
    <t>ENFIELD</t>
  </si>
  <si>
    <t>19210</t>
  </si>
  <si>
    <t>ETNA</t>
  </si>
  <si>
    <t>19220</t>
  </si>
  <si>
    <t>EXETER</t>
  </si>
  <si>
    <t>19230</t>
  </si>
  <si>
    <t>GARLAND</t>
  </si>
  <si>
    <t>19240</t>
  </si>
  <si>
    <t>GLENBURN</t>
  </si>
  <si>
    <t>19260</t>
  </si>
  <si>
    <t>GREENBUSH</t>
  </si>
  <si>
    <t>19280</t>
  </si>
  <si>
    <t>HAMPDEN</t>
  </si>
  <si>
    <t>19290</t>
  </si>
  <si>
    <t>HERMON</t>
  </si>
  <si>
    <t>19300</t>
  </si>
  <si>
    <t>HOLDEN</t>
  </si>
  <si>
    <t>19310</t>
  </si>
  <si>
    <t>HOWLAND</t>
  </si>
  <si>
    <t>19320</t>
  </si>
  <si>
    <t>HUDSON</t>
  </si>
  <si>
    <t>19330</t>
  </si>
  <si>
    <t>KENDUSKEAG</t>
  </si>
  <si>
    <t>19340</t>
  </si>
  <si>
    <t>LAGRANGE</t>
  </si>
  <si>
    <t>19350</t>
  </si>
  <si>
    <t>LAKEVILLE</t>
  </si>
  <si>
    <t>19360</t>
  </si>
  <si>
    <t>LEE</t>
  </si>
  <si>
    <t>19370</t>
  </si>
  <si>
    <t>LEVANT</t>
  </si>
  <si>
    <t>19380</t>
  </si>
  <si>
    <t>LINCOLN</t>
  </si>
  <si>
    <t>19390</t>
  </si>
  <si>
    <t>LOWELL</t>
  </si>
  <si>
    <t>19400</t>
  </si>
  <si>
    <t>MATTAWAMKEAG</t>
  </si>
  <si>
    <t>19410</t>
  </si>
  <si>
    <t>MAXFIELD</t>
  </si>
  <si>
    <t>19420</t>
  </si>
  <si>
    <t>MEDWAY</t>
  </si>
  <si>
    <t>19430</t>
  </si>
  <si>
    <t>MILFORD</t>
  </si>
  <si>
    <t>19440</t>
  </si>
  <si>
    <t>MILLINOCKET</t>
  </si>
  <si>
    <t>19450</t>
  </si>
  <si>
    <t>MT CHASE</t>
  </si>
  <si>
    <t>19460</t>
  </si>
  <si>
    <t>NEWBURGH</t>
  </si>
  <si>
    <t>19470</t>
  </si>
  <si>
    <t>NEWPORT</t>
  </si>
  <si>
    <t>19480</t>
  </si>
  <si>
    <t>OLD TOWN</t>
  </si>
  <si>
    <t>19490</t>
  </si>
  <si>
    <t>ORONO</t>
  </si>
  <si>
    <t>19500</t>
  </si>
  <si>
    <t>ORRINGTON</t>
  </si>
  <si>
    <t>19510</t>
  </si>
  <si>
    <t>PASSADUMKEAG</t>
  </si>
  <si>
    <t>19520</t>
  </si>
  <si>
    <t>PATTEN</t>
  </si>
  <si>
    <t>19530</t>
  </si>
  <si>
    <t>PLYMOUTH</t>
  </si>
  <si>
    <t>19550</t>
  </si>
  <si>
    <t>SEBOEIS PLT</t>
  </si>
  <si>
    <t>19560</t>
  </si>
  <si>
    <t>SPRINGFIELD</t>
  </si>
  <si>
    <t>19570</t>
  </si>
  <si>
    <t>STACYVILLE</t>
  </si>
  <si>
    <t>19580</t>
  </si>
  <si>
    <t>STETSON</t>
  </si>
  <si>
    <t>19590</t>
  </si>
  <si>
    <t>VEAZIE</t>
  </si>
  <si>
    <t>19600</t>
  </si>
  <si>
    <t>WEBSTER PLT</t>
  </si>
  <si>
    <t>19610</t>
  </si>
  <si>
    <t>WINN</t>
  </si>
  <si>
    <t>19620</t>
  </si>
  <si>
    <t>WOODVILLE</t>
  </si>
  <si>
    <t>19630</t>
  </si>
  <si>
    <t>PENOBSCOT NATION</t>
  </si>
  <si>
    <t>21010</t>
  </si>
  <si>
    <t>ABBOT</t>
  </si>
  <si>
    <t>21020</t>
  </si>
  <si>
    <t>ATKINSON</t>
  </si>
  <si>
    <t>21037</t>
  </si>
  <si>
    <t>BEAVER COVE</t>
  </si>
  <si>
    <t>21050</t>
  </si>
  <si>
    <t>BOWERBANK</t>
  </si>
  <si>
    <t>21060</t>
  </si>
  <si>
    <t>BROWNVILLE</t>
  </si>
  <si>
    <t>21070</t>
  </si>
  <si>
    <t>DOVER-FOXCROFT</t>
  </si>
  <si>
    <t>21090</t>
  </si>
  <si>
    <t>GREENVILLE</t>
  </si>
  <si>
    <t>21100</t>
  </si>
  <si>
    <t>GUILFORD</t>
  </si>
  <si>
    <t>21110</t>
  </si>
  <si>
    <t>KINGSBURY PLT</t>
  </si>
  <si>
    <t>21120</t>
  </si>
  <si>
    <t>LAKE VIEW PLT</t>
  </si>
  <si>
    <t>21130</t>
  </si>
  <si>
    <t>MEDFORD</t>
  </si>
  <si>
    <t>21140</t>
  </si>
  <si>
    <t>MILO</t>
  </si>
  <si>
    <t>21150</t>
  </si>
  <si>
    <t>MONSON</t>
  </si>
  <si>
    <t>21160</t>
  </si>
  <si>
    <t>PARKMAN</t>
  </si>
  <si>
    <t>21170</t>
  </si>
  <si>
    <t>SANGERVILLE</t>
  </si>
  <si>
    <t>21180</t>
  </si>
  <si>
    <t>SEBEC</t>
  </si>
  <si>
    <t>21190</t>
  </si>
  <si>
    <t>SHIRLEY</t>
  </si>
  <si>
    <t>21200</t>
  </si>
  <si>
    <t>WELLINGTON</t>
  </si>
  <si>
    <t>21210</t>
  </si>
  <si>
    <t>WILLIMANTIC</t>
  </si>
  <si>
    <t>23010</t>
  </si>
  <si>
    <t>ARROWSIC</t>
  </si>
  <si>
    <t>23020</t>
  </si>
  <si>
    <t>BATH</t>
  </si>
  <si>
    <t>23030</t>
  </si>
  <si>
    <t>BOWDOIN</t>
  </si>
  <si>
    <t>23040</t>
  </si>
  <si>
    <t>BOWDOINHAM</t>
  </si>
  <si>
    <t>23050</t>
  </si>
  <si>
    <t>GEORGETOWN</t>
  </si>
  <si>
    <t>23060</t>
  </si>
  <si>
    <t>PHIPPSBURG</t>
  </si>
  <si>
    <t>23070</t>
  </si>
  <si>
    <t>RICHMOND</t>
  </si>
  <si>
    <t>23080</t>
  </si>
  <si>
    <t>TOPSHAM</t>
  </si>
  <si>
    <t>23090</t>
  </si>
  <si>
    <t>WEST BATH</t>
  </si>
  <si>
    <t>23100</t>
  </si>
  <si>
    <t>WOOLWICH</t>
  </si>
  <si>
    <t>25010</t>
  </si>
  <si>
    <t>ANSON</t>
  </si>
  <si>
    <t>25020</t>
  </si>
  <si>
    <t>ATHENS</t>
  </si>
  <si>
    <t>25030</t>
  </si>
  <si>
    <t>BINGHAM</t>
  </si>
  <si>
    <t>25040</t>
  </si>
  <si>
    <t>BRIGHTON PLT</t>
  </si>
  <si>
    <t>25050</t>
  </si>
  <si>
    <t>CAMBRIDGE</t>
  </si>
  <si>
    <t>25060</t>
  </si>
  <si>
    <t>CANAAN</t>
  </si>
  <si>
    <t>25070</t>
  </si>
  <si>
    <t>CARATUNK</t>
  </si>
  <si>
    <t>25080</t>
  </si>
  <si>
    <t>CORNVILLE</t>
  </si>
  <si>
    <t>25090</t>
  </si>
  <si>
    <t>DENNISTOWN PLT</t>
  </si>
  <si>
    <t>25100</t>
  </si>
  <si>
    <t>DETROIT</t>
  </si>
  <si>
    <t>25110</t>
  </si>
  <si>
    <t>EMBDEN</t>
  </si>
  <si>
    <t>25120</t>
  </si>
  <si>
    <t>FAIRFIELD</t>
  </si>
  <si>
    <t>25130</t>
  </si>
  <si>
    <t>HARMONY</t>
  </si>
  <si>
    <t>25140</t>
  </si>
  <si>
    <t>HARTLAND</t>
  </si>
  <si>
    <t>25150</t>
  </si>
  <si>
    <t>HIGHLAND PLT</t>
  </si>
  <si>
    <t>25160</t>
  </si>
  <si>
    <t>JACKMAN</t>
  </si>
  <si>
    <t>25170</t>
  </si>
  <si>
    <t>MADISON</t>
  </si>
  <si>
    <t>25180</t>
  </si>
  <si>
    <t>MERCER</t>
  </si>
  <si>
    <t>25190</t>
  </si>
  <si>
    <t>MOOSE RIVER</t>
  </si>
  <si>
    <t>25200</t>
  </si>
  <si>
    <t>MOSCOW</t>
  </si>
  <si>
    <t>25210</t>
  </si>
  <si>
    <t>NEW PORTLAND</t>
  </si>
  <si>
    <t>25220</t>
  </si>
  <si>
    <t>NORRIDGEWOCK</t>
  </si>
  <si>
    <t>25230</t>
  </si>
  <si>
    <t>PALMYRA</t>
  </si>
  <si>
    <t>25240</t>
  </si>
  <si>
    <t>PITTSFIELD</t>
  </si>
  <si>
    <t>25250</t>
  </si>
  <si>
    <t>PLEASANT RIDGE PLT</t>
  </si>
  <si>
    <t>25260</t>
  </si>
  <si>
    <t>RIPLEY</t>
  </si>
  <si>
    <t>25270</t>
  </si>
  <si>
    <t>ST ALBANS</t>
  </si>
  <si>
    <t>25280</t>
  </si>
  <si>
    <t>SKOWHEGAN</t>
  </si>
  <si>
    <t>25290</t>
  </si>
  <si>
    <t>SMITHFIELD</t>
  </si>
  <si>
    <t>25300</t>
  </si>
  <si>
    <t>SOLON</t>
  </si>
  <si>
    <t>25310</t>
  </si>
  <si>
    <t>STARKS</t>
  </si>
  <si>
    <t>25320</t>
  </si>
  <si>
    <t>THE FORKS PLT</t>
  </si>
  <si>
    <t>25330</t>
  </si>
  <si>
    <t>W FORKS PLT</t>
  </si>
  <si>
    <t>27010</t>
  </si>
  <si>
    <t>BELFAST</t>
  </si>
  <si>
    <t>27020</t>
  </si>
  <si>
    <t>BELMONT</t>
  </si>
  <si>
    <t>27030</t>
  </si>
  <si>
    <t>BROOKS</t>
  </si>
  <si>
    <t>27040</t>
  </si>
  <si>
    <t>BURNHAM</t>
  </si>
  <si>
    <t>27050</t>
  </si>
  <si>
    <t>FRANKFORT</t>
  </si>
  <si>
    <t>27060</t>
  </si>
  <si>
    <t>FREEDOM</t>
  </si>
  <si>
    <t>27070</t>
  </si>
  <si>
    <t>ISLESBORO</t>
  </si>
  <si>
    <t>27080</t>
  </si>
  <si>
    <t>JACKSON</t>
  </si>
  <si>
    <t>27090</t>
  </si>
  <si>
    <t>KNOX</t>
  </si>
  <si>
    <t>27100</t>
  </si>
  <si>
    <t>LIBERTY</t>
  </si>
  <si>
    <t>27110</t>
  </si>
  <si>
    <t>LINCOLNVILLE</t>
  </si>
  <si>
    <t>27120</t>
  </si>
  <si>
    <t>MONROE</t>
  </si>
  <si>
    <t>27130</t>
  </si>
  <si>
    <t>MONTVILLE</t>
  </si>
  <si>
    <t>27140</t>
  </si>
  <si>
    <t>MORRILL</t>
  </si>
  <si>
    <t>27150</t>
  </si>
  <si>
    <t>NORTHPORT</t>
  </si>
  <si>
    <t>27160</t>
  </si>
  <si>
    <t>PALERMO</t>
  </si>
  <si>
    <t>27170</t>
  </si>
  <si>
    <t>PROSPECT</t>
  </si>
  <si>
    <t>27180</t>
  </si>
  <si>
    <t>SEARSMONT</t>
  </si>
  <si>
    <t>27190</t>
  </si>
  <si>
    <t>SEARSPORT</t>
  </si>
  <si>
    <t>27200</t>
  </si>
  <si>
    <t>STOCKTON SPRINGS</t>
  </si>
  <si>
    <t>27210</t>
  </si>
  <si>
    <t>SWANVILLE</t>
  </si>
  <si>
    <t>27220</t>
  </si>
  <si>
    <t>THORNDIKE</t>
  </si>
  <si>
    <t>27230</t>
  </si>
  <si>
    <t>TROY</t>
  </si>
  <si>
    <t>27240</t>
  </si>
  <si>
    <t>UNITY</t>
  </si>
  <si>
    <t>27250</t>
  </si>
  <si>
    <t>WALDO</t>
  </si>
  <si>
    <t>27260</t>
  </si>
  <si>
    <t>WINTERPORT</t>
  </si>
  <si>
    <t>29010</t>
  </si>
  <si>
    <t>ADDISON</t>
  </si>
  <si>
    <t>29020</t>
  </si>
  <si>
    <t>ALEXANDER</t>
  </si>
  <si>
    <t>29030</t>
  </si>
  <si>
    <t>BAILEYVILLE</t>
  </si>
  <si>
    <t>29040</t>
  </si>
  <si>
    <t>BARING</t>
  </si>
  <si>
    <t>29050</t>
  </si>
  <si>
    <t>BEALS</t>
  </si>
  <si>
    <t>29060</t>
  </si>
  <si>
    <t>BEDDINGTON</t>
  </si>
  <si>
    <t>29070</t>
  </si>
  <si>
    <t>CALAIS</t>
  </si>
  <si>
    <t>29090</t>
  </si>
  <si>
    <t>CHARLOTTE</t>
  </si>
  <si>
    <t>29100</t>
  </si>
  <si>
    <t>CHERRYFIELD</t>
  </si>
  <si>
    <t>29110</t>
  </si>
  <si>
    <t>CODYVILLE PLT</t>
  </si>
  <si>
    <t>29120</t>
  </si>
  <si>
    <t>COLUMBIA</t>
  </si>
  <si>
    <t>29130</t>
  </si>
  <si>
    <t>COLUMBIA FALLS</t>
  </si>
  <si>
    <t>29140</t>
  </si>
  <si>
    <t>COOPER</t>
  </si>
  <si>
    <t>29150</t>
  </si>
  <si>
    <t>CRAWFORD</t>
  </si>
  <si>
    <t>29160</t>
  </si>
  <si>
    <t>CUTLER</t>
  </si>
  <si>
    <t>29170</t>
  </si>
  <si>
    <t>DANFORTH</t>
  </si>
  <si>
    <t>29180</t>
  </si>
  <si>
    <t>DEBLOIS</t>
  </si>
  <si>
    <t>29190</t>
  </si>
  <si>
    <t>DENNYSVILLE</t>
  </si>
  <si>
    <t>29200</t>
  </si>
  <si>
    <t>E MACHIAS</t>
  </si>
  <si>
    <t>29210</t>
  </si>
  <si>
    <t>EASTPORT</t>
  </si>
  <si>
    <t>29220</t>
  </si>
  <si>
    <t>GRAND LAKE STREAM PL</t>
  </si>
  <si>
    <t>29230</t>
  </si>
  <si>
    <t>HARRINGTON</t>
  </si>
  <si>
    <t>29240</t>
  </si>
  <si>
    <t>JONESBORO</t>
  </si>
  <si>
    <t>29250</t>
  </si>
  <si>
    <t>JONESPORT</t>
  </si>
  <si>
    <t>29260</t>
  </si>
  <si>
    <t>LUBEC</t>
  </si>
  <si>
    <t>29270</t>
  </si>
  <si>
    <t>MACHIAS</t>
  </si>
  <si>
    <t>29280</t>
  </si>
  <si>
    <t>MACHIASPORT</t>
  </si>
  <si>
    <t>29290</t>
  </si>
  <si>
    <t>MARSHFIELD</t>
  </si>
  <si>
    <t>29300</t>
  </si>
  <si>
    <t>MEDDYBEMPS</t>
  </si>
  <si>
    <t>29310</t>
  </si>
  <si>
    <t>MILBRIDGE</t>
  </si>
  <si>
    <t>29320</t>
  </si>
  <si>
    <t>NORTHFIELD</t>
  </si>
  <si>
    <t>29350</t>
  </si>
  <si>
    <t>PEMBROKE</t>
  </si>
  <si>
    <t>29360</t>
  </si>
  <si>
    <t>PERRY</t>
  </si>
  <si>
    <t>29370</t>
  </si>
  <si>
    <t>PRINCETON</t>
  </si>
  <si>
    <t>29380</t>
  </si>
  <si>
    <t>ROBBINSTON</t>
  </si>
  <si>
    <t>29390</t>
  </si>
  <si>
    <t>ROQUE BLUFFS</t>
  </si>
  <si>
    <t>29400</t>
  </si>
  <si>
    <t>STEUBEN</t>
  </si>
  <si>
    <t>29410</t>
  </si>
  <si>
    <t>TALMADGE</t>
  </si>
  <si>
    <t>29420</t>
  </si>
  <si>
    <t>TOPSFIELD</t>
  </si>
  <si>
    <t>29430</t>
  </si>
  <si>
    <t>VANCEBORO</t>
  </si>
  <si>
    <t>29440</t>
  </si>
  <si>
    <t>WAITE</t>
  </si>
  <si>
    <t>29450</t>
  </si>
  <si>
    <t>WESLEY</t>
  </si>
  <si>
    <t>29460</t>
  </si>
  <si>
    <t>WHITING</t>
  </si>
  <si>
    <t>29470</t>
  </si>
  <si>
    <t>WHITNEYVILLE</t>
  </si>
  <si>
    <t>29480</t>
  </si>
  <si>
    <t>29832</t>
  </si>
  <si>
    <t>31010</t>
  </si>
  <si>
    <t>ACTON</t>
  </si>
  <si>
    <t>31020</t>
  </si>
  <si>
    <t>ALFRED</t>
  </si>
  <si>
    <t>31030</t>
  </si>
  <si>
    <t>ARUNDEL</t>
  </si>
  <si>
    <t>31040</t>
  </si>
  <si>
    <t>BERWICK</t>
  </si>
  <si>
    <t>31050</t>
  </si>
  <si>
    <t>BIDDEFORD</t>
  </si>
  <si>
    <t>31060</t>
  </si>
  <si>
    <t>BUXTON</t>
  </si>
  <si>
    <t>31070</t>
  </si>
  <si>
    <t>CORNISH</t>
  </si>
  <si>
    <t>31080</t>
  </si>
  <si>
    <t>DAYTON</t>
  </si>
  <si>
    <t>31090</t>
  </si>
  <si>
    <t>ELIOT</t>
  </si>
  <si>
    <t>31100</t>
  </si>
  <si>
    <t>HOLLIS</t>
  </si>
  <si>
    <t>31110</t>
  </si>
  <si>
    <t>KENNEBUNK</t>
  </si>
  <si>
    <t>31120</t>
  </si>
  <si>
    <t>KENNEBUNKPORT</t>
  </si>
  <si>
    <t>31130</t>
  </si>
  <si>
    <t>KITTERY</t>
  </si>
  <si>
    <t>31140</t>
  </si>
  <si>
    <t>LEBANON</t>
  </si>
  <si>
    <t>31150</t>
  </si>
  <si>
    <t>LIMERICK</t>
  </si>
  <si>
    <t>31160</t>
  </si>
  <si>
    <t>LIMINGTON</t>
  </si>
  <si>
    <t>31170</t>
  </si>
  <si>
    <t>LYMAN</t>
  </si>
  <si>
    <t>31180</t>
  </si>
  <si>
    <t>NEWFIELD</t>
  </si>
  <si>
    <t>31190</t>
  </si>
  <si>
    <t>NORTH BERWICK</t>
  </si>
  <si>
    <t>31197</t>
  </si>
  <si>
    <t>OGUNQUIT</t>
  </si>
  <si>
    <t>31200</t>
  </si>
  <si>
    <t>OLD ORCHARD BEACH</t>
  </si>
  <si>
    <t>31210</t>
  </si>
  <si>
    <t>PARSONSFIELD</t>
  </si>
  <si>
    <t>31220</t>
  </si>
  <si>
    <t>SACO</t>
  </si>
  <si>
    <t>31230</t>
  </si>
  <si>
    <t>SANFORD</t>
  </si>
  <si>
    <t>31240</t>
  </si>
  <si>
    <t>SHAPLEIGH</t>
  </si>
  <si>
    <t>31250</t>
  </si>
  <si>
    <t>SO BERWICK</t>
  </si>
  <si>
    <t>31260</t>
  </si>
  <si>
    <t>WATERBORO</t>
  </si>
  <si>
    <t>31270</t>
  </si>
  <si>
    <t>WELLS</t>
  </si>
  <si>
    <t>31280</t>
  </si>
  <si>
    <t>YORK</t>
  </si>
  <si>
    <t>Municipality Name</t>
  </si>
  <si>
    <t>Rev II Computed Number</t>
  </si>
  <si>
    <t>Rev I Computed Number</t>
  </si>
  <si>
    <t>Rev I Distribution Percentage</t>
  </si>
  <si>
    <t>MCD</t>
  </si>
  <si>
    <t>TOTALS</t>
  </si>
  <si>
    <t>Androscoggin County:</t>
  </si>
  <si>
    <t>Aroostook County:</t>
  </si>
  <si>
    <t>Cumberland County:</t>
  </si>
  <si>
    <t xml:space="preserve">Franklin County: </t>
  </si>
  <si>
    <t>Hancock County:</t>
  </si>
  <si>
    <t>Kennebec County:</t>
  </si>
  <si>
    <t>Knox County:</t>
  </si>
  <si>
    <t>Lincoln County:</t>
  </si>
  <si>
    <t>Oxford County:</t>
  </si>
  <si>
    <t>Penobscot County:</t>
  </si>
  <si>
    <t>Piscataquis County:</t>
  </si>
  <si>
    <t>Sagadahoc County:</t>
  </si>
  <si>
    <t>Somerset County:</t>
  </si>
  <si>
    <t>Waldo County:</t>
  </si>
  <si>
    <t>Washington County:</t>
  </si>
  <si>
    <t>York County:</t>
  </si>
  <si>
    <t>Mil Rate</t>
  </si>
  <si>
    <t>Rev2 Comp Number</t>
  </si>
  <si>
    <t>Rev II Distribution Percentage</t>
  </si>
  <si>
    <t>PLEASANT POINT</t>
  </si>
  <si>
    <t>INDIAN TOWNSHIP</t>
  </si>
  <si>
    <t>CLIFTON</t>
  </si>
  <si>
    <t>05060-A</t>
  </si>
  <si>
    <t>RANGELEY</t>
  </si>
  <si>
    <t>RANGELEY PLT</t>
  </si>
  <si>
    <t>FY09 Old Projections</t>
  </si>
  <si>
    <t>FY09 Updated Proj. vs FY08 Actuals</t>
  </si>
  <si>
    <t>FY09 Updated Proj. vs Old Proj.</t>
  </si>
  <si>
    <t>FY10 Current Vs LD353</t>
  </si>
  <si>
    <t>*(See notes on final page for critical assumptions and disclosures)</t>
  </si>
  <si>
    <t>*Assumptions/Disclosures:</t>
  </si>
  <si>
    <t>FY10 Current Vs Updated Proj.</t>
  </si>
  <si>
    <t>Total Tax Transfers to Revenue Sharing (5.0% of receipts)</t>
  </si>
  <si>
    <t>*Total Tax Receipt transfers are estimated using 5% of Forecasted revenues from Sales/Use Tax, Individual Income Tax, Corporate Income Tax, and Service Provider Tax</t>
  </si>
  <si>
    <t xml:space="preserve">distributions to differ from these projections. </t>
  </si>
  <si>
    <t>Additional Revenue Sharing II Transfers</t>
  </si>
  <si>
    <t xml:space="preserve">*Actual tax receipts, if different from current Revenue Forecasting Committee (RFC) estimates, will cause Municipal Revenue Sharing </t>
  </si>
  <si>
    <t>2008 Tax Assesment</t>
  </si>
  <si>
    <t>2010 State Valuation</t>
  </si>
  <si>
    <t>REV I DISTRIBUTION PROJECTION (84%)</t>
  </si>
  <si>
    <t>REV II DISTRIBUTION PROJECTION (16%)</t>
  </si>
  <si>
    <t>Fixed one time reduction FY11</t>
  </si>
  <si>
    <t>Additional Fixed one time reductions FY11</t>
  </si>
  <si>
    <t>FY09 Actuals</t>
  </si>
  <si>
    <t>CHEBEAGUE ISLAND</t>
  </si>
  <si>
    <t>2007 Population</t>
  </si>
  <si>
    <t>Rev I Projected FY11 Distribution</t>
  </si>
  <si>
    <t>Total Projected FY11 Distribution</t>
  </si>
  <si>
    <t>Rev II Projected FY11Distribution</t>
  </si>
  <si>
    <t xml:space="preserve">*Projections are based upon the estimated amount of Municipal Revenue Sharing funds under the Biennial Budget and February 23, 2010 RFC estimates. </t>
  </si>
  <si>
    <t>Biennial Budget (modified 3/31/10)</t>
  </si>
  <si>
    <t>*Total Tax Receipt transfers are estimated at $121,979,621</t>
  </si>
  <si>
    <r>
      <t>FY 2011 Projected Municipal Revenue Sharing</t>
    </r>
    <r>
      <rPr>
        <sz val="22"/>
        <color indexed="10"/>
        <rFont val="Arial"/>
        <family val="2"/>
      </rPr>
      <t xml:space="preserve">* </t>
    </r>
    <r>
      <rPr>
        <sz val="12"/>
        <color indexed="12"/>
        <rFont val="Arial"/>
        <family val="2"/>
      </rPr>
      <t xml:space="preserve">(7/1/10 - 6/30/11) </t>
    </r>
    <r>
      <rPr>
        <i/>
        <sz val="12"/>
        <rFont val="Arial"/>
        <family val="2"/>
      </rPr>
      <t>updated 3/31/10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</si>
</sst>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2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MS Sans Serif"/>
      <family val="2"/>
    </font>
    <font>
      <sz val="22"/>
      <color indexed="10"/>
      <name val="Arial"/>
      <family val="2"/>
    </font>
    <font>
      <b/>
      <sz val="2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1"/>
      <color indexed="10"/>
      <name val="MS Sans Serif"/>
      <family val="0"/>
    </font>
    <font>
      <sz val="11"/>
      <name val="MS Sans Serif"/>
      <family val="0"/>
    </font>
    <font>
      <sz val="11"/>
      <name val="Arial"/>
      <family val="2"/>
    </font>
    <font>
      <b/>
      <u val="single"/>
      <sz val="10"/>
      <color indexed="10"/>
      <name val="MS Sans Serif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43" fontId="1" fillId="0" borderId="0" xfId="15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1" fillId="0" borderId="0" xfId="15" applyFont="1" applyAlignment="1">
      <alignment/>
    </xf>
    <xf numFmtId="43" fontId="0" fillId="0" borderId="0" xfId="15" applyAlignment="1">
      <alignment/>
    </xf>
    <xf numFmtId="184" fontId="1" fillId="0" borderId="0" xfId="15" applyNumberFormat="1" applyFont="1" applyAlignment="1">
      <alignment/>
    </xf>
    <xf numFmtId="43" fontId="0" fillId="0" borderId="0" xfId="15" applyFont="1" applyAlignment="1">
      <alignment horizontal="center" wrapText="1"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168" fontId="0" fillId="0" borderId="0" xfId="15" applyNumberFormat="1" applyFont="1" applyAlignment="1" quotePrefix="1">
      <alignment/>
    </xf>
    <xf numFmtId="171" fontId="0" fillId="0" borderId="0" xfId="0" applyNumberFormat="1" applyFont="1" applyAlignment="1" quotePrefix="1">
      <alignment/>
    </xf>
    <xf numFmtId="43" fontId="0" fillId="0" borderId="0" xfId="15" applyFont="1" applyAlignment="1">
      <alignment/>
    </xf>
    <xf numFmtId="43" fontId="0" fillId="0" borderId="0" xfId="15" applyFont="1" applyAlignment="1" quotePrefix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3" fontId="8" fillId="0" borderId="0" xfId="15" applyFont="1" applyAlignment="1">
      <alignment/>
    </xf>
    <xf numFmtId="43" fontId="0" fillId="0" borderId="0" xfId="0" applyNumberFormat="1" applyFont="1" applyAlignment="1" quotePrefix="1">
      <alignment/>
    </xf>
    <xf numFmtId="43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43" fontId="8" fillId="0" borderId="0" xfId="15" applyFont="1" applyFill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68" fontId="8" fillId="0" borderId="0" xfId="0" applyNumberFormat="1" applyFont="1" applyAlignment="1">
      <alignment horizontal="center"/>
    </xf>
    <xf numFmtId="43" fontId="8" fillId="0" borderId="0" xfId="15" applyFont="1" applyBorder="1" applyAlignment="1">
      <alignment/>
    </xf>
    <xf numFmtId="0" fontId="12" fillId="0" borderId="0" xfId="0" applyNumberFormat="1" applyFont="1" applyAlignment="1">
      <alignment/>
    </xf>
    <xf numFmtId="9" fontId="11" fillId="0" borderId="0" xfId="21" applyFont="1" applyAlignment="1">
      <alignment/>
    </xf>
    <xf numFmtId="9" fontId="0" fillId="0" borderId="0" xfId="21" applyFont="1" applyAlignment="1">
      <alignment horizontal="center" wrapText="1"/>
    </xf>
    <xf numFmtId="44" fontId="0" fillId="0" borderId="0" xfId="17" applyFont="1" applyAlignment="1">
      <alignment horizontal="center" wrapText="1"/>
    </xf>
    <xf numFmtId="206" fontId="1" fillId="0" borderId="0" xfId="21" applyNumberFormat="1" applyFont="1" applyAlignment="1">
      <alignment/>
    </xf>
    <xf numFmtId="0" fontId="1" fillId="0" borderId="0" xfId="0" applyNumberFormat="1" applyFont="1" applyAlignment="1">
      <alignment horizontal="center" wrapText="1"/>
    </xf>
    <xf numFmtId="44" fontId="0" fillId="0" borderId="0" xfId="17" applyAlignment="1">
      <alignment/>
    </xf>
    <xf numFmtId="9" fontId="0" fillId="0" borderId="0" xfId="21" applyAlignment="1">
      <alignment/>
    </xf>
    <xf numFmtId="10" fontId="0" fillId="0" borderId="0" xfId="21" applyNumberFormat="1" applyFont="1" applyAlignment="1">
      <alignment horizontal="center" wrapText="1"/>
    </xf>
    <xf numFmtId="10" fontId="0" fillId="0" borderId="0" xfId="21" applyNumberFormat="1" applyAlignment="1">
      <alignment/>
    </xf>
    <xf numFmtId="44" fontId="1" fillId="0" borderId="0" xfId="17" applyFont="1" applyAlignment="1">
      <alignment/>
    </xf>
    <xf numFmtId="44" fontId="0" fillId="0" borderId="0" xfId="17" applyFont="1" applyAlignment="1">
      <alignment/>
    </xf>
    <xf numFmtId="44" fontId="0" fillId="0" borderId="0" xfId="17" applyFont="1" applyAlignment="1" quotePrefix="1">
      <alignment/>
    </xf>
    <xf numFmtId="44" fontId="8" fillId="0" borderId="0" xfId="17" applyFont="1" applyFill="1" applyBorder="1" applyAlignment="1" applyProtection="1">
      <alignment/>
      <protection/>
    </xf>
    <xf numFmtId="43" fontId="1" fillId="0" borderId="0" xfId="15" applyFont="1" applyFill="1" applyAlignment="1">
      <alignment horizontal="center" wrapText="1"/>
    </xf>
    <xf numFmtId="43" fontId="0" fillId="0" borderId="0" xfId="15" applyFont="1" applyFill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43" fontId="0" fillId="2" borderId="1" xfId="15" applyFont="1" applyFill="1" applyBorder="1" applyAlignment="1">
      <alignment horizontal="center" wrapText="1"/>
    </xf>
    <xf numFmtId="43" fontId="0" fillId="2" borderId="0" xfId="15" applyFont="1" applyFill="1" applyBorder="1" applyAlignment="1">
      <alignment horizontal="center" wrapText="1"/>
    </xf>
    <xf numFmtId="43" fontId="0" fillId="2" borderId="2" xfId="15" applyFont="1" applyFill="1" applyBorder="1" applyAlignment="1">
      <alignment horizontal="center" wrapText="1"/>
    </xf>
    <xf numFmtId="43" fontId="0" fillId="2" borderId="1" xfId="15" applyFont="1" applyFill="1" applyBorder="1" applyAlignment="1">
      <alignment/>
    </xf>
    <xf numFmtId="43" fontId="0" fillId="2" borderId="0" xfId="15" applyFont="1" applyFill="1" applyBorder="1" applyAlignment="1" quotePrefix="1">
      <alignment/>
    </xf>
    <xf numFmtId="43" fontId="0" fillId="2" borderId="2" xfId="15" applyFont="1" applyFill="1" applyBorder="1" applyAlignment="1" quotePrefix="1">
      <alignment/>
    </xf>
    <xf numFmtId="43" fontId="0" fillId="2" borderId="1" xfId="15" applyFont="1" applyFill="1" applyBorder="1" applyAlignment="1" quotePrefix="1">
      <alignment/>
    </xf>
    <xf numFmtId="0" fontId="0" fillId="0" borderId="0" xfId="0" applyNumberFormat="1" applyFont="1" applyAlignment="1">
      <alignment horizontal="center" shrinkToFit="1"/>
    </xf>
    <xf numFmtId="0" fontId="0" fillId="0" borderId="0" xfId="0" applyNumberFormat="1" applyFont="1" applyAlignment="1" quotePrefix="1">
      <alignment shrinkToFit="1"/>
    </xf>
    <xf numFmtId="0" fontId="0" fillId="0" borderId="0" xfId="0" applyNumberFormat="1" applyFont="1" applyAlignment="1">
      <alignment shrinkToFit="1"/>
    </xf>
    <xf numFmtId="43" fontId="0" fillId="2" borderId="0" xfId="15" applyFont="1" applyFill="1" applyBorder="1" applyAlignment="1">
      <alignment/>
    </xf>
    <xf numFmtId="44" fontId="1" fillId="2" borderId="3" xfId="17" applyFont="1" applyFill="1" applyBorder="1" applyAlignment="1">
      <alignment/>
    </xf>
    <xf numFmtId="0" fontId="1" fillId="2" borderId="4" xfId="0" applyFont="1" applyFill="1" applyBorder="1" applyAlignment="1">
      <alignment/>
    </xf>
    <xf numFmtId="44" fontId="1" fillId="2" borderId="4" xfId="17" applyFont="1" applyFill="1" applyBorder="1" applyAlignment="1">
      <alignment/>
    </xf>
    <xf numFmtId="168" fontId="1" fillId="2" borderId="4" xfId="0" applyNumberFormat="1" applyFont="1" applyFill="1" applyBorder="1" applyAlignment="1">
      <alignment/>
    </xf>
    <xf numFmtId="43" fontId="8" fillId="2" borderId="4" xfId="15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9" fontId="16" fillId="0" borderId="0" xfId="21" applyFont="1" applyAlignment="1">
      <alignment/>
    </xf>
    <xf numFmtId="44" fontId="16" fillId="0" borderId="0" xfId="17" applyFont="1" applyAlignment="1">
      <alignment/>
    </xf>
    <xf numFmtId="10" fontId="16" fillId="0" borderId="0" xfId="21" applyNumberFormat="1" applyFont="1" applyAlignment="1">
      <alignment/>
    </xf>
    <xf numFmtId="168" fontId="16" fillId="0" borderId="0" xfId="0" applyNumberFormat="1" applyFont="1" applyAlignment="1">
      <alignment/>
    </xf>
    <xf numFmtId="43" fontId="16" fillId="0" borderId="0" xfId="15" applyFont="1" applyAlignment="1">
      <alignment/>
    </xf>
    <xf numFmtId="168" fontId="16" fillId="0" borderId="0" xfId="0" applyNumberFormat="1" applyFont="1" applyFill="1" applyAlignment="1">
      <alignment/>
    </xf>
    <xf numFmtId="43" fontId="17" fillId="0" borderId="0" xfId="15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21" applyFont="1" applyAlignment="1">
      <alignment/>
    </xf>
    <xf numFmtId="44" fontId="0" fillId="0" borderId="0" xfId="17" applyFont="1" applyAlignment="1">
      <alignment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 horizontal="center" wrapText="1"/>
    </xf>
    <xf numFmtId="9" fontId="0" fillId="0" borderId="0" xfId="21" applyFont="1" applyAlignment="1">
      <alignment horizontal="center" wrapText="1"/>
    </xf>
    <xf numFmtId="44" fontId="0" fillId="0" borderId="0" xfId="17" applyFont="1" applyAlignment="1">
      <alignment horizontal="center" wrapText="1"/>
    </xf>
    <xf numFmtId="10" fontId="0" fillId="0" borderId="0" xfId="21" applyNumberFormat="1" applyFont="1" applyAlignment="1">
      <alignment horizontal="center" wrapText="1"/>
    </xf>
    <xf numFmtId="43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0" fontId="0" fillId="2" borderId="0" xfId="0" applyFont="1" applyFill="1" applyBorder="1" applyAlignment="1">
      <alignment/>
    </xf>
    <xf numFmtId="184" fontId="0" fillId="2" borderId="0" xfId="15" applyNumberFormat="1" applyFont="1" applyFill="1" applyBorder="1" applyAlignment="1">
      <alignment/>
    </xf>
    <xf numFmtId="43" fontId="0" fillId="2" borderId="0" xfId="15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43" fontId="0" fillId="2" borderId="4" xfId="15" applyFont="1" applyFill="1" applyBorder="1" applyAlignment="1">
      <alignment/>
    </xf>
    <xf numFmtId="168" fontId="0" fillId="2" borderId="5" xfId="0" applyNumberFormat="1" applyFont="1" applyFill="1" applyBorder="1" applyAlignment="1">
      <alignment/>
    </xf>
    <xf numFmtId="49" fontId="18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8" fontId="0" fillId="0" borderId="0" xfId="0" applyNumberFormat="1" applyFont="1" applyFill="1" applyBorder="1" applyAlignment="1">
      <alignment horizontal="center" wrapText="1"/>
    </xf>
    <xf numFmtId="168" fontId="0" fillId="0" borderId="0" xfId="0" applyNumberFormat="1" applyFont="1" applyFill="1" applyBorder="1" applyAlignment="1" quotePrefix="1">
      <alignment/>
    </xf>
    <xf numFmtId="43" fontId="0" fillId="0" borderId="0" xfId="15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/>
    </xf>
    <xf numFmtId="168" fontId="1" fillId="0" borderId="0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68" fontId="0" fillId="2" borderId="0" xfId="0" applyNumberFormat="1" applyFont="1" applyFill="1" applyBorder="1" applyAlignment="1">
      <alignment/>
    </xf>
    <xf numFmtId="43" fontId="1" fillId="2" borderId="0" xfId="15" applyFont="1" applyFill="1" applyBorder="1" applyAlignment="1">
      <alignment/>
    </xf>
    <xf numFmtId="168" fontId="0" fillId="2" borderId="7" xfId="0" applyNumberFormat="1" applyFont="1" applyFill="1" applyBorder="1" applyAlignment="1">
      <alignment/>
    </xf>
    <xf numFmtId="43" fontId="1" fillId="2" borderId="6" xfId="15" applyFont="1" applyFill="1" applyBorder="1" applyAlignment="1">
      <alignment horizontal="center" wrapText="1"/>
    </xf>
    <xf numFmtId="43" fontId="1" fillId="2" borderId="8" xfId="15" applyFont="1" applyFill="1" applyBorder="1" applyAlignment="1">
      <alignment horizontal="center" wrapText="1"/>
    </xf>
    <xf numFmtId="43" fontId="1" fillId="2" borderId="7" xfId="15" applyFont="1" applyFill="1" applyBorder="1" applyAlignment="1">
      <alignment horizontal="center" wrapText="1"/>
    </xf>
    <xf numFmtId="44" fontId="1" fillId="2" borderId="5" xfId="17" applyFont="1" applyFill="1" applyBorder="1" applyAlignment="1">
      <alignment/>
    </xf>
    <xf numFmtId="0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8" xfId="20" applyFont="1" applyFill="1" applyBorder="1" applyAlignment="1">
      <alignment horizontal="center"/>
    </xf>
    <xf numFmtId="0" fontId="4" fillId="2" borderId="8" xfId="20" applyFill="1" applyBorder="1" applyAlignment="1">
      <alignment horizontal="center"/>
    </xf>
    <xf numFmtId="168" fontId="4" fillId="0" borderId="0" xfId="20" applyNumberFormat="1" applyFont="1" applyFill="1" applyBorder="1" applyAlignment="1">
      <alignment horizontal="center"/>
    </xf>
    <xf numFmtId="168" fontId="4" fillId="0" borderId="0" xfId="20" applyNumberForma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8225" y="34290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-.01    x Population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1075" y="3429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550"/>
  <sheetViews>
    <sheetView tabSelected="1" view="pageBreakPreview" zoomScale="70" zoomScaleNormal="85" zoomScaleSheetLayoutView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P1"/>
    </sheetView>
  </sheetViews>
  <sheetFormatPr defaultColWidth="9.140625" defaultRowHeight="12.75"/>
  <cols>
    <col min="1" max="1" width="8.7109375" style="0" hidden="1" customWidth="1"/>
    <col min="2" max="2" width="25.140625" style="0" customWidth="1"/>
    <col min="3" max="3" width="12.421875" style="0" customWidth="1"/>
    <col min="4" max="4" width="19.7109375" style="0" customWidth="1"/>
    <col min="5" max="5" width="16.7109375" style="0" customWidth="1"/>
    <col min="6" max="6" width="18.00390625" style="1" hidden="1" customWidth="1"/>
    <col min="7" max="7" width="17.421875" style="1" customWidth="1"/>
    <col min="8" max="8" width="14.7109375" style="1" customWidth="1"/>
    <col min="9" max="9" width="10.57421875" style="22" hidden="1" customWidth="1"/>
    <col min="10" max="10" width="14.28125" style="22" hidden="1" customWidth="1"/>
    <col min="11" max="11" width="17.28125" style="22" hidden="1" customWidth="1"/>
    <col min="12" max="12" width="10.57421875" style="10" customWidth="1"/>
    <col min="13" max="14" width="18.00390625" style="50" customWidth="1"/>
    <col min="15" max="15" width="17.8515625" style="50" customWidth="1"/>
    <col min="16" max="16" width="15.421875" style="1" customWidth="1"/>
    <col min="30" max="30" width="14.421875" style="0" customWidth="1"/>
    <col min="31" max="31" width="13.8515625" style="0" hidden="1" customWidth="1"/>
    <col min="32" max="32" width="9.7109375" style="40" hidden="1" customWidth="1"/>
    <col min="33" max="33" width="17.28125" style="39" hidden="1" customWidth="1"/>
    <col min="34" max="34" width="14.8515625" style="0" hidden="1" customWidth="1"/>
    <col min="35" max="35" width="9.140625" style="0" hidden="1" customWidth="1"/>
    <col min="36" max="36" width="17.7109375" style="0" hidden="1" customWidth="1"/>
    <col min="37" max="37" width="9.140625" style="0" hidden="1" customWidth="1"/>
    <col min="38" max="38" width="16.421875" style="0" hidden="1" customWidth="1"/>
    <col min="39" max="39" width="9.57421875" style="42" hidden="1" customWidth="1"/>
  </cols>
  <sheetData>
    <row r="1" spans="1:32" ht="27" customHeight="1">
      <c r="A1" s="121" t="s">
        <v>1037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AE1" s="33"/>
      <c r="AF1" s="34"/>
    </row>
    <row r="2" spans="1:16" ht="12.75" customHeight="1">
      <c r="A2" s="122" t="s">
        <v>1014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39" s="70" customFormat="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AF3" s="71"/>
      <c r="AG3" s="72"/>
      <c r="AM3" s="73"/>
    </row>
    <row r="4" spans="1:39" s="80" customFormat="1" ht="12.75" customHeight="1">
      <c r="A4" s="30"/>
      <c r="B4" s="30"/>
      <c r="C4" s="30"/>
      <c r="D4" s="30"/>
      <c r="E4" s="30"/>
      <c r="F4" s="78"/>
      <c r="G4" s="78"/>
      <c r="H4" s="78"/>
      <c r="I4" s="128"/>
      <c r="J4" s="128"/>
      <c r="K4" s="128"/>
      <c r="L4" s="128"/>
      <c r="M4" s="125"/>
      <c r="N4" s="126"/>
      <c r="O4" s="126"/>
      <c r="P4" s="79"/>
      <c r="AF4" s="81"/>
      <c r="AG4" s="82"/>
      <c r="AM4" s="83"/>
    </row>
    <row r="5" spans="6:39" s="80" customFormat="1" ht="13.5" thickBot="1">
      <c r="F5" s="79"/>
      <c r="G5" s="79"/>
      <c r="H5" s="79"/>
      <c r="I5" s="129"/>
      <c r="J5" s="129"/>
      <c r="K5" s="129"/>
      <c r="L5" s="129"/>
      <c r="M5" s="127"/>
      <c r="N5" s="127"/>
      <c r="O5" s="127"/>
      <c r="P5" s="31"/>
      <c r="AF5" s="81"/>
      <c r="AG5" s="82"/>
      <c r="AM5" s="83"/>
    </row>
    <row r="6" spans="1:39" s="8" customFormat="1" ht="51">
      <c r="A6" s="38" t="s">
        <v>983</v>
      </c>
      <c r="B6" s="38" t="s">
        <v>979</v>
      </c>
      <c r="C6" s="28" t="s">
        <v>1030</v>
      </c>
      <c r="D6" s="47" t="s">
        <v>1022</v>
      </c>
      <c r="E6" s="47" t="s">
        <v>1023</v>
      </c>
      <c r="F6" s="7" t="s">
        <v>981</v>
      </c>
      <c r="G6" s="7" t="s">
        <v>982</v>
      </c>
      <c r="H6" s="7" t="s">
        <v>1003</v>
      </c>
      <c r="I6" s="106" t="s">
        <v>1001</v>
      </c>
      <c r="J6" s="106" t="s">
        <v>1002</v>
      </c>
      <c r="K6" s="106" t="s">
        <v>980</v>
      </c>
      <c r="L6" s="106" t="s">
        <v>1003</v>
      </c>
      <c r="M6" s="117" t="s">
        <v>1031</v>
      </c>
      <c r="N6" s="118" t="s">
        <v>1033</v>
      </c>
      <c r="O6" s="119" t="s">
        <v>1032</v>
      </c>
      <c r="P6" s="5" t="s">
        <v>1028</v>
      </c>
      <c r="AE6" s="8" t="s">
        <v>1011</v>
      </c>
      <c r="AF6" s="35"/>
      <c r="AG6" s="36" t="s">
        <v>1010</v>
      </c>
      <c r="AH6" s="8" t="s">
        <v>1012</v>
      </c>
      <c r="AJ6" s="8" t="s">
        <v>1013</v>
      </c>
      <c r="AL6" s="8" t="s">
        <v>1016</v>
      </c>
      <c r="AM6" s="41"/>
    </row>
    <row r="7" spans="1:39" s="84" customFormat="1" ht="12.75">
      <c r="A7" s="6"/>
      <c r="B7" s="60"/>
      <c r="C7" s="13"/>
      <c r="D7" s="8"/>
      <c r="E7" s="13"/>
      <c r="F7" s="7"/>
      <c r="G7" s="7"/>
      <c r="H7" s="7"/>
      <c r="I7" s="106"/>
      <c r="J7" s="106"/>
      <c r="K7" s="106"/>
      <c r="L7" s="106"/>
      <c r="M7" s="53"/>
      <c r="N7" s="54"/>
      <c r="O7" s="55"/>
      <c r="P7" s="12"/>
      <c r="AF7" s="85"/>
      <c r="AG7" s="86"/>
      <c r="AM7" s="87"/>
    </row>
    <row r="8" spans="1:39" s="80" customFormat="1" ht="12.75">
      <c r="A8" s="14" t="s">
        <v>0</v>
      </c>
      <c r="B8" s="61" t="s">
        <v>1</v>
      </c>
      <c r="C8" s="21">
        <v>7606</v>
      </c>
      <c r="D8" s="44">
        <v>20490212</v>
      </c>
      <c r="E8" s="44">
        <v>3756650</v>
      </c>
      <c r="F8" s="15">
        <f aca="true" t="shared" si="0" ref="F8:F71">D8/E8*C8</f>
        <v>41486.04540534785</v>
      </c>
      <c r="G8" s="16">
        <f>F8/$F$534</f>
        <v>0.002462727145933906</v>
      </c>
      <c r="H8" s="16">
        <v>0</v>
      </c>
      <c r="I8" s="107">
        <f>D8/E8</f>
        <v>5.454384092209815</v>
      </c>
      <c r="J8" s="107">
        <f>(I8)*C8</f>
        <v>41486.04540534785</v>
      </c>
      <c r="K8" s="108">
        <v>0</v>
      </c>
      <c r="L8" s="108">
        <v>0</v>
      </c>
      <c r="M8" s="56">
        <f>$B$541*G8</f>
        <v>179374.8700108223</v>
      </c>
      <c r="N8" s="57">
        <f>$G$541*L8</f>
        <v>0</v>
      </c>
      <c r="O8" s="58">
        <f>M8+N8</f>
        <v>179374.8700108223</v>
      </c>
      <c r="P8" s="18">
        <v>259399.54</v>
      </c>
      <c r="AE8" s="88" t="e">
        <f>#REF!-P8</f>
        <v>#REF!</v>
      </c>
      <c r="AF8" s="81" t="e">
        <f>AE8/#REF!</f>
        <v>#REF!</v>
      </c>
      <c r="AG8" s="82">
        <v>278033.2478137773</v>
      </c>
      <c r="AH8" s="89" t="e">
        <f>#REF!-AG8</f>
        <v>#REF!</v>
      </c>
      <c r="AI8" s="81" t="e">
        <f>AH8/#REF!</f>
        <v>#REF!</v>
      </c>
      <c r="AJ8" s="88" t="e">
        <f>#REF!-#REF!</f>
        <v>#REF!</v>
      </c>
      <c r="AK8" s="81" t="e">
        <f>AJ8/#REF!</f>
        <v>#REF!</v>
      </c>
      <c r="AL8" s="88" t="e">
        <f>#REF!-#REF!</f>
        <v>#REF!</v>
      </c>
      <c r="AM8" s="83" t="e">
        <f>AL8/#REF!</f>
        <v>#REF!</v>
      </c>
    </row>
    <row r="9" spans="1:39" s="80" customFormat="1" ht="12.75">
      <c r="A9" s="14"/>
      <c r="B9" s="61"/>
      <c r="C9" s="14"/>
      <c r="D9" s="45"/>
      <c r="E9" s="45">
        <v>0</v>
      </c>
      <c r="F9" s="15"/>
      <c r="G9" s="16"/>
      <c r="H9" s="16"/>
      <c r="I9" s="107"/>
      <c r="J9" s="109"/>
      <c r="K9" s="109"/>
      <c r="L9" s="109"/>
      <c r="M9" s="56"/>
      <c r="N9" s="57"/>
      <c r="O9" s="58"/>
      <c r="P9" s="18"/>
      <c r="AE9" s="88" t="e">
        <f>#REF!-P9</f>
        <v>#REF!</v>
      </c>
      <c r="AF9" s="81" t="e">
        <f>AE9/#REF!</f>
        <v>#REF!</v>
      </c>
      <c r="AG9" s="82">
        <v>0</v>
      </c>
      <c r="AH9" s="89" t="e">
        <f>#REF!-AG9</f>
        <v>#REF!</v>
      </c>
      <c r="AI9" s="81" t="e">
        <f>AH9/#REF!</f>
        <v>#REF!</v>
      </c>
      <c r="AJ9" s="88" t="e">
        <f>#REF!-#REF!</f>
        <v>#REF!</v>
      </c>
      <c r="AK9" s="81"/>
      <c r="AL9" s="88" t="e">
        <f>#REF!-#REF!</f>
        <v>#REF!</v>
      </c>
      <c r="AM9" s="83" t="e">
        <f>AL9/#REF!</f>
        <v>#REF!</v>
      </c>
    </row>
    <row r="10" spans="2:39" s="80" customFormat="1" ht="12.75">
      <c r="B10" s="2" t="s">
        <v>985</v>
      </c>
      <c r="C10" s="14"/>
      <c r="D10" s="45"/>
      <c r="E10" s="45">
        <v>0</v>
      </c>
      <c r="F10" s="15"/>
      <c r="G10" s="16"/>
      <c r="H10" s="16"/>
      <c r="I10" s="107"/>
      <c r="J10" s="109"/>
      <c r="K10" s="109"/>
      <c r="L10" s="109"/>
      <c r="M10" s="56">
        <f aca="true" t="shared" si="1" ref="M10:M72">$B$541*G10</f>
        <v>0</v>
      </c>
      <c r="N10" s="57">
        <f aca="true" t="shared" si="2" ref="N10:N73">$G$541*L10</f>
        <v>0</v>
      </c>
      <c r="O10" s="58">
        <f aca="true" t="shared" si="3" ref="O10:O72">M10+N10</f>
        <v>0</v>
      </c>
      <c r="P10" s="18"/>
      <c r="AE10" s="88" t="e">
        <f>#REF!-P10</f>
        <v>#REF!</v>
      </c>
      <c r="AF10" s="81" t="e">
        <f>AE10/#REF!</f>
        <v>#REF!</v>
      </c>
      <c r="AG10" s="82">
        <v>0</v>
      </c>
      <c r="AH10" s="89" t="e">
        <f>#REF!-AG10</f>
        <v>#REF!</v>
      </c>
      <c r="AI10" s="81" t="e">
        <f>AH10/#REF!</f>
        <v>#REF!</v>
      </c>
      <c r="AJ10" s="88" t="e">
        <f>#REF!-#REF!</f>
        <v>#REF!</v>
      </c>
      <c r="AK10" s="81"/>
      <c r="AL10" s="88" t="e">
        <f>#REF!-#REF!</f>
        <v>#REF!</v>
      </c>
      <c r="AM10" s="83" t="e">
        <f>AL10/#REF!</f>
        <v>#REF!</v>
      </c>
    </row>
    <row r="11" spans="1:39" s="80" customFormat="1" ht="12.75">
      <c r="A11" s="14" t="s">
        <v>2</v>
      </c>
      <c r="B11" s="61" t="s">
        <v>3</v>
      </c>
      <c r="C11" s="27">
        <v>23388</v>
      </c>
      <c r="D11" s="46">
        <v>35716498</v>
      </c>
      <c r="E11" s="46">
        <v>2054450</v>
      </c>
      <c r="F11" s="15">
        <f t="shared" si="0"/>
        <v>406599.067986079</v>
      </c>
      <c r="G11" s="16">
        <f aca="true" t="shared" si="4" ref="G11:G24">F11/$F$534</f>
        <v>0.02413685258396941</v>
      </c>
      <c r="H11" s="16">
        <v>0.04165789446626696</v>
      </c>
      <c r="I11" s="107">
        <f aca="true" t="shared" si="5" ref="I11:I24">D11/E11</f>
        <v>17.384943902260947</v>
      </c>
      <c r="J11" s="107">
        <f aca="true" t="shared" si="6" ref="J11:J24">(I11-10)*C11</f>
        <v>172719.06798607903</v>
      </c>
      <c r="K11" s="107">
        <f aca="true" t="shared" si="7" ref="K11:K24">IF(J11&gt;0,J11,0)</f>
        <v>172719.06798607903</v>
      </c>
      <c r="L11" s="107">
        <f aca="true" t="shared" si="8" ref="L11:L24">K11/$K$534</f>
        <v>0.04165789446626696</v>
      </c>
      <c r="M11" s="56">
        <f t="shared" si="1"/>
        <v>1758028.6154997738</v>
      </c>
      <c r="N11" s="57">
        <f t="shared" si="2"/>
        <v>682085.4817213173</v>
      </c>
      <c r="O11" s="58">
        <f t="shared" si="3"/>
        <v>2440114.097221091</v>
      </c>
      <c r="P11" s="18">
        <v>3360317.1</v>
      </c>
      <c r="AE11" s="88" t="e">
        <f>#REF!-P11</f>
        <v>#REF!</v>
      </c>
      <c r="AF11" s="81" t="e">
        <f>AE11/#REF!</f>
        <v>#REF!</v>
      </c>
      <c r="AG11" s="82">
        <v>3667110.1377743725</v>
      </c>
      <c r="AH11" s="89" t="e">
        <f>#REF!-AG11</f>
        <v>#REF!</v>
      </c>
      <c r="AI11" s="81" t="e">
        <f>AH11/#REF!</f>
        <v>#REF!</v>
      </c>
      <c r="AJ11" s="88" t="e">
        <f>#REF!-#REF!</f>
        <v>#REF!</v>
      </c>
      <c r="AK11" s="81" t="e">
        <f>AJ11/#REF!</f>
        <v>#REF!</v>
      </c>
      <c r="AL11" s="88" t="e">
        <f>#REF!-#REF!</f>
        <v>#REF!</v>
      </c>
      <c r="AM11" s="83" t="e">
        <f>AL11/#REF!</f>
        <v>#REF!</v>
      </c>
    </row>
    <row r="12" spans="1:39" s="80" customFormat="1" ht="12.75">
      <c r="A12" s="14" t="s">
        <v>4</v>
      </c>
      <c r="B12" s="61" t="s">
        <v>5</v>
      </c>
      <c r="C12" s="27">
        <v>3917</v>
      </c>
      <c r="D12" s="46">
        <v>3561811</v>
      </c>
      <c r="E12" s="46">
        <v>351050</v>
      </c>
      <c r="F12" s="15">
        <f t="shared" si="0"/>
        <v>39742.52581398661</v>
      </c>
      <c r="G12" s="16">
        <f t="shared" si="4"/>
        <v>0.002359226969304407</v>
      </c>
      <c r="H12" s="16">
        <v>0.00013808677997376718</v>
      </c>
      <c r="I12" s="107">
        <f t="shared" si="5"/>
        <v>10.146164364050705</v>
      </c>
      <c r="J12" s="107">
        <f t="shared" si="6"/>
        <v>572.525813986611</v>
      </c>
      <c r="K12" s="107">
        <f t="shared" si="7"/>
        <v>572.525813986611</v>
      </c>
      <c r="L12" s="107">
        <f t="shared" si="8"/>
        <v>0.00013808677997376718</v>
      </c>
      <c r="M12" s="56">
        <f t="shared" si="1"/>
        <v>171836.3447788794</v>
      </c>
      <c r="N12" s="57">
        <f>$G$541*L12</f>
        <v>2260.9637151493985</v>
      </c>
      <c r="O12" s="58">
        <f t="shared" si="3"/>
        <v>174097.3084940288</v>
      </c>
      <c r="P12" s="18">
        <v>235596.03</v>
      </c>
      <c r="AE12" s="88" t="e">
        <f>#REF!-P12</f>
        <v>#REF!</v>
      </c>
      <c r="AF12" s="81" t="e">
        <f>AE12/#REF!</f>
        <v>#REF!</v>
      </c>
      <c r="AG12" s="82">
        <v>253692.50763868098</v>
      </c>
      <c r="AH12" s="89" t="e">
        <f>#REF!-AG12</f>
        <v>#REF!</v>
      </c>
      <c r="AI12" s="81" t="e">
        <f>AH12/#REF!</f>
        <v>#REF!</v>
      </c>
      <c r="AJ12" s="88" t="e">
        <f>#REF!-#REF!</f>
        <v>#REF!</v>
      </c>
      <c r="AK12" s="81" t="e">
        <f>AJ12/#REF!</f>
        <v>#REF!</v>
      </c>
      <c r="AL12" s="88" t="e">
        <f>#REF!-#REF!</f>
        <v>#REF!</v>
      </c>
      <c r="AM12" s="83" t="e">
        <f>AL12/#REF!</f>
        <v>#REF!</v>
      </c>
    </row>
    <row r="13" spans="1:39" s="80" customFormat="1" ht="12.75" customHeight="1">
      <c r="A13" s="14" t="s">
        <v>6</v>
      </c>
      <c r="B13" s="61" t="s">
        <v>7</v>
      </c>
      <c r="C13" s="27">
        <v>4374</v>
      </c>
      <c r="D13" s="46">
        <v>3562034</v>
      </c>
      <c r="E13" s="46">
        <v>330900</v>
      </c>
      <c r="F13" s="15">
        <f t="shared" si="0"/>
        <v>47084.728667271076</v>
      </c>
      <c r="G13" s="16">
        <f t="shared" si="4"/>
        <v>0.0027950805702216482</v>
      </c>
      <c r="H13" s="16">
        <v>0.0008067108945418029</v>
      </c>
      <c r="I13" s="107">
        <f t="shared" si="5"/>
        <v>10.764684194620731</v>
      </c>
      <c r="J13" s="107">
        <f t="shared" si="6"/>
        <v>3344.7286672710775</v>
      </c>
      <c r="K13" s="107">
        <f t="shared" si="7"/>
        <v>3344.7286672710775</v>
      </c>
      <c r="L13" s="107">
        <f>K13/$K$534</f>
        <v>0.0008067108945418029</v>
      </c>
      <c r="M13" s="56">
        <f t="shared" si="1"/>
        <v>203582.12024465128</v>
      </c>
      <c r="N13" s="57">
        <f t="shared" si="2"/>
        <v>13208.679799190266</v>
      </c>
      <c r="O13" s="58">
        <f t="shared" si="3"/>
        <v>216790.80004384153</v>
      </c>
      <c r="P13" s="18">
        <v>334790.87</v>
      </c>
      <c r="AE13" s="88" t="e">
        <f>#REF!-P13</f>
        <v>#REF!</v>
      </c>
      <c r="AF13" s="81" t="e">
        <f>AE13/#REF!</f>
        <v>#REF!</v>
      </c>
      <c r="AG13" s="82">
        <v>343317.80374584964</v>
      </c>
      <c r="AH13" s="89" t="e">
        <f>#REF!-AG13</f>
        <v>#REF!</v>
      </c>
      <c r="AI13" s="81" t="e">
        <f>AH13/#REF!</f>
        <v>#REF!</v>
      </c>
      <c r="AJ13" s="88" t="e">
        <f>#REF!-#REF!</f>
        <v>#REF!</v>
      </c>
      <c r="AK13" s="81" t="e">
        <f>AJ13/#REF!</f>
        <v>#REF!</v>
      </c>
      <c r="AL13" s="88" t="e">
        <f>#REF!-#REF!</f>
        <v>#REF!</v>
      </c>
      <c r="AM13" s="83" t="e">
        <f>AL13/#REF!</f>
        <v>#REF!</v>
      </c>
    </row>
    <row r="14" spans="1:39" s="80" customFormat="1" ht="12.75" customHeight="1">
      <c r="A14" s="14" t="s">
        <v>8</v>
      </c>
      <c r="B14" s="61" t="s">
        <v>9</v>
      </c>
      <c r="C14" s="27">
        <v>2108</v>
      </c>
      <c r="D14" s="46">
        <v>1778261</v>
      </c>
      <c r="E14" s="46">
        <v>177800</v>
      </c>
      <c r="F14" s="15">
        <f t="shared" si="0"/>
        <v>21083.094420697413</v>
      </c>
      <c r="G14" s="16">
        <f t="shared" si="4"/>
        <v>0.0012515511768553887</v>
      </c>
      <c r="H14" s="16">
        <v>7.46339430556698E-07</v>
      </c>
      <c r="I14" s="107">
        <f t="shared" si="5"/>
        <v>10.001467941507311</v>
      </c>
      <c r="J14" s="107">
        <f t="shared" si="6"/>
        <v>3.0944206974118202</v>
      </c>
      <c r="K14" s="107">
        <f t="shared" si="7"/>
        <v>3.0944206974118202</v>
      </c>
      <c r="L14" s="107">
        <f t="shared" si="8"/>
        <v>7.46339430556698E-07</v>
      </c>
      <c r="M14" s="56">
        <f t="shared" si="1"/>
        <v>91157.81666311808</v>
      </c>
      <c r="N14" s="57">
        <f t="shared" si="2"/>
        <v>12.220187710905623</v>
      </c>
      <c r="O14" s="58">
        <f t="shared" si="3"/>
        <v>91170.03685082898</v>
      </c>
      <c r="P14" s="18">
        <v>157485.54</v>
      </c>
      <c r="AE14" s="88" t="e">
        <f>#REF!-P14</f>
        <v>#REF!</v>
      </c>
      <c r="AF14" s="81" t="e">
        <f>AE14/#REF!</f>
        <v>#REF!</v>
      </c>
      <c r="AG14" s="82">
        <v>154172.13950818763</v>
      </c>
      <c r="AH14" s="89" t="e">
        <f>#REF!-AG14</f>
        <v>#REF!</v>
      </c>
      <c r="AI14" s="81" t="e">
        <f>AH14/#REF!</f>
        <v>#REF!</v>
      </c>
      <c r="AJ14" s="88" t="e">
        <f>#REF!-#REF!</f>
        <v>#REF!</v>
      </c>
      <c r="AK14" s="81" t="e">
        <f>AJ14/#REF!</f>
        <v>#REF!</v>
      </c>
      <c r="AL14" s="88" t="e">
        <f>#REF!-#REF!</f>
        <v>#REF!</v>
      </c>
      <c r="AM14" s="83" t="e">
        <f>AL14/#REF!</f>
        <v>#REF!</v>
      </c>
    </row>
    <row r="15" spans="1:39" s="80" customFormat="1" ht="12.75">
      <c r="A15" s="14" t="s">
        <v>10</v>
      </c>
      <c r="B15" s="61" t="s">
        <v>11</v>
      </c>
      <c r="C15" s="27">
        <v>35495</v>
      </c>
      <c r="D15" s="46">
        <v>43885995</v>
      </c>
      <c r="E15" s="46">
        <v>2473650</v>
      </c>
      <c r="F15" s="15">
        <f t="shared" si="0"/>
        <v>629730.7187860045</v>
      </c>
      <c r="G15" s="16">
        <f t="shared" si="4"/>
        <v>0.03738256853912732</v>
      </c>
      <c r="H15" s="16">
        <v>0.06627401547508903</v>
      </c>
      <c r="I15" s="107">
        <f t="shared" si="5"/>
        <v>17.74139227457401</v>
      </c>
      <c r="J15" s="107">
        <f t="shared" si="6"/>
        <v>274780.7187860045</v>
      </c>
      <c r="K15" s="107">
        <f t="shared" si="7"/>
        <v>274780.7187860045</v>
      </c>
      <c r="L15" s="107">
        <f t="shared" si="8"/>
        <v>0.06627401547508903</v>
      </c>
      <c r="M15" s="56">
        <f t="shared" si="1"/>
        <v>2722791.8380839494</v>
      </c>
      <c r="N15" s="57">
        <f t="shared" si="2"/>
        <v>1085137.5075506305</v>
      </c>
      <c r="O15" s="58">
        <f t="shared" si="3"/>
        <v>3807929.3456345797</v>
      </c>
      <c r="P15" s="18">
        <v>4701803.56</v>
      </c>
      <c r="AE15" s="88" t="e">
        <f>#REF!-P15</f>
        <v>#REF!</v>
      </c>
      <c r="AF15" s="81" t="e">
        <f>AE15/#REF!</f>
        <v>#REF!</v>
      </c>
      <c r="AG15" s="82">
        <v>5384875.070534961</v>
      </c>
      <c r="AH15" s="89" t="e">
        <f>#REF!-AG15</f>
        <v>#REF!</v>
      </c>
      <c r="AI15" s="81" t="e">
        <f>AH15/#REF!</f>
        <v>#REF!</v>
      </c>
      <c r="AJ15" s="88" t="e">
        <f>#REF!-#REF!</f>
        <v>#REF!</v>
      </c>
      <c r="AK15" s="81" t="e">
        <f>AJ15/#REF!</f>
        <v>#REF!</v>
      </c>
      <c r="AL15" s="88" t="e">
        <f>#REF!-#REF!</f>
        <v>#REF!</v>
      </c>
      <c r="AM15" s="83" t="e">
        <f>AL15/#REF!</f>
        <v>#REF!</v>
      </c>
    </row>
    <row r="16" spans="1:39" s="80" customFormat="1" ht="12.75">
      <c r="A16" s="14" t="s">
        <v>12</v>
      </c>
      <c r="B16" s="61" t="s">
        <v>13</v>
      </c>
      <c r="C16" s="27">
        <v>9273</v>
      </c>
      <c r="D16" s="46">
        <v>9070615</v>
      </c>
      <c r="E16" s="46">
        <v>629550</v>
      </c>
      <c r="F16" s="15">
        <f t="shared" si="0"/>
        <v>133606.24715272815</v>
      </c>
      <c r="G16" s="16">
        <f t="shared" si="4"/>
        <v>0.007931238769915706</v>
      </c>
      <c r="H16" s="16">
        <v>0.009858890566747613</v>
      </c>
      <c r="I16" s="107">
        <f t="shared" si="5"/>
        <v>14.408093082360416</v>
      </c>
      <c r="J16" s="107">
        <f t="shared" si="6"/>
        <v>40876.24715272814</v>
      </c>
      <c r="K16" s="107">
        <f t="shared" si="7"/>
        <v>40876.24715272814</v>
      </c>
      <c r="L16" s="107">
        <f t="shared" si="8"/>
        <v>0.009858890566747613</v>
      </c>
      <c r="M16" s="56">
        <f t="shared" si="1"/>
        <v>577678.6623428096</v>
      </c>
      <c r="N16" s="57">
        <f t="shared" si="2"/>
        <v>161424.5320752621</v>
      </c>
      <c r="O16" s="58">
        <f t="shared" si="3"/>
        <v>739103.1944180718</v>
      </c>
      <c r="P16" s="18">
        <v>970407.98</v>
      </c>
      <c r="AE16" s="88" t="e">
        <f>#REF!-P16</f>
        <v>#REF!</v>
      </c>
      <c r="AF16" s="81" t="e">
        <f>AE16/#REF!</f>
        <v>#REF!</v>
      </c>
      <c r="AG16" s="82">
        <v>1052227.7438593102</v>
      </c>
      <c r="AH16" s="89" t="e">
        <f>#REF!-AG16</f>
        <v>#REF!</v>
      </c>
      <c r="AI16" s="81" t="e">
        <f>AH16/#REF!</f>
        <v>#REF!</v>
      </c>
      <c r="AJ16" s="88" t="e">
        <f>#REF!-#REF!</f>
        <v>#REF!</v>
      </c>
      <c r="AK16" s="81" t="e">
        <f>AJ16/#REF!</f>
        <v>#REF!</v>
      </c>
      <c r="AL16" s="88" t="e">
        <f>#REF!-#REF!</f>
        <v>#REF!</v>
      </c>
      <c r="AM16" s="83" t="e">
        <f>AL16/#REF!</f>
        <v>#REF!</v>
      </c>
    </row>
    <row r="17" spans="1:39" s="80" customFormat="1" ht="12.75">
      <c r="A17" s="14" t="s">
        <v>14</v>
      </c>
      <c r="B17" s="61" t="s">
        <v>15</v>
      </c>
      <c r="C17" s="27">
        <v>2229</v>
      </c>
      <c r="D17" s="46">
        <v>2292880</v>
      </c>
      <c r="E17" s="46">
        <v>197400</v>
      </c>
      <c r="F17" s="15">
        <f t="shared" si="0"/>
        <v>25890.727051671733</v>
      </c>
      <c r="G17" s="16">
        <f t="shared" si="4"/>
        <v>0.0015369456335285682</v>
      </c>
      <c r="H17" s="16">
        <v>0.0008684548224430166</v>
      </c>
      <c r="I17" s="107">
        <f t="shared" si="5"/>
        <v>11.615400202634245</v>
      </c>
      <c r="J17" s="107">
        <f t="shared" si="6"/>
        <v>3600.7270516717313</v>
      </c>
      <c r="K17" s="107">
        <f t="shared" si="7"/>
        <v>3600.7270516717313</v>
      </c>
      <c r="L17" s="107">
        <f t="shared" si="8"/>
        <v>0.0008684548224430166</v>
      </c>
      <c r="M17" s="56">
        <f t="shared" si="1"/>
        <v>111944.76971720795</v>
      </c>
      <c r="N17" s="57">
        <f t="shared" si="2"/>
        <v>14219.64392364856</v>
      </c>
      <c r="O17" s="58">
        <f t="shared" si="3"/>
        <v>126164.41364085651</v>
      </c>
      <c r="P17" s="18">
        <v>165374.19</v>
      </c>
      <c r="AE17" s="88" t="e">
        <f>#REF!-P17</f>
        <v>#REF!</v>
      </c>
      <c r="AF17" s="81" t="e">
        <f>AE17/#REF!</f>
        <v>#REF!</v>
      </c>
      <c r="AG17" s="82">
        <v>173948.49209723822</v>
      </c>
      <c r="AH17" s="89" t="e">
        <f>#REF!-AG17</f>
        <v>#REF!</v>
      </c>
      <c r="AI17" s="81" t="e">
        <f>AH17/#REF!</f>
        <v>#REF!</v>
      </c>
      <c r="AJ17" s="88" t="e">
        <f>#REF!-#REF!</f>
        <v>#REF!</v>
      </c>
      <c r="AK17" s="81" t="e">
        <f>AJ17/#REF!</f>
        <v>#REF!</v>
      </c>
      <c r="AL17" s="88" t="e">
        <f>#REF!-#REF!</f>
        <v>#REF!</v>
      </c>
      <c r="AM17" s="83" t="e">
        <f>AL17/#REF!</f>
        <v>#REF!</v>
      </c>
    </row>
    <row r="18" spans="1:39" s="80" customFormat="1" ht="12.75">
      <c r="A18" s="14" t="s">
        <v>16</v>
      </c>
      <c r="B18" s="61" t="s">
        <v>17</v>
      </c>
      <c r="C18" s="27">
        <v>3193</v>
      </c>
      <c r="D18" s="46">
        <v>3075342</v>
      </c>
      <c r="E18" s="46">
        <v>184800</v>
      </c>
      <c r="F18" s="15">
        <f t="shared" si="0"/>
        <v>53136.1850974026</v>
      </c>
      <c r="G18" s="16">
        <f t="shared" si="4"/>
        <v>0.003154311870224036</v>
      </c>
      <c r="H18" s="16">
        <v>0.0051146930742523595</v>
      </c>
      <c r="I18" s="107">
        <f t="shared" si="5"/>
        <v>16.64146103896104</v>
      </c>
      <c r="J18" s="107">
        <f t="shared" si="6"/>
        <v>21206.185097402602</v>
      </c>
      <c r="K18" s="107">
        <f t="shared" si="7"/>
        <v>21206.185097402602</v>
      </c>
      <c r="L18" s="107">
        <f t="shared" si="8"/>
        <v>0.0051146930742523595</v>
      </c>
      <c r="M18" s="56">
        <f t="shared" si="1"/>
        <v>229747.04389367835</v>
      </c>
      <c r="N18" s="57">
        <f t="shared" si="2"/>
        <v>83745.42050446388</v>
      </c>
      <c r="O18" s="58">
        <f t="shared" si="3"/>
        <v>313492.46439814224</v>
      </c>
      <c r="P18" s="18">
        <v>468047.88</v>
      </c>
      <c r="AE18" s="88" t="e">
        <f>#REF!-P18</f>
        <v>#REF!</v>
      </c>
      <c r="AF18" s="81" t="e">
        <f>AE18/#REF!</f>
        <v>#REF!</v>
      </c>
      <c r="AG18" s="82">
        <v>509975.02114681044</v>
      </c>
      <c r="AH18" s="89" t="e">
        <f>#REF!-AG18</f>
        <v>#REF!</v>
      </c>
      <c r="AI18" s="81" t="e">
        <f>AH18/#REF!</f>
        <v>#REF!</v>
      </c>
      <c r="AJ18" s="88" t="e">
        <f>#REF!-#REF!</f>
        <v>#REF!</v>
      </c>
      <c r="AK18" s="81" t="e">
        <f>AJ18/#REF!</f>
        <v>#REF!</v>
      </c>
      <c r="AL18" s="88" t="e">
        <f>#REF!-#REF!</f>
        <v>#REF!</v>
      </c>
      <c r="AM18" s="83" t="e">
        <f>AL18/#REF!</f>
        <v>#REF!</v>
      </c>
    </row>
    <row r="19" spans="1:39" s="80" customFormat="1" ht="12.75">
      <c r="A19" s="14" t="s">
        <v>18</v>
      </c>
      <c r="B19" s="61" t="s">
        <v>19</v>
      </c>
      <c r="C19" s="27">
        <v>3192</v>
      </c>
      <c r="D19" s="46">
        <v>2532928</v>
      </c>
      <c r="E19" s="46">
        <v>166150</v>
      </c>
      <c r="F19" s="15">
        <f t="shared" si="0"/>
        <v>48661.48766777008</v>
      </c>
      <c r="G19" s="16">
        <f t="shared" si="4"/>
        <v>0.002888681373942119</v>
      </c>
      <c r="H19" s="16">
        <v>0.004037858324527822</v>
      </c>
      <c r="I19" s="107">
        <f t="shared" si="5"/>
        <v>15.24482696358712</v>
      </c>
      <c r="J19" s="107">
        <f t="shared" si="6"/>
        <v>16741.487667770085</v>
      </c>
      <c r="K19" s="107">
        <f t="shared" si="7"/>
        <v>16741.487667770085</v>
      </c>
      <c r="L19" s="107">
        <f t="shared" si="8"/>
        <v>0.004037858324527822</v>
      </c>
      <c r="M19" s="56">
        <f t="shared" si="1"/>
        <v>210399.61605533762</v>
      </c>
      <c r="N19" s="57">
        <f t="shared" si="2"/>
        <v>66113.86810819764</v>
      </c>
      <c r="O19" s="58">
        <f t="shared" si="3"/>
        <v>276513.4841635353</v>
      </c>
      <c r="P19" s="18">
        <v>429187.83</v>
      </c>
      <c r="AE19" s="88" t="e">
        <f>#REF!-P19</f>
        <v>#REF!</v>
      </c>
      <c r="AF19" s="81" t="e">
        <f>AE19/#REF!</f>
        <v>#REF!</v>
      </c>
      <c r="AG19" s="82">
        <v>473759.5475008869</v>
      </c>
      <c r="AH19" s="89" t="e">
        <f>#REF!-AG19</f>
        <v>#REF!</v>
      </c>
      <c r="AI19" s="81" t="e">
        <f>AH19/#REF!</f>
        <v>#REF!</v>
      </c>
      <c r="AJ19" s="88" t="e">
        <f>#REF!-#REF!</f>
        <v>#REF!</v>
      </c>
      <c r="AK19" s="81" t="e">
        <f>AJ19/#REF!</f>
        <v>#REF!</v>
      </c>
      <c r="AL19" s="88" t="e">
        <f>#REF!-#REF!</f>
        <v>#REF!</v>
      </c>
      <c r="AM19" s="83" t="e">
        <f>AL19/#REF!</f>
        <v>#REF!</v>
      </c>
    </row>
    <row r="20" spans="1:39" s="80" customFormat="1" ht="12.75">
      <c r="A20" s="14" t="s">
        <v>20</v>
      </c>
      <c r="B20" s="61" t="s">
        <v>21</v>
      </c>
      <c r="C20" s="27">
        <v>2673</v>
      </c>
      <c r="D20" s="46">
        <v>2334094</v>
      </c>
      <c r="E20" s="46">
        <v>202250</v>
      </c>
      <c r="F20" s="15">
        <f t="shared" si="0"/>
        <v>30848.124904820765</v>
      </c>
      <c r="G20" s="16">
        <f t="shared" si="4"/>
        <v>0.0018312305707130314</v>
      </c>
      <c r="H20" s="16">
        <v>0.000993245358976555</v>
      </c>
      <c r="I20" s="107">
        <f t="shared" si="5"/>
        <v>11.54063782447466</v>
      </c>
      <c r="J20" s="107">
        <f t="shared" si="6"/>
        <v>4118.124904820765</v>
      </c>
      <c r="K20" s="107">
        <f t="shared" si="7"/>
        <v>4118.124904820765</v>
      </c>
      <c r="L20" s="107">
        <f t="shared" si="8"/>
        <v>0.000993245358976555</v>
      </c>
      <c r="M20" s="56">
        <f t="shared" si="1"/>
        <v>133379.26863876358</v>
      </c>
      <c r="N20" s="57">
        <f t="shared" si="2"/>
        <v>16262.901613848566</v>
      </c>
      <c r="O20" s="58">
        <f t="shared" si="3"/>
        <v>149642.17025261215</v>
      </c>
      <c r="P20" s="18">
        <v>224919.48</v>
      </c>
      <c r="AE20" s="88" t="e">
        <f>#REF!-P20</f>
        <v>#REF!</v>
      </c>
      <c r="AF20" s="81" t="e">
        <f>AE20/#REF!</f>
        <v>#REF!</v>
      </c>
      <c r="AG20" s="82">
        <v>250481.3535360721</v>
      </c>
      <c r="AH20" s="89" t="e">
        <f>#REF!-AG20</f>
        <v>#REF!</v>
      </c>
      <c r="AI20" s="81" t="e">
        <f>AH20/#REF!</f>
        <v>#REF!</v>
      </c>
      <c r="AJ20" s="88" t="e">
        <f>#REF!-#REF!</f>
        <v>#REF!</v>
      </c>
      <c r="AK20" s="81" t="e">
        <f>AJ20/#REF!</f>
        <v>#REF!</v>
      </c>
      <c r="AL20" s="88" t="e">
        <f>#REF!-#REF!</f>
        <v>#REF!</v>
      </c>
      <c r="AM20" s="83" t="e">
        <f>AL20/#REF!</f>
        <v>#REF!</v>
      </c>
    </row>
    <row r="21" spans="1:39" s="80" customFormat="1" ht="12.75">
      <c r="A21" s="14" t="s">
        <v>22</v>
      </c>
      <c r="B21" s="61" t="s">
        <v>23</v>
      </c>
      <c r="C21" s="27">
        <v>5297</v>
      </c>
      <c r="D21" s="46">
        <v>8515116</v>
      </c>
      <c r="E21" s="46">
        <v>718800</v>
      </c>
      <c r="F21" s="15">
        <f t="shared" si="0"/>
        <v>62749.818380634395</v>
      </c>
      <c r="G21" s="16">
        <f t="shared" si="4"/>
        <v>0.003725003904770589</v>
      </c>
      <c r="H21" s="16">
        <v>0.0023587820774517024</v>
      </c>
      <c r="I21" s="107">
        <f t="shared" si="5"/>
        <v>11.846293823038398</v>
      </c>
      <c r="J21" s="107">
        <f t="shared" si="6"/>
        <v>9779.818380634391</v>
      </c>
      <c r="K21" s="107">
        <f t="shared" si="7"/>
        <v>9779.818380634391</v>
      </c>
      <c r="L21" s="107">
        <f t="shared" si="8"/>
        <v>0.0023587820774517024</v>
      </c>
      <c r="M21" s="56">
        <f t="shared" si="1"/>
        <v>271313.8937503563</v>
      </c>
      <c r="N21" s="57">
        <f t="shared" si="2"/>
        <v>38621.51532591439</v>
      </c>
      <c r="O21" s="58">
        <f t="shared" si="3"/>
        <v>309935.40907627065</v>
      </c>
      <c r="P21" s="18">
        <v>509077.38</v>
      </c>
      <c r="AE21" s="88" t="e">
        <f>#REF!-P21</f>
        <v>#REF!</v>
      </c>
      <c r="AF21" s="81" t="e">
        <f>AE21/#REF!</f>
        <v>#REF!</v>
      </c>
      <c r="AG21" s="82">
        <v>563164.3715527543</v>
      </c>
      <c r="AH21" s="89" t="e">
        <f>#REF!-AG21</f>
        <v>#REF!</v>
      </c>
      <c r="AI21" s="81" t="e">
        <f>AH21/#REF!</f>
        <v>#REF!</v>
      </c>
      <c r="AJ21" s="88" t="e">
        <f>#REF!-#REF!</f>
        <v>#REF!</v>
      </c>
      <c r="AK21" s="81" t="e">
        <f>AJ21/#REF!</f>
        <v>#REF!</v>
      </c>
      <c r="AL21" s="88" t="e">
        <f>#REF!-#REF!</f>
        <v>#REF!</v>
      </c>
      <c r="AM21" s="83" t="e">
        <f>AL21/#REF!</f>
        <v>#REF!</v>
      </c>
    </row>
    <row r="22" spans="1:39" s="80" customFormat="1" ht="12.75">
      <c r="A22" s="14" t="s">
        <v>24</v>
      </c>
      <c r="B22" s="61" t="s">
        <v>25</v>
      </c>
      <c r="C22" s="27">
        <v>4698</v>
      </c>
      <c r="D22" s="46">
        <v>3441465</v>
      </c>
      <c r="E22" s="46">
        <v>295500</v>
      </c>
      <c r="F22" s="15">
        <f t="shared" si="0"/>
        <v>54714.05269035533</v>
      </c>
      <c r="G22" s="16">
        <f t="shared" si="4"/>
        <v>0.0032479784830787084</v>
      </c>
      <c r="H22" s="16">
        <v>0.0018653664272744812</v>
      </c>
      <c r="I22" s="107">
        <f t="shared" si="5"/>
        <v>11.646243654822335</v>
      </c>
      <c r="J22" s="107">
        <f t="shared" si="6"/>
        <v>7734.052690355331</v>
      </c>
      <c r="K22" s="107">
        <f t="shared" si="7"/>
        <v>7734.052690355331</v>
      </c>
      <c r="L22" s="107">
        <f t="shared" si="8"/>
        <v>0.0018653664272744812</v>
      </c>
      <c r="M22" s="56">
        <f t="shared" si="1"/>
        <v>236569.332969795</v>
      </c>
      <c r="N22" s="57">
        <f t="shared" si="2"/>
        <v>30542.57480930969</v>
      </c>
      <c r="O22" s="58">
        <f t="shared" si="3"/>
        <v>267111.9077791047</v>
      </c>
      <c r="P22" s="18">
        <v>532076.11</v>
      </c>
      <c r="AE22" s="88" t="e">
        <f>#REF!-P22</f>
        <v>#REF!</v>
      </c>
      <c r="AF22" s="81" t="e">
        <f>AE22/#REF!</f>
        <v>#REF!</v>
      </c>
      <c r="AG22" s="82">
        <v>594310.7485275642</v>
      </c>
      <c r="AH22" s="89" t="e">
        <f>#REF!-AG22</f>
        <v>#REF!</v>
      </c>
      <c r="AI22" s="81" t="e">
        <f>AH22/#REF!</f>
        <v>#REF!</v>
      </c>
      <c r="AJ22" s="88" t="e">
        <f>#REF!-#REF!</f>
        <v>#REF!</v>
      </c>
      <c r="AK22" s="81" t="e">
        <f>AJ22/#REF!</f>
        <v>#REF!</v>
      </c>
      <c r="AL22" s="88" t="e">
        <f>#REF!-#REF!</f>
        <v>#REF!</v>
      </c>
      <c r="AM22" s="83" t="e">
        <f>AL22/#REF!</f>
        <v>#REF!</v>
      </c>
    </row>
    <row r="23" spans="1:39" s="80" customFormat="1" ht="12.75">
      <c r="A23" s="14" t="s">
        <v>26</v>
      </c>
      <c r="B23" s="61" t="s">
        <v>27</v>
      </c>
      <c r="C23" s="27">
        <v>5518</v>
      </c>
      <c r="D23" s="46">
        <v>4803524</v>
      </c>
      <c r="E23" s="46">
        <v>505450</v>
      </c>
      <c r="F23" s="15">
        <f t="shared" si="0"/>
        <v>52440.09384113167</v>
      </c>
      <c r="G23" s="16">
        <f t="shared" si="4"/>
        <v>0.0031129899554424288</v>
      </c>
      <c r="H23" s="16">
        <v>0</v>
      </c>
      <c r="I23" s="107">
        <f t="shared" si="5"/>
        <v>9.503460282916214</v>
      </c>
      <c r="J23" s="107">
        <f t="shared" si="6"/>
        <v>-2739.9061588683335</v>
      </c>
      <c r="K23" s="107">
        <f t="shared" si="7"/>
        <v>0</v>
      </c>
      <c r="L23" s="107">
        <f t="shared" si="8"/>
        <v>0</v>
      </c>
      <c r="M23" s="56">
        <f t="shared" si="1"/>
        <v>226737.3263515678</v>
      </c>
      <c r="N23" s="57">
        <f t="shared" si="2"/>
        <v>0</v>
      </c>
      <c r="O23" s="58">
        <f t="shared" si="3"/>
        <v>226737.3263515678</v>
      </c>
      <c r="P23" s="18">
        <v>362285.11</v>
      </c>
      <c r="AE23" s="88" t="e">
        <f>#REF!-P23</f>
        <v>#REF!</v>
      </c>
      <c r="AF23" s="81" t="e">
        <f>AE23/#REF!</f>
        <v>#REF!</v>
      </c>
      <c r="AG23" s="82">
        <v>383157.7911986341</v>
      </c>
      <c r="AH23" s="89" t="e">
        <f>#REF!-AG23</f>
        <v>#REF!</v>
      </c>
      <c r="AI23" s="81" t="e">
        <f>AH23/#REF!</f>
        <v>#REF!</v>
      </c>
      <c r="AJ23" s="88" t="e">
        <f>#REF!-#REF!</f>
        <v>#REF!</v>
      </c>
      <c r="AK23" s="81" t="e">
        <f>AJ23/#REF!</f>
        <v>#REF!</v>
      </c>
      <c r="AL23" s="88" t="e">
        <f>#REF!-#REF!</f>
        <v>#REF!</v>
      </c>
      <c r="AM23" s="83" t="e">
        <f>AL23/#REF!</f>
        <v>#REF!</v>
      </c>
    </row>
    <row r="24" spans="1:39" s="80" customFormat="1" ht="12.75">
      <c r="A24" s="14" t="s">
        <v>28</v>
      </c>
      <c r="B24" s="61" t="s">
        <v>29</v>
      </c>
      <c r="C24" s="27">
        <v>1460</v>
      </c>
      <c r="D24" s="46">
        <v>1345091</v>
      </c>
      <c r="E24" s="46">
        <v>109100</v>
      </c>
      <c r="F24" s="15">
        <f t="shared" si="0"/>
        <v>18000.301191567367</v>
      </c>
      <c r="G24" s="16">
        <f t="shared" si="4"/>
        <v>0.0010685479887592505</v>
      </c>
      <c r="H24" s="16">
        <v>0.0008201143616827067</v>
      </c>
      <c r="I24" s="107">
        <f t="shared" si="5"/>
        <v>12.328973418881759</v>
      </c>
      <c r="J24" s="107">
        <f t="shared" si="6"/>
        <v>3400.3011915673683</v>
      </c>
      <c r="K24" s="107">
        <f t="shared" si="7"/>
        <v>3400.3011915673683</v>
      </c>
      <c r="L24" s="107">
        <f t="shared" si="8"/>
        <v>0.0008201143616827067</v>
      </c>
      <c r="M24" s="56">
        <f t="shared" si="1"/>
        <v>77828.62056012769</v>
      </c>
      <c r="N24" s="57">
        <f t="shared" si="2"/>
        <v>13428.141451265416</v>
      </c>
      <c r="O24" s="58">
        <f t="shared" si="3"/>
        <v>91256.7620113931</v>
      </c>
      <c r="P24" s="18">
        <v>153958.44</v>
      </c>
      <c r="AE24" s="88" t="e">
        <f>#REF!-P24</f>
        <v>#REF!</v>
      </c>
      <c r="AF24" s="81" t="e">
        <f>AE24/#REF!</f>
        <v>#REF!</v>
      </c>
      <c r="AG24" s="82">
        <v>185495.4062500422</v>
      </c>
      <c r="AH24" s="89" t="e">
        <f>#REF!-AG24</f>
        <v>#REF!</v>
      </c>
      <c r="AI24" s="81" t="e">
        <f>AH24/#REF!</f>
        <v>#REF!</v>
      </c>
      <c r="AJ24" s="88" t="e">
        <f>#REF!-#REF!</f>
        <v>#REF!</v>
      </c>
      <c r="AK24" s="81" t="e">
        <f>AJ24/#REF!</f>
        <v>#REF!</v>
      </c>
      <c r="AL24" s="88" t="e">
        <f>#REF!-#REF!</f>
        <v>#REF!</v>
      </c>
      <c r="AM24" s="83" t="e">
        <f>AL24/#REF!</f>
        <v>#REF!</v>
      </c>
    </row>
    <row r="25" spans="1:39" s="80" customFormat="1" ht="12.75">
      <c r="A25" s="14"/>
      <c r="B25" s="61"/>
      <c r="C25" s="23"/>
      <c r="D25" s="45"/>
      <c r="E25" s="45">
        <v>0</v>
      </c>
      <c r="F25" s="15"/>
      <c r="G25" s="16"/>
      <c r="H25" s="16"/>
      <c r="I25" s="107"/>
      <c r="J25" s="107"/>
      <c r="K25" s="107"/>
      <c r="L25" s="107"/>
      <c r="M25" s="56">
        <f t="shared" si="1"/>
        <v>0</v>
      </c>
      <c r="N25" s="57">
        <f t="shared" si="2"/>
        <v>0</v>
      </c>
      <c r="O25" s="58">
        <f t="shared" si="3"/>
        <v>0</v>
      </c>
      <c r="P25" s="18"/>
      <c r="AE25" s="88" t="e">
        <f>#REF!-P25</f>
        <v>#REF!</v>
      </c>
      <c r="AF25" s="81" t="e">
        <f>AE25/#REF!</f>
        <v>#REF!</v>
      </c>
      <c r="AG25" s="82"/>
      <c r="AH25" s="89" t="e">
        <f>#REF!-AG25</f>
        <v>#REF!</v>
      </c>
      <c r="AI25" s="81" t="e">
        <f>AH25/#REF!</f>
        <v>#REF!</v>
      </c>
      <c r="AJ25" s="88" t="e">
        <f>#REF!-#REF!</f>
        <v>#REF!</v>
      </c>
      <c r="AK25" s="81"/>
      <c r="AL25" s="88" t="e">
        <f>#REF!-#REF!</f>
        <v>#REF!</v>
      </c>
      <c r="AM25" s="83" t="e">
        <f>AL25/#REF!</f>
        <v>#REF!</v>
      </c>
    </row>
    <row r="26" spans="2:39" s="80" customFormat="1" ht="12.75">
      <c r="B26" s="2" t="s">
        <v>986</v>
      </c>
      <c r="C26" s="14"/>
      <c r="D26" s="45"/>
      <c r="E26" s="45">
        <v>0</v>
      </c>
      <c r="F26" s="15"/>
      <c r="G26" s="16"/>
      <c r="H26" s="16"/>
      <c r="I26" s="107"/>
      <c r="J26" s="107"/>
      <c r="K26" s="107"/>
      <c r="L26" s="107"/>
      <c r="M26" s="56">
        <f t="shared" si="1"/>
        <v>0</v>
      </c>
      <c r="N26" s="57">
        <f t="shared" si="2"/>
        <v>0</v>
      </c>
      <c r="O26" s="58">
        <f t="shared" si="3"/>
        <v>0</v>
      </c>
      <c r="P26" s="18"/>
      <c r="AE26" s="88" t="e">
        <f>#REF!-P26</f>
        <v>#REF!</v>
      </c>
      <c r="AF26" s="81" t="e">
        <f>AE26/#REF!</f>
        <v>#REF!</v>
      </c>
      <c r="AG26" s="82"/>
      <c r="AH26" s="89" t="e">
        <f>#REF!-AG26</f>
        <v>#REF!</v>
      </c>
      <c r="AI26" s="81" t="e">
        <f>AH26/#REF!</f>
        <v>#REF!</v>
      </c>
      <c r="AJ26" s="88" t="e">
        <f>#REF!-#REF!</f>
        <v>#REF!</v>
      </c>
      <c r="AK26" s="81"/>
      <c r="AL26" s="88" t="e">
        <f>#REF!-#REF!</f>
        <v>#REF!</v>
      </c>
      <c r="AM26" s="83" t="e">
        <f>AL26/#REF!</f>
        <v>#REF!</v>
      </c>
    </row>
    <row r="27" spans="1:39" s="80" customFormat="1" ht="12.75">
      <c r="A27" s="14" t="s">
        <v>30</v>
      </c>
      <c r="B27" s="61" t="s">
        <v>31</v>
      </c>
      <c r="C27" s="27">
        <v>276</v>
      </c>
      <c r="D27" s="46">
        <v>292624</v>
      </c>
      <c r="E27" s="46">
        <v>29150</v>
      </c>
      <c r="F27" s="15">
        <f t="shared" si="0"/>
        <v>2770.642332761578</v>
      </c>
      <c r="G27" s="16">
        <f aca="true" t="shared" si="9" ref="G27:G90">F27/$F$534</f>
        <v>0.00016447304190835222</v>
      </c>
      <c r="H27" s="16">
        <v>2.5668108346465223E-06</v>
      </c>
      <c r="I27" s="107">
        <f aca="true" t="shared" si="10" ref="I27:I58">D27/E27</f>
        <v>10.038559176672385</v>
      </c>
      <c r="J27" s="107">
        <f aca="true" t="shared" si="11" ref="J27:J58">(I27-10)*C27</f>
        <v>10.642332761578125</v>
      </c>
      <c r="K27" s="107">
        <f aca="true" t="shared" si="12" ref="K27:K90">IF(J27&gt;0,J27,0)</f>
        <v>10.642332761578125</v>
      </c>
      <c r="L27" s="107">
        <f aca="true" t="shared" si="13" ref="L27:L90">K27/$K$534</f>
        <v>2.5668108346465223E-06</v>
      </c>
      <c r="M27" s="56">
        <f t="shared" si="1"/>
        <v>11979.536816047663</v>
      </c>
      <c r="N27" s="57">
        <f t="shared" si="2"/>
        <v>42.027673915566965</v>
      </c>
      <c r="O27" s="58">
        <f t="shared" si="3"/>
        <v>12021.56448996323</v>
      </c>
      <c r="P27" s="18">
        <v>16500.86</v>
      </c>
      <c r="AE27" s="88" t="e">
        <f>#REF!-P27</f>
        <v>#REF!</v>
      </c>
      <c r="AF27" s="81" t="e">
        <f>AE27/#REF!</f>
        <v>#REF!</v>
      </c>
      <c r="AG27" s="82">
        <v>18195.235425276096</v>
      </c>
      <c r="AH27" s="89" t="e">
        <f>#REF!-AG27</f>
        <v>#REF!</v>
      </c>
      <c r="AI27" s="81" t="e">
        <f>AH27/#REF!</f>
        <v>#REF!</v>
      </c>
      <c r="AJ27" s="88" t="e">
        <f>#REF!-#REF!</f>
        <v>#REF!</v>
      </c>
      <c r="AK27" s="81" t="e">
        <f>AJ27/#REF!</f>
        <v>#REF!</v>
      </c>
      <c r="AL27" s="88" t="e">
        <f>#REF!-#REF!</f>
        <v>#REF!</v>
      </c>
      <c r="AM27" s="83" t="e">
        <f>AL27/#REF!</f>
        <v>#REF!</v>
      </c>
    </row>
    <row r="28" spans="1:39" s="80" customFormat="1" ht="12.75">
      <c r="A28" s="14" t="s">
        <v>32</v>
      </c>
      <c r="B28" s="61" t="s">
        <v>33</v>
      </c>
      <c r="C28" s="27">
        <v>192</v>
      </c>
      <c r="D28" s="46">
        <v>237573</v>
      </c>
      <c r="E28" s="46">
        <v>12950</v>
      </c>
      <c r="F28" s="15">
        <f t="shared" si="0"/>
        <v>3522.317837837838</v>
      </c>
      <c r="G28" s="16">
        <f t="shared" si="9"/>
        <v>0.00020909459243691273</v>
      </c>
      <c r="H28" s="16">
        <v>0.0003864610211736762</v>
      </c>
      <c r="I28" s="107">
        <f t="shared" si="10"/>
        <v>18.345405405405405</v>
      </c>
      <c r="J28" s="107">
        <f t="shared" si="11"/>
        <v>1602.3178378378377</v>
      </c>
      <c r="K28" s="107">
        <f t="shared" si="12"/>
        <v>1602.3178378378377</v>
      </c>
      <c r="L28" s="107">
        <f t="shared" si="13"/>
        <v>0.0003864610211736762</v>
      </c>
      <c r="M28" s="56">
        <f t="shared" si="1"/>
        <v>15229.586192795261</v>
      </c>
      <c r="N28" s="57">
        <f t="shared" si="2"/>
        <v>6327.719035517081</v>
      </c>
      <c r="O28" s="58">
        <f t="shared" si="3"/>
        <v>21557.30522831234</v>
      </c>
      <c r="P28" s="18">
        <v>28362.66</v>
      </c>
      <c r="AE28" s="88" t="e">
        <f>#REF!-P28</f>
        <v>#REF!</v>
      </c>
      <c r="AF28" s="81" t="e">
        <f>AE28/#REF!</f>
        <v>#REF!</v>
      </c>
      <c r="AG28" s="82">
        <v>38636.994380613796</v>
      </c>
      <c r="AH28" s="89" t="e">
        <f>#REF!-AG28</f>
        <v>#REF!</v>
      </c>
      <c r="AI28" s="81" t="e">
        <f>AH28/#REF!</f>
        <v>#REF!</v>
      </c>
      <c r="AJ28" s="88" t="e">
        <f>#REF!-#REF!</f>
        <v>#REF!</v>
      </c>
      <c r="AK28" s="81" t="e">
        <f>AJ28/#REF!</f>
        <v>#REF!</v>
      </c>
      <c r="AL28" s="88" t="e">
        <f>#REF!-#REF!</f>
        <v>#REF!</v>
      </c>
      <c r="AM28" s="83" t="e">
        <f>AL28/#REF!</f>
        <v>#REF!</v>
      </c>
    </row>
    <row r="29" spans="1:39" s="80" customFormat="1" ht="12.75">
      <c r="A29" s="14" t="s">
        <v>34</v>
      </c>
      <c r="B29" s="61" t="s">
        <v>35</v>
      </c>
      <c r="C29" s="27">
        <v>1427</v>
      </c>
      <c r="D29" s="46">
        <v>1316306</v>
      </c>
      <c r="E29" s="46">
        <v>81200</v>
      </c>
      <c r="F29" s="15">
        <f t="shared" si="0"/>
        <v>23132.618990147785</v>
      </c>
      <c r="G29" s="16">
        <f t="shared" si="9"/>
        <v>0.0013732166608543355</v>
      </c>
      <c r="H29" s="16">
        <v>0.0021375639116815223</v>
      </c>
      <c r="I29" s="107">
        <f t="shared" si="10"/>
        <v>16.210665024630543</v>
      </c>
      <c r="J29" s="107">
        <f t="shared" si="11"/>
        <v>8862.618990147785</v>
      </c>
      <c r="K29" s="107">
        <f t="shared" si="12"/>
        <v>8862.618990147785</v>
      </c>
      <c r="L29" s="107">
        <f t="shared" si="13"/>
        <v>0.0021375639116815223</v>
      </c>
      <c r="M29" s="56">
        <f t="shared" si="1"/>
        <v>100019.4278298878</v>
      </c>
      <c r="N29" s="57">
        <f t="shared" si="2"/>
        <v>34999.3999718356</v>
      </c>
      <c r="O29" s="58">
        <f t="shared" si="3"/>
        <v>135018.8278017234</v>
      </c>
      <c r="P29" s="18">
        <v>209833.05</v>
      </c>
      <c r="AE29" s="88" t="e">
        <f>#REF!-P29</f>
        <v>#REF!</v>
      </c>
      <c r="AF29" s="81" t="e">
        <f>AE29/#REF!</f>
        <v>#REF!</v>
      </c>
      <c r="AG29" s="82">
        <v>231499.07524713362</v>
      </c>
      <c r="AH29" s="89" t="e">
        <f>#REF!-AG29</f>
        <v>#REF!</v>
      </c>
      <c r="AI29" s="81" t="e">
        <f>AH29/#REF!</f>
        <v>#REF!</v>
      </c>
      <c r="AJ29" s="88" t="e">
        <f>#REF!-#REF!</f>
        <v>#REF!</v>
      </c>
      <c r="AK29" s="81" t="e">
        <f>AJ29/#REF!</f>
        <v>#REF!</v>
      </c>
      <c r="AL29" s="88" t="e">
        <f>#REF!-#REF!</f>
        <v>#REF!</v>
      </c>
      <c r="AM29" s="83" t="e">
        <f>AL29/#REF!</f>
        <v>#REF!</v>
      </c>
    </row>
    <row r="30" spans="1:39" s="80" customFormat="1" ht="12.75">
      <c r="A30" s="14" t="s">
        <v>36</v>
      </c>
      <c r="B30" s="61" t="s">
        <v>37</v>
      </c>
      <c r="C30" s="27">
        <v>62</v>
      </c>
      <c r="D30" s="46">
        <v>119274</v>
      </c>
      <c r="E30" s="46">
        <v>7000</v>
      </c>
      <c r="F30" s="15">
        <f t="shared" si="0"/>
        <v>1056.426857142857</v>
      </c>
      <c r="G30" s="16">
        <f t="shared" si="9"/>
        <v>6.271243916741164E-05</v>
      </c>
      <c r="H30" s="16">
        <v>0.00010526124399054219</v>
      </c>
      <c r="I30" s="107">
        <f t="shared" si="10"/>
        <v>17.039142857142856</v>
      </c>
      <c r="J30" s="107">
        <f t="shared" si="11"/>
        <v>436.4268571428571</v>
      </c>
      <c r="K30" s="107">
        <f t="shared" si="12"/>
        <v>436.4268571428571</v>
      </c>
      <c r="L30" s="107">
        <f t="shared" si="13"/>
        <v>0.00010526124399054219</v>
      </c>
      <c r="M30" s="56">
        <f t="shared" si="1"/>
        <v>4567.714958715107</v>
      </c>
      <c r="N30" s="57">
        <f t="shared" si="2"/>
        <v>1723.4948437447504</v>
      </c>
      <c r="O30" s="58">
        <f t="shared" si="3"/>
        <v>6291.209802459857</v>
      </c>
      <c r="P30" s="18">
        <v>10359.93</v>
      </c>
      <c r="AE30" s="88" t="e">
        <f>#REF!-P30</f>
        <v>#REF!</v>
      </c>
      <c r="AF30" s="81" t="e">
        <f>AE30/#REF!</f>
        <v>#REF!</v>
      </c>
      <c r="AG30" s="82">
        <v>12895.019684832938</v>
      </c>
      <c r="AH30" s="89" t="e">
        <f>#REF!-AG30</f>
        <v>#REF!</v>
      </c>
      <c r="AI30" s="81" t="e">
        <f>AH30/#REF!</f>
        <v>#REF!</v>
      </c>
      <c r="AJ30" s="88" t="e">
        <f>#REF!-#REF!</f>
        <v>#REF!</v>
      </c>
      <c r="AK30" s="81" t="e">
        <f>AJ30/#REF!</f>
        <v>#REF!</v>
      </c>
      <c r="AL30" s="88" t="e">
        <f>#REF!-#REF!</f>
        <v>#REF!</v>
      </c>
      <c r="AM30" s="83" t="e">
        <f>AL30/#REF!</f>
        <v>#REF!</v>
      </c>
    </row>
    <row r="31" spans="1:39" s="80" customFormat="1" ht="12.75">
      <c r="A31" s="14" t="s">
        <v>38</v>
      </c>
      <c r="B31" s="61" t="s">
        <v>39</v>
      </c>
      <c r="C31" s="27">
        <v>866</v>
      </c>
      <c r="D31" s="46">
        <v>384845</v>
      </c>
      <c r="E31" s="46">
        <v>29800</v>
      </c>
      <c r="F31" s="15">
        <f t="shared" si="0"/>
        <v>11183.750671140939</v>
      </c>
      <c r="G31" s="16">
        <f t="shared" si="9"/>
        <v>0.0006638985736544775</v>
      </c>
      <c r="H31" s="16">
        <v>0.0006087002456847054</v>
      </c>
      <c r="I31" s="107">
        <f t="shared" si="10"/>
        <v>12.914261744966442</v>
      </c>
      <c r="J31" s="107">
        <f t="shared" si="11"/>
        <v>2523.7506711409387</v>
      </c>
      <c r="K31" s="107">
        <f t="shared" si="12"/>
        <v>2523.7506711409387</v>
      </c>
      <c r="L31" s="107">
        <f t="shared" si="13"/>
        <v>0.0006087002456847054</v>
      </c>
      <c r="M31" s="56">
        <f t="shared" si="1"/>
        <v>48355.62906197741</v>
      </c>
      <c r="N31" s="57">
        <f t="shared" si="2"/>
        <v>9966.55269358221</v>
      </c>
      <c r="O31" s="58">
        <f t="shared" si="3"/>
        <v>58322.18175555962</v>
      </c>
      <c r="P31" s="18">
        <v>88135.27</v>
      </c>
      <c r="AE31" s="88" t="e">
        <f>#REF!-P31</f>
        <v>#REF!</v>
      </c>
      <c r="AF31" s="81" t="e">
        <f>AE31/#REF!</f>
        <v>#REF!</v>
      </c>
      <c r="AG31" s="82">
        <v>111060.12611638555</v>
      </c>
      <c r="AH31" s="89" t="e">
        <f>#REF!-AG31</f>
        <v>#REF!</v>
      </c>
      <c r="AI31" s="81" t="e">
        <f>AH31/#REF!</f>
        <v>#REF!</v>
      </c>
      <c r="AJ31" s="88" t="e">
        <f>#REF!-#REF!</f>
        <v>#REF!</v>
      </c>
      <c r="AK31" s="81" t="e">
        <f>AJ31/#REF!</f>
        <v>#REF!</v>
      </c>
      <c r="AL31" s="88" t="e">
        <f>#REF!-#REF!</f>
        <v>#REF!</v>
      </c>
      <c r="AM31" s="83" t="e">
        <f>AL31/#REF!</f>
        <v>#REF!</v>
      </c>
    </row>
    <row r="32" spans="1:39" s="80" customFormat="1" ht="12.75">
      <c r="A32" s="14" t="s">
        <v>40</v>
      </c>
      <c r="B32" s="61" t="s">
        <v>41</v>
      </c>
      <c r="C32" s="27">
        <v>590</v>
      </c>
      <c r="D32" s="46">
        <v>367218</v>
      </c>
      <c r="E32" s="46">
        <v>31850</v>
      </c>
      <c r="F32" s="15">
        <f t="shared" si="0"/>
        <v>6802.468445839874</v>
      </c>
      <c r="G32" s="16">
        <f t="shared" si="9"/>
        <v>0.0004038134639550183</v>
      </c>
      <c r="H32" s="16">
        <v>0.00021766522778459853</v>
      </c>
      <c r="I32" s="107">
        <f t="shared" si="10"/>
        <v>11.529607535321821</v>
      </c>
      <c r="J32" s="107">
        <f t="shared" si="11"/>
        <v>902.4684458398744</v>
      </c>
      <c r="K32" s="107">
        <f t="shared" si="12"/>
        <v>902.4684458398744</v>
      </c>
      <c r="L32" s="107">
        <f t="shared" si="13"/>
        <v>0.00021766522778459853</v>
      </c>
      <c r="M32" s="56">
        <f t="shared" si="1"/>
        <v>29412.10427031824</v>
      </c>
      <c r="N32" s="57">
        <f t="shared" si="2"/>
        <v>3563.9413285196324</v>
      </c>
      <c r="O32" s="58">
        <f t="shared" si="3"/>
        <v>32976.045598837874</v>
      </c>
      <c r="P32" s="18">
        <v>62352.67</v>
      </c>
      <c r="AE32" s="88" t="e">
        <f>#REF!-P32</f>
        <v>#REF!</v>
      </c>
      <c r="AF32" s="81" t="e">
        <f>AE32/#REF!</f>
        <v>#REF!</v>
      </c>
      <c r="AG32" s="82">
        <v>65863.66597609963</v>
      </c>
      <c r="AH32" s="89" t="e">
        <f>#REF!-AG32</f>
        <v>#REF!</v>
      </c>
      <c r="AI32" s="81" t="e">
        <f>AH32/#REF!</f>
        <v>#REF!</v>
      </c>
      <c r="AJ32" s="88" t="e">
        <f>#REF!-#REF!</f>
        <v>#REF!</v>
      </c>
      <c r="AK32" s="81" t="e">
        <f>AJ32/#REF!</f>
        <v>#REF!</v>
      </c>
      <c r="AL32" s="88" t="e">
        <f>#REF!-#REF!</f>
        <v>#REF!</v>
      </c>
      <c r="AM32" s="83" t="e">
        <f>AL32/#REF!</f>
        <v>#REF!</v>
      </c>
    </row>
    <row r="33" spans="1:39" s="80" customFormat="1" ht="12.75">
      <c r="A33" s="14" t="s">
        <v>42</v>
      </c>
      <c r="B33" s="61" t="s">
        <v>43</v>
      </c>
      <c r="C33" s="27">
        <v>8126</v>
      </c>
      <c r="D33" s="46">
        <v>6292040</v>
      </c>
      <c r="E33" s="46">
        <v>342700</v>
      </c>
      <c r="F33" s="15">
        <f t="shared" si="0"/>
        <v>149194.97239568134</v>
      </c>
      <c r="G33" s="16">
        <f t="shared" si="9"/>
        <v>0.00885662889691434</v>
      </c>
      <c r="H33" s="16">
        <v>0.016385150427375803</v>
      </c>
      <c r="I33" s="107">
        <f t="shared" si="10"/>
        <v>18.360198424277794</v>
      </c>
      <c r="J33" s="107">
        <f t="shared" si="11"/>
        <v>67934.97239568135</v>
      </c>
      <c r="K33" s="107">
        <f t="shared" si="12"/>
        <v>67934.97239568135</v>
      </c>
      <c r="L33" s="107">
        <f t="shared" si="13"/>
        <v>0.016385150427375803</v>
      </c>
      <c r="M33" s="56">
        <f t="shared" si="1"/>
        <v>645080.2557404946</v>
      </c>
      <c r="N33" s="57">
        <f t="shared" si="2"/>
        <v>268282.23954964516</v>
      </c>
      <c r="O33" s="58">
        <f t="shared" si="3"/>
        <v>913362.4952901397</v>
      </c>
      <c r="P33" s="18">
        <v>1317061.68</v>
      </c>
      <c r="AE33" s="88" t="e">
        <f>#REF!-P33</f>
        <v>#REF!</v>
      </c>
      <c r="AF33" s="81" t="e">
        <f>AE33/#REF!</f>
        <v>#REF!</v>
      </c>
      <c r="AG33" s="82">
        <v>1510780.6091263383</v>
      </c>
      <c r="AH33" s="89" t="e">
        <f>#REF!-AG33</f>
        <v>#REF!</v>
      </c>
      <c r="AI33" s="81" t="e">
        <f>AH33/#REF!</f>
        <v>#REF!</v>
      </c>
      <c r="AJ33" s="88" t="e">
        <f>#REF!-#REF!</f>
        <v>#REF!</v>
      </c>
      <c r="AK33" s="81" t="e">
        <f>AJ33/#REF!</f>
        <v>#REF!</v>
      </c>
      <c r="AL33" s="88" t="e">
        <f>#REF!-#REF!</f>
        <v>#REF!</v>
      </c>
      <c r="AM33" s="83" t="e">
        <f>AL33/#REF!</f>
        <v>#REF!</v>
      </c>
    </row>
    <row r="34" spans="1:39" s="80" customFormat="1" ht="12.75">
      <c r="A34" s="14" t="s">
        <v>44</v>
      </c>
      <c r="B34" s="61" t="s">
        <v>45</v>
      </c>
      <c r="C34" s="27">
        <v>207</v>
      </c>
      <c r="D34" s="46">
        <v>173267</v>
      </c>
      <c r="E34" s="46">
        <v>11800</v>
      </c>
      <c r="F34" s="15">
        <f t="shared" si="0"/>
        <v>3039.514322033898</v>
      </c>
      <c r="G34" s="16">
        <f t="shared" si="9"/>
        <v>0.00018043403168919154</v>
      </c>
      <c r="H34" s="16">
        <v>0.00023383593821892163</v>
      </c>
      <c r="I34" s="107">
        <f t="shared" si="10"/>
        <v>14.68364406779661</v>
      </c>
      <c r="J34" s="107">
        <f t="shared" si="11"/>
        <v>969.5143220338983</v>
      </c>
      <c r="K34" s="107">
        <f t="shared" si="12"/>
        <v>969.5143220338983</v>
      </c>
      <c r="L34" s="107">
        <f t="shared" si="13"/>
        <v>0.00023383593821892163</v>
      </c>
      <c r="M34" s="56">
        <f t="shared" si="1"/>
        <v>13142.0693653433</v>
      </c>
      <c r="N34" s="57">
        <f t="shared" si="2"/>
        <v>3828.7124351175125</v>
      </c>
      <c r="O34" s="58">
        <f t="shared" si="3"/>
        <v>16970.781800460813</v>
      </c>
      <c r="P34" s="18">
        <v>19315.14</v>
      </c>
      <c r="AE34" s="88" t="e">
        <f>#REF!-P34</f>
        <v>#REF!</v>
      </c>
      <c r="AF34" s="81" t="e">
        <f>AE34/#REF!</f>
        <v>#REF!</v>
      </c>
      <c r="AG34" s="82">
        <v>22472.68216016865</v>
      </c>
      <c r="AH34" s="89" t="e">
        <f>#REF!-AG34</f>
        <v>#REF!</v>
      </c>
      <c r="AI34" s="81" t="e">
        <f>AH34/#REF!</f>
        <v>#REF!</v>
      </c>
      <c r="AJ34" s="88" t="e">
        <f>#REF!-#REF!</f>
        <v>#REF!</v>
      </c>
      <c r="AK34" s="81" t="e">
        <f>AJ34/#REF!</f>
        <v>#REF!</v>
      </c>
      <c r="AL34" s="88" t="e">
        <f>#REF!-#REF!</f>
        <v>#REF!</v>
      </c>
      <c r="AM34" s="83" t="e">
        <f>AL34/#REF!</f>
        <v>#REF!</v>
      </c>
    </row>
    <row r="35" spans="1:39" s="80" customFormat="1" ht="12.75">
      <c r="A35" s="14" t="s">
        <v>46</v>
      </c>
      <c r="B35" s="61" t="s">
        <v>47</v>
      </c>
      <c r="C35" s="27">
        <v>422</v>
      </c>
      <c r="D35" s="46">
        <v>217315</v>
      </c>
      <c r="E35" s="46">
        <v>23200</v>
      </c>
      <c r="F35" s="15">
        <f t="shared" si="0"/>
        <v>3952.8849137931034</v>
      </c>
      <c r="G35" s="16">
        <f t="shared" si="9"/>
        <v>0.0002346542526971247</v>
      </c>
      <c r="H35" s="16">
        <v>0</v>
      </c>
      <c r="I35" s="107">
        <f t="shared" si="10"/>
        <v>9.367025862068965</v>
      </c>
      <c r="J35" s="107">
        <f t="shared" si="11"/>
        <v>-267.1150862068966</v>
      </c>
      <c r="K35" s="107">
        <f t="shared" si="12"/>
        <v>0</v>
      </c>
      <c r="L35" s="107">
        <f t="shared" si="13"/>
        <v>0</v>
      </c>
      <c r="M35" s="56">
        <f t="shared" si="1"/>
        <v>17091.24624078961</v>
      </c>
      <c r="N35" s="57">
        <f t="shared" si="2"/>
        <v>0</v>
      </c>
      <c r="O35" s="58">
        <f t="shared" si="3"/>
        <v>17091.24624078961</v>
      </c>
      <c r="P35" s="18">
        <v>34867.94</v>
      </c>
      <c r="AE35" s="88" t="e">
        <f>#REF!-P35</f>
        <v>#REF!</v>
      </c>
      <c r="AF35" s="81" t="e">
        <f>AE35/#REF!</f>
        <v>#REF!</v>
      </c>
      <c r="AG35" s="82">
        <v>32827.04826531418</v>
      </c>
      <c r="AH35" s="89" t="e">
        <f>#REF!-AG35</f>
        <v>#REF!</v>
      </c>
      <c r="AI35" s="81" t="e">
        <f>AH35/#REF!</f>
        <v>#REF!</v>
      </c>
      <c r="AJ35" s="88" t="e">
        <f>#REF!-#REF!</f>
        <v>#REF!</v>
      </c>
      <c r="AK35" s="81" t="e">
        <f>AJ35/#REF!</f>
        <v>#REF!</v>
      </c>
      <c r="AL35" s="88" t="e">
        <f>#REF!-#REF!</f>
        <v>#REF!</v>
      </c>
      <c r="AM35" s="83" t="e">
        <f>AL35/#REF!</f>
        <v>#REF!</v>
      </c>
    </row>
    <row r="36" spans="1:39" s="80" customFormat="1" ht="12.75">
      <c r="A36" s="14" t="s">
        <v>48</v>
      </c>
      <c r="B36" s="61" t="s">
        <v>49</v>
      </c>
      <c r="C36" s="27">
        <v>313</v>
      </c>
      <c r="D36" s="46">
        <v>230704</v>
      </c>
      <c r="E36" s="46">
        <v>16850</v>
      </c>
      <c r="F36" s="15">
        <f t="shared" si="0"/>
        <v>4285.480830860534</v>
      </c>
      <c r="G36" s="16">
        <f t="shared" si="9"/>
        <v>0.0002543980722293464</v>
      </c>
      <c r="H36" s="16">
        <v>0.0002786889662562458</v>
      </c>
      <c r="I36" s="107">
        <f t="shared" si="10"/>
        <v>13.691632047477745</v>
      </c>
      <c r="J36" s="107">
        <f t="shared" si="11"/>
        <v>1155.480830860534</v>
      </c>
      <c r="K36" s="107">
        <f t="shared" si="12"/>
        <v>1155.480830860534</v>
      </c>
      <c r="L36" s="107">
        <f t="shared" si="13"/>
        <v>0.0002786889662562458</v>
      </c>
      <c r="M36" s="56">
        <f t="shared" si="1"/>
        <v>18529.3044795826</v>
      </c>
      <c r="N36" s="57">
        <f t="shared" si="2"/>
        <v>4563.113432274764</v>
      </c>
      <c r="O36" s="58">
        <f t="shared" si="3"/>
        <v>23092.417911857363</v>
      </c>
      <c r="P36" s="18">
        <v>30399.39</v>
      </c>
      <c r="AE36" s="88" t="e">
        <f>#REF!-P36</f>
        <v>#REF!</v>
      </c>
      <c r="AF36" s="81" t="e">
        <f>AE36/#REF!</f>
        <v>#REF!</v>
      </c>
      <c r="AG36" s="82">
        <v>32006.468231302428</v>
      </c>
      <c r="AH36" s="89" t="e">
        <f>#REF!-AG36</f>
        <v>#REF!</v>
      </c>
      <c r="AI36" s="81" t="e">
        <f>AH36/#REF!</f>
        <v>#REF!</v>
      </c>
      <c r="AJ36" s="88" t="e">
        <f>#REF!-#REF!</f>
        <v>#REF!</v>
      </c>
      <c r="AK36" s="81" t="e">
        <f>AJ36/#REF!</f>
        <v>#REF!</v>
      </c>
      <c r="AL36" s="88" t="e">
        <f>#REF!-#REF!</f>
        <v>#REF!</v>
      </c>
      <c r="AM36" s="83" t="e">
        <f>AL36/#REF!</f>
        <v>#REF!</v>
      </c>
    </row>
    <row r="37" spans="1:39" s="80" customFormat="1" ht="12.75">
      <c r="A37" s="14" t="s">
        <v>50</v>
      </c>
      <c r="B37" s="61" t="s">
        <v>51</v>
      </c>
      <c r="C37" s="27">
        <v>500</v>
      </c>
      <c r="D37" s="46">
        <v>253981</v>
      </c>
      <c r="E37" s="46">
        <v>27650</v>
      </c>
      <c r="F37" s="15">
        <f t="shared" si="0"/>
        <v>4592.784810126583</v>
      </c>
      <c r="G37" s="16">
        <f t="shared" si="9"/>
        <v>0.0002726404919248725</v>
      </c>
      <c r="H37" s="16">
        <v>0</v>
      </c>
      <c r="I37" s="107">
        <f t="shared" si="10"/>
        <v>9.185569620253165</v>
      </c>
      <c r="J37" s="107">
        <f t="shared" si="11"/>
        <v>-407.21518987341733</v>
      </c>
      <c r="K37" s="107">
        <f t="shared" si="12"/>
        <v>0</v>
      </c>
      <c r="L37" s="107">
        <f t="shared" si="13"/>
        <v>0</v>
      </c>
      <c r="M37" s="56">
        <f t="shared" si="1"/>
        <v>19858.006957634418</v>
      </c>
      <c r="N37" s="57">
        <f t="shared" si="2"/>
        <v>0</v>
      </c>
      <c r="O37" s="58">
        <f t="shared" si="3"/>
        <v>19858.006957634418</v>
      </c>
      <c r="P37" s="18">
        <v>45651.5</v>
      </c>
      <c r="AE37" s="88" t="e">
        <f>#REF!-P37</f>
        <v>#REF!</v>
      </c>
      <c r="AF37" s="81" t="e">
        <f>AE37/#REF!</f>
        <v>#REF!</v>
      </c>
      <c r="AG37" s="82">
        <v>46446.143934306754</v>
      </c>
      <c r="AH37" s="89" t="e">
        <f>#REF!-AG37</f>
        <v>#REF!</v>
      </c>
      <c r="AI37" s="81" t="e">
        <f>AH37/#REF!</f>
        <v>#REF!</v>
      </c>
      <c r="AJ37" s="88" t="e">
        <f>#REF!-#REF!</f>
        <v>#REF!</v>
      </c>
      <c r="AK37" s="81" t="e">
        <f>AJ37/#REF!</f>
        <v>#REF!</v>
      </c>
      <c r="AL37" s="88" t="e">
        <f>#REF!-#REF!</f>
        <v>#REF!</v>
      </c>
      <c r="AM37" s="83" t="e">
        <f>AL37/#REF!</f>
        <v>#REF!</v>
      </c>
    </row>
    <row r="38" spans="1:39" s="80" customFormat="1" ht="12.75">
      <c r="A38" s="14" t="s">
        <v>52</v>
      </c>
      <c r="B38" s="61" t="s">
        <v>53</v>
      </c>
      <c r="C38" s="27">
        <v>267</v>
      </c>
      <c r="D38" s="46">
        <v>240956</v>
      </c>
      <c r="E38" s="46">
        <v>14850</v>
      </c>
      <c r="F38" s="15">
        <f t="shared" si="0"/>
        <v>4332.340202020202</v>
      </c>
      <c r="G38" s="16">
        <f t="shared" si="9"/>
        <v>0.0002571797749505566</v>
      </c>
      <c r="H38" s="16">
        <v>0.0004009377395920869</v>
      </c>
      <c r="I38" s="107">
        <f t="shared" si="10"/>
        <v>16.225993265993267</v>
      </c>
      <c r="J38" s="107">
        <f t="shared" si="11"/>
        <v>1662.3402020202025</v>
      </c>
      <c r="K38" s="107">
        <f t="shared" si="12"/>
        <v>1662.3402020202025</v>
      </c>
      <c r="L38" s="107">
        <f t="shared" si="13"/>
        <v>0.0004009377395920869</v>
      </c>
      <c r="M38" s="56">
        <f t="shared" si="1"/>
        <v>18731.912212578784</v>
      </c>
      <c r="N38" s="57">
        <f t="shared" si="2"/>
        <v>6564.753566010728</v>
      </c>
      <c r="O38" s="58">
        <f t="shared" si="3"/>
        <v>25296.66577858951</v>
      </c>
      <c r="P38" s="18">
        <v>44025.57</v>
      </c>
      <c r="AE38" s="88" t="e">
        <f>#REF!-P38</f>
        <v>#REF!</v>
      </c>
      <c r="AF38" s="81" t="e">
        <f>AE38/#REF!</f>
        <v>#REF!</v>
      </c>
      <c r="AG38" s="82">
        <v>50974.879162380086</v>
      </c>
      <c r="AH38" s="89" t="e">
        <f>#REF!-AG38</f>
        <v>#REF!</v>
      </c>
      <c r="AI38" s="81" t="e">
        <f>AH38/#REF!</f>
        <v>#REF!</v>
      </c>
      <c r="AJ38" s="88" t="e">
        <f>#REF!-#REF!</f>
        <v>#REF!</v>
      </c>
      <c r="AK38" s="81" t="e">
        <f>AJ38/#REF!</f>
        <v>#REF!</v>
      </c>
      <c r="AL38" s="88" t="e">
        <f>#REF!-#REF!</f>
        <v>#REF!</v>
      </c>
      <c r="AM38" s="83" t="e">
        <f>AL38/#REF!</f>
        <v>#REF!</v>
      </c>
    </row>
    <row r="39" spans="1:39" s="80" customFormat="1" ht="12.75">
      <c r="A39" s="14" t="s">
        <v>54</v>
      </c>
      <c r="B39" s="61" t="s">
        <v>55</v>
      </c>
      <c r="C39" s="27">
        <v>112</v>
      </c>
      <c r="D39" s="46">
        <v>126155</v>
      </c>
      <c r="E39" s="46">
        <v>9350</v>
      </c>
      <c r="F39" s="15">
        <f t="shared" si="0"/>
        <v>1511.161497326203</v>
      </c>
      <c r="G39" s="16">
        <f t="shared" si="9"/>
        <v>8.970675331892757E-05</v>
      </c>
      <c r="H39" s="16">
        <v>9.434374886851112E-05</v>
      </c>
      <c r="I39" s="107">
        <f t="shared" si="10"/>
        <v>13.492513368983957</v>
      </c>
      <c r="J39" s="107">
        <f t="shared" si="11"/>
        <v>391.1614973262032</v>
      </c>
      <c r="K39" s="107">
        <f t="shared" si="12"/>
        <v>391.1614973262032</v>
      </c>
      <c r="L39" s="107">
        <f t="shared" si="13"/>
        <v>9.434374886851112E-05</v>
      </c>
      <c r="M39" s="56">
        <f t="shared" si="1"/>
        <v>6533.869268563862</v>
      </c>
      <c r="N39" s="57">
        <f t="shared" si="2"/>
        <v>1544.7372513385683</v>
      </c>
      <c r="O39" s="58">
        <f t="shared" si="3"/>
        <v>8078.60651990243</v>
      </c>
      <c r="P39" s="18">
        <v>11160.97</v>
      </c>
      <c r="AE39" s="88" t="e">
        <f>#REF!-P39</f>
        <v>#REF!</v>
      </c>
      <c r="AF39" s="81" t="e">
        <f>AE39/#REF!</f>
        <v>#REF!</v>
      </c>
      <c r="AG39" s="82">
        <v>12737.596922818111</v>
      </c>
      <c r="AH39" s="89" t="e">
        <f>#REF!-AG39</f>
        <v>#REF!</v>
      </c>
      <c r="AI39" s="81" t="e">
        <f>AH39/#REF!</f>
        <v>#REF!</v>
      </c>
      <c r="AJ39" s="88" t="e">
        <f>#REF!-#REF!</f>
        <v>#REF!</v>
      </c>
      <c r="AK39" s="81" t="e">
        <f>AJ39/#REF!</f>
        <v>#REF!</v>
      </c>
      <c r="AL39" s="88" t="e">
        <f>#REF!-#REF!</f>
        <v>#REF!</v>
      </c>
      <c r="AM39" s="83" t="e">
        <f>AL39/#REF!</f>
        <v>#REF!</v>
      </c>
    </row>
    <row r="40" spans="1:39" s="80" customFormat="1" ht="12.75">
      <c r="A40" s="14" t="s">
        <v>56</v>
      </c>
      <c r="B40" s="61" t="s">
        <v>57</v>
      </c>
      <c r="C40" s="27">
        <v>198</v>
      </c>
      <c r="D40" s="46">
        <v>131600</v>
      </c>
      <c r="E40" s="46">
        <v>15750</v>
      </c>
      <c r="F40" s="15">
        <f t="shared" si="0"/>
        <v>1654.4</v>
      </c>
      <c r="G40" s="16">
        <f t="shared" si="9"/>
        <v>9.820978959126923E-05</v>
      </c>
      <c r="H40" s="16">
        <v>0</v>
      </c>
      <c r="I40" s="107">
        <f t="shared" si="10"/>
        <v>8.355555555555556</v>
      </c>
      <c r="J40" s="107">
        <f t="shared" si="11"/>
        <v>-325.5999999999999</v>
      </c>
      <c r="K40" s="107">
        <f t="shared" si="12"/>
        <v>0</v>
      </c>
      <c r="L40" s="107">
        <f t="shared" si="13"/>
        <v>0</v>
      </c>
      <c r="M40" s="56">
        <f t="shared" si="1"/>
        <v>7153.195298476201</v>
      </c>
      <c r="N40" s="57">
        <f t="shared" si="2"/>
        <v>0</v>
      </c>
      <c r="O40" s="58">
        <f t="shared" si="3"/>
        <v>7153.195298476201</v>
      </c>
      <c r="P40" s="18">
        <v>15445.33</v>
      </c>
      <c r="AE40" s="88" t="e">
        <f>#REF!-P40</f>
        <v>#REF!</v>
      </c>
      <c r="AF40" s="81" t="e">
        <f>AE40/#REF!</f>
        <v>#REF!</v>
      </c>
      <c r="AG40" s="82">
        <v>15633.616135192266</v>
      </c>
      <c r="AH40" s="89" t="e">
        <f>#REF!-AG40</f>
        <v>#REF!</v>
      </c>
      <c r="AI40" s="81" t="e">
        <f>AH40/#REF!</f>
        <v>#REF!</v>
      </c>
      <c r="AJ40" s="88" t="e">
        <f>#REF!-#REF!</f>
        <v>#REF!</v>
      </c>
      <c r="AK40" s="81" t="e">
        <f>AJ40/#REF!</f>
        <v>#REF!</v>
      </c>
      <c r="AL40" s="88" t="e">
        <f>#REF!-#REF!</f>
        <v>#REF!</v>
      </c>
      <c r="AM40" s="83" t="e">
        <f>AL40/#REF!</f>
        <v>#REF!</v>
      </c>
    </row>
    <row r="41" spans="1:39" s="80" customFormat="1" ht="12.75">
      <c r="A41" s="14" t="s">
        <v>58</v>
      </c>
      <c r="B41" s="61" t="s">
        <v>59</v>
      </c>
      <c r="C41" s="27">
        <v>801</v>
      </c>
      <c r="D41" s="46">
        <v>1041000</v>
      </c>
      <c r="E41" s="46">
        <v>70850</v>
      </c>
      <c r="F41" s="15">
        <f t="shared" si="0"/>
        <v>11769.103740296401</v>
      </c>
      <c r="G41" s="16">
        <f t="shared" si="9"/>
        <v>0.0006986467613710887</v>
      </c>
      <c r="H41" s="16">
        <v>0.0009066534964954672</v>
      </c>
      <c r="I41" s="107">
        <f t="shared" si="10"/>
        <v>14.693013408609739</v>
      </c>
      <c r="J41" s="107">
        <f t="shared" si="11"/>
        <v>3759.1037402964007</v>
      </c>
      <c r="K41" s="107">
        <f t="shared" si="12"/>
        <v>3759.1037402964007</v>
      </c>
      <c r="L41" s="107">
        <f t="shared" si="13"/>
        <v>0.0009066534964954672</v>
      </c>
      <c r="M41" s="56">
        <f t="shared" si="1"/>
        <v>50886.54348547321</v>
      </c>
      <c r="N41" s="57">
        <f t="shared" si="2"/>
        <v>14845.089864352058</v>
      </c>
      <c r="O41" s="58">
        <f t="shared" si="3"/>
        <v>65731.63334982526</v>
      </c>
      <c r="P41" s="18">
        <v>102608.02</v>
      </c>
      <c r="AE41" s="88" t="e">
        <f>#REF!-P41</f>
        <v>#REF!</v>
      </c>
      <c r="AF41" s="81" t="e">
        <f>AE41/#REF!</f>
        <v>#REF!</v>
      </c>
      <c r="AG41" s="82">
        <v>115378.6472763166</v>
      </c>
      <c r="AH41" s="89" t="e">
        <f>#REF!-AG41</f>
        <v>#REF!</v>
      </c>
      <c r="AI41" s="81" t="e">
        <f>AH41/#REF!</f>
        <v>#REF!</v>
      </c>
      <c r="AJ41" s="88" t="e">
        <f>#REF!-#REF!</f>
        <v>#REF!</v>
      </c>
      <c r="AK41" s="81" t="e">
        <f>AJ41/#REF!</f>
        <v>#REF!</v>
      </c>
      <c r="AL41" s="88" t="e">
        <f>#REF!-#REF!</f>
        <v>#REF!</v>
      </c>
      <c r="AM41" s="83" t="e">
        <f>AL41/#REF!</f>
        <v>#REF!</v>
      </c>
    </row>
    <row r="42" spans="1:39" s="80" customFormat="1" ht="12.75">
      <c r="A42" s="14" t="s">
        <v>60</v>
      </c>
      <c r="B42" s="61" t="s">
        <v>61</v>
      </c>
      <c r="C42" s="27">
        <v>1200</v>
      </c>
      <c r="D42" s="46">
        <v>2686351</v>
      </c>
      <c r="E42" s="46">
        <v>155800</v>
      </c>
      <c r="F42" s="15">
        <f t="shared" si="0"/>
        <v>20690.76508344031</v>
      </c>
      <c r="G42" s="16">
        <f t="shared" si="9"/>
        <v>0.0012282614152121934</v>
      </c>
      <c r="H42" s="16">
        <v>0.0020961146843743632</v>
      </c>
      <c r="I42" s="107">
        <f t="shared" si="10"/>
        <v>17.24230423620026</v>
      </c>
      <c r="J42" s="107">
        <f t="shared" si="11"/>
        <v>8690.76508344031</v>
      </c>
      <c r="K42" s="107">
        <f t="shared" si="12"/>
        <v>8690.76508344031</v>
      </c>
      <c r="L42" s="107">
        <f t="shared" si="13"/>
        <v>0.0020961146843743632</v>
      </c>
      <c r="M42" s="56">
        <f t="shared" si="1"/>
        <v>89461.48665180171</v>
      </c>
      <c r="N42" s="57">
        <f t="shared" si="2"/>
        <v>34320.73110157684</v>
      </c>
      <c r="O42" s="58">
        <f t="shared" si="3"/>
        <v>123782.21775337856</v>
      </c>
      <c r="P42" s="18">
        <v>156843.49</v>
      </c>
      <c r="AE42" s="88" t="e">
        <f>#REF!-P42</f>
        <v>#REF!</v>
      </c>
      <c r="AF42" s="81" t="e">
        <f>AE42/#REF!</f>
        <v>#REF!</v>
      </c>
      <c r="AG42" s="82">
        <v>178598.48992047922</v>
      </c>
      <c r="AH42" s="89" t="e">
        <f>#REF!-AG42</f>
        <v>#REF!</v>
      </c>
      <c r="AI42" s="81" t="e">
        <f>AH42/#REF!</f>
        <v>#REF!</v>
      </c>
      <c r="AJ42" s="88" t="e">
        <f>#REF!-#REF!</f>
        <v>#REF!</v>
      </c>
      <c r="AK42" s="81" t="e">
        <f>AJ42/#REF!</f>
        <v>#REF!</v>
      </c>
      <c r="AL42" s="88" t="e">
        <f>#REF!-#REF!</f>
        <v>#REF!</v>
      </c>
      <c r="AM42" s="83" t="e">
        <f>AL42/#REF!</f>
        <v>#REF!</v>
      </c>
    </row>
    <row r="43" spans="1:39" s="80" customFormat="1" ht="12.75">
      <c r="A43" s="14" t="s">
        <v>62</v>
      </c>
      <c r="B43" s="61" t="s">
        <v>63</v>
      </c>
      <c r="C43" s="27">
        <v>3455</v>
      </c>
      <c r="D43" s="46">
        <v>3089821</v>
      </c>
      <c r="E43" s="46">
        <v>172950</v>
      </c>
      <c r="F43" s="15">
        <f t="shared" si="0"/>
        <v>61724.95839838104</v>
      </c>
      <c r="G43" s="16">
        <f t="shared" si="9"/>
        <v>0.0036641653631738686</v>
      </c>
      <c r="H43" s="16">
        <v>0.00655429398898907</v>
      </c>
      <c r="I43" s="107">
        <f t="shared" si="10"/>
        <v>17.865400404741255</v>
      </c>
      <c r="J43" s="107">
        <f t="shared" si="11"/>
        <v>27174.958398381037</v>
      </c>
      <c r="K43" s="107">
        <f t="shared" si="12"/>
        <v>27174.958398381037</v>
      </c>
      <c r="L43" s="107">
        <f t="shared" si="13"/>
        <v>0.00655429398898907</v>
      </c>
      <c r="M43" s="56">
        <f t="shared" si="1"/>
        <v>266882.6657482703</v>
      </c>
      <c r="N43" s="57">
        <f t="shared" si="2"/>
        <v>107316.72423921624</v>
      </c>
      <c r="O43" s="58">
        <f t="shared" si="3"/>
        <v>374199.38998748653</v>
      </c>
      <c r="P43" s="18">
        <v>568095.87</v>
      </c>
      <c r="AE43" s="88" t="e">
        <f>#REF!-P43</f>
        <v>#REF!</v>
      </c>
      <c r="AF43" s="81" t="e">
        <f>AE43/#REF!</f>
        <v>#REF!</v>
      </c>
      <c r="AG43" s="82">
        <v>658426.3123771404</v>
      </c>
      <c r="AH43" s="89" t="e">
        <f>#REF!-AG43</f>
        <v>#REF!</v>
      </c>
      <c r="AI43" s="81" t="e">
        <f>AH43/#REF!</f>
        <v>#REF!</v>
      </c>
      <c r="AJ43" s="88" t="e">
        <f>#REF!-#REF!</f>
        <v>#REF!</v>
      </c>
      <c r="AK43" s="81" t="e">
        <f>AJ43/#REF!</f>
        <v>#REF!</v>
      </c>
      <c r="AL43" s="88" t="e">
        <f>#REF!-#REF!</f>
        <v>#REF!</v>
      </c>
      <c r="AM43" s="83" t="e">
        <f>AL43/#REF!</f>
        <v>#REF!</v>
      </c>
    </row>
    <row r="44" spans="1:39" s="80" customFormat="1" ht="12.75">
      <c r="A44" s="14" t="s">
        <v>64</v>
      </c>
      <c r="B44" s="61" t="s">
        <v>65</v>
      </c>
      <c r="C44" s="27">
        <v>4142</v>
      </c>
      <c r="D44" s="46">
        <v>2800951</v>
      </c>
      <c r="E44" s="46">
        <v>206100</v>
      </c>
      <c r="F44" s="15">
        <f t="shared" si="0"/>
        <v>56290.82504609413</v>
      </c>
      <c r="G44" s="16">
        <f t="shared" si="9"/>
        <v>0.0033415800796033923</v>
      </c>
      <c r="H44" s="16">
        <v>0.003586675562923017</v>
      </c>
      <c r="I44" s="107">
        <f t="shared" si="10"/>
        <v>13.590252304706453</v>
      </c>
      <c r="J44" s="107">
        <f t="shared" si="11"/>
        <v>14870.82504609413</v>
      </c>
      <c r="K44" s="107">
        <f t="shared" si="12"/>
        <v>14870.82504609413</v>
      </c>
      <c r="L44" s="107">
        <f t="shared" si="13"/>
        <v>0.003586675562923017</v>
      </c>
      <c r="M44" s="56">
        <f t="shared" si="1"/>
        <v>243386.8865250646</v>
      </c>
      <c r="N44" s="57">
        <f t="shared" si="2"/>
        <v>58726.4277385753</v>
      </c>
      <c r="O44" s="58">
        <f t="shared" si="3"/>
        <v>302113.3142636399</v>
      </c>
      <c r="P44" s="18">
        <v>502057.35</v>
      </c>
      <c r="AE44" s="88" t="e">
        <f>#REF!-P44</f>
        <v>#REF!</v>
      </c>
      <c r="AF44" s="81" t="e">
        <f>AE44/#REF!</f>
        <v>#REF!</v>
      </c>
      <c r="AG44" s="82">
        <v>540864.134761121</v>
      </c>
      <c r="AH44" s="89" t="e">
        <f>#REF!-AG44</f>
        <v>#REF!</v>
      </c>
      <c r="AI44" s="81" t="e">
        <f>AH44/#REF!</f>
        <v>#REF!</v>
      </c>
      <c r="AJ44" s="88" t="e">
        <f>#REF!-#REF!</f>
        <v>#REF!</v>
      </c>
      <c r="AK44" s="81" t="e">
        <f>AJ44/#REF!</f>
        <v>#REF!</v>
      </c>
      <c r="AL44" s="88" t="e">
        <f>#REF!-#REF!</f>
        <v>#REF!</v>
      </c>
      <c r="AM44" s="83" t="e">
        <f>AL44/#REF!</f>
        <v>#REF!</v>
      </c>
    </row>
    <row r="45" spans="1:39" s="80" customFormat="1" ht="12.75">
      <c r="A45" s="14" t="s">
        <v>66</v>
      </c>
      <c r="B45" s="61" t="s">
        <v>67</v>
      </c>
      <c r="C45" s="27">
        <v>1184</v>
      </c>
      <c r="D45" s="46">
        <v>691009</v>
      </c>
      <c r="E45" s="46">
        <v>49500</v>
      </c>
      <c r="F45" s="15">
        <f t="shared" si="0"/>
        <v>16528.376888888888</v>
      </c>
      <c r="G45" s="16">
        <f t="shared" si="9"/>
        <v>0.0009811704645448348</v>
      </c>
      <c r="H45" s="16">
        <v>0.0011307837167761924</v>
      </c>
      <c r="I45" s="107">
        <f t="shared" si="10"/>
        <v>13.959777777777777</v>
      </c>
      <c r="J45" s="107">
        <f t="shared" si="11"/>
        <v>4688.376888888888</v>
      </c>
      <c r="K45" s="107">
        <f t="shared" si="12"/>
        <v>4688.376888888888</v>
      </c>
      <c r="L45" s="107">
        <f t="shared" si="13"/>
        <v>0.0011307837167761924</v>
      </c>
      <c r="M45" s="56">
        <f t="shared" si="1"/>
        <v>71464.40271581401</v>
      </c>
      <c r="N45" s="57">
        <f t="shared" si="2"/>
        <v>18514.88573923183</v>
      </c>
      <c r="O45" s="58">
        <f t="shared" si="3"/>
        <v>89979.28845504584</v>
      </c>
      <c r="P45" s="18">
        <v>133323.86</v>
      </c>
      <c r="AE45" s="88" t="e">
        <f>#REF!-P45</f>
        <v>#REF!</v>
      </c>
      <c r="AF45" s="81" t="e">
        <f>AE45/#REF!</f>
        <v>#REF!</v>
      </c>
      <c r="AG45" s="82">
        <v>132206.25570296892</v>
      </c>
      <c r="AH45" s="89" t="e">
        <f>#REF!-AG45</f>
        <v>#REF!</v>
      </c>
      <c r="AI45" s="81" t="e">
        <f>AH45/#REF!</f>
        <v>#REF!</v>
      </c>
      <c r="AJ45" s="88" t="e">
        <f>#REF!-#REF!</f>
        <v>#REF!</v>
      </c>
      <c r="AK45" s="81" t="e">
        <f>AJ45/#REF!</f>
        <v>#REF!</v>
      </c>
      <c r="AL45" s="88" t="e">
        <f>#REF!-#REF!</f>
        <v>#REF!</v>
      </c>
      <c r="AM45" s="83" t="e">
        <f>AL45/#REF!</f>
        <v>#REF!</v>
      </c>
    </row>
    <row r="46" spans="1:39" s="80" customFormat="1" ht="12.75">
      <c r="A46" s="14" t="s">
        <v>68</v>
      </c>
      <c r="B46" s="61" t="s">
        <v>69</v>
      </c>
      <c r="C46" s="27">
        <v>77</v>
      </c>
      <c r="D46" s="46">
        <v>7759</v>
      </c>
      <c r="E46" s="46">
        <v>8750</v>
      </c>
      <c r="F46" s="15">
        <f t="shared" si="0"/>
        <v>68.2792</v>
      </c>
      <c r="G46" s="16">
        <f t="shared" si="9"/>
        <v>4.0532433906311595E-06</v>
      </c>
      <c r="H46" s="16">
        <v>0</v>
      </c>
      <c r="I46" s="107">
        <f t="shared" si="10"/>
        <v>0.8867428571428572</v>
      </c>
      <c r="J46" s="107">
        <f t="shared" si="11"/>
        <v>-701.7207999999999</v>
      </c>
      <c r="K46" s="107">
        <f t="shared" si="12"/>
        <v>0</v>
      </c>
      <c r="L46" s="107">
        <f t="shared" si="13"/>
        <v>0</v>
      </c>
      <c r="M46" s="56">
        <f t="shared" si="1"/>
        <v>295.22150170679174</v>
      </c>
      <c r="N46" s="57">
        <f t="shared" si="2"/>
        <v>0</v>
      </c>
      <c r="O46" s="58">
        <f t="shared" si="3"/>
        <v>295.22150170679174</v>
      </c>
      <c r="P46" s="18">
        <v>602.94</v>
      </c>
      <c r="AE46" s="88" t="e">
        <f>#REF!-P46</f>
        <v>#REF!</v>
      </c>
      <c r="AF46" s="81" t="e">
        <f>AE46/#REF!</f>
        <v>#REF!</v>
      </c>
      <c r="AG46" s="82">
        <v>646.2473129267456</v>
      </c>
      <c r="AH46" s="89" t="e">
        <f>#REF!-AG46</f>
        <v>#REF!</v>
      </c>
      <c r="AI46" s="81" t="e">
        <f>AH46/#REF!</f>
        <v>#REF!</v>
      </c>
      <c r="AJ46" s="88" t="e">
        <f>#REF!-#REF!</f>
        <v>#REF!</v>
      </c>
      <c r="AK46" s="81" t="e">
        <f>AJ46/#REF!</f>
        <v>#REF!</v>
      </c>
      <c r="AL46" s="88" t="e">
        <f>#REF!-#REF!</f>
        <v>#REF!</v>
      </c>
      <c r="AM46" s="83" t="e">
        <f>AL46/#REF!</f>
        <v>#REF!</v>
      </c>
    </row>
    <row r="47" spans="1:39" s="80" customFormat="1" ht="12.75">
      <c r="A47" s="14" t="s">
        <v>70</v>
      </c>
      <c r="B47" s="61" t="s">
        <v>71</v>
      </c>
      <c r="C47" s="90">
        <v>0</v>
      </c>
      <c r="D47" s="82">
        <v>41488</v>
      </c>
      <c r="E47" s="82">
        <v>5100</v>
      </c>
      <c r="F47" s="15">
        <f t="shared" si="0"/>
        <v>0</v>
      </c>
      <c r="G47" s="16">
        <f t="shared" si="9"/>
        <v>0</v>
      </c>
      <c r="H47" s="16">
        <v>0</v>
      </c>
      <c r="I47" s="107">
        <f t="shared" si="10"/>
        <v>8.134901960784314</v>
      </c>
      <c r="J47" s="107">
        <f t="shared" si="11"/>
        <v>0</v>
      </c>
      <c r="K47" s="107">
        <f t="shared" si="12"/>
        <v>0</v>
      </c>
      <c r="L47" s="107">
        <f t="shared" si="13"/>
        <v>0</v>
      </c>
      <c r="M47" s="56">
        <f t="shared" si="1"/>
        <v>0</v>
      </c>
      <c r="N47" s="57">
        <f t="shared" si="2"/>
        <v>0</v>
      </c>
      <c r="O47" s="58">
        <f t="shared" si="3"/>
        <v>0</v>
      </c>
      <c r="P47" s="18">
        <v>0</v>
      </c>
      <c r="AE47" s="88" t="e">
        <f>#REF!-P47</f>
        <v>#REF!</v>
      </c>
      <c r="AF47" s="81" t="e">
        <f>AE47/#REF!</f>
        <v>#REF!</v>
      </c>
      <c r="AG47" s="82">
        <v>0</v>
      </c>
      <c r="AH47" s="89" t="e">
        <f>#REF!-AG47</f>
        <v>#REF!</v>
      </c>
      <c r="AI47" s="81" t="e">
        <f>AH47/#REF!</f>
        <v>#REF!</v>
      </c>
      <c r="AJ47" s="88" t="e">
        <f>#REF!-#REF!</f>
        <v>#REF!</v>
      </c>
      <c r="AK47" s="81"/>
      <c r="AL47" s="88" t="e">
        <f>#REF!-#REF!</f>
        <v>#REF!</v>
      </c>
      <c r="AM47" s="83" t="e">
        <f>AL47/#REF!</f>
        <v>#REF!</v>
      </c>
    </row>
    <row r="48" spans="1:39" s="80" customFormat="1" ht="12.75">
      <c r="A48" s="14" t="s">
        <v>72</v>
      </c>
      <c r="B48" s="61" t="s">
        <v>73</v>
      </c>
      <c r="C48" s="27">
        <v>475</v>
      </c>
      <c r="D48" s="46">
        <v>334502</v>
      </c>
      <c r="E48" s="46">
        <v>18450</v>
      </c>
      <c r="F48" s="15">
        <f t="shared" si="0"/>
        <v>8611.840108401084</v>
      </c>
      <c r="G48" s="16">
        <f t="shared" si="9"/>
        <v>0.000511222802852831</v>
      </c>
      <c r="H48" s="16">
        <v>0.0009314323517212112</v>
      </c>
      <c r="I48" s="107">
        <f t="shared" si="10"/>
        <v>18.13018970189702</v>
      </c>
      <c r="J48" s="107">
        <f t="shared" si="11"/>
        <v>3861.8401084010848</v>
      </c>
      <c r="K48" s="107">
        <f t="shared" si="12"/>
        <v>3861.8401084010848</v>
      </c>
      <c r="L48" s="107">
        <f t="shared" si="13"/>
        <v>0.0009314323517212112</v>
      </c>
      <c r="M48" s="56">
        <f t="shared" si="1"/>
        <v>37235.356730321204</v>
      </c>
      <c r="N48" s="57">
        <f t="shared" si="2"/>
        <v>15250.806418673843</v>
      </c>
      <c r="O48" s="58">
        <f t="shared" si="3"/>
        <v>52486.163148995045</v>
      </c>
      <c r="P48" s="18">
        <v>67309.61</v>
      </c>
      <c r="AE48" s="88" t="e">
        <f>#REF!-P48</f>
        <v>#REF!</v>
      </c>
      <c r="AF48" s="81" t="e">
        <f>AE48/#REF!</f>
        <v>#REF!</v>
      </c>
      <c r="AG48" s="82">
        <v>75208.13504940542</v>
      </c>
      <c r="AH48" s="89" t="e">
        <f>#REF!-AG48</f>
        <v>#REF!</v>
      </c>
      <c r="AI48" s="81" t="e">
        <f>AH48/#REF!</f>
        <v>#REF!</v>
      </c>
      <c r="AJ48" s="88" t="e">
        <f>#REF!-#REF!</f>
        <v>#REF!</v>
      </c>
      <c r="AK48" s="81" t="e">
        <f>AJ48/#REF!</f>
        <v>#REF!</v>
      </c>
      <c r="AL48" s="88" t="e">
        <f>#REF!-#REF!</f>
        <v>#REF!</v>
      </c>
      <c r="AM48" s="83" t="e">
        <f>AL48/#REF!</f>
        <v>#REF!</v>
      </c>
    </row>
    <row r="49" spans="1:39" s="80" customFormat="1" ht="12.75">
      <c r="A49" s="14" t="s">
        <v>74</v>
      </c>
      <c r="B49" s="61" t="s">
        <v>75</v>
      </c>
      <c r="C49" s="27">
        <v>244</v>
      </c>
      <c r="D49" s="46">
        <v>161053</v>
      </c>
      <c r="E49" s="46">
        <v>19200</v>
      </c>
      <c r="F49" s="15">
        <f t="shared" si="0"/>
        <v>2046.7152083333335</v>
      </c>
      <c r="G49" s="16">
        <f t="shared" si="9"/>
        <v>0.00012149871250221678</v>
      </c>
      <c r="H49" s="16">
        <v>0</v>
      </c>
      <c r="I49" s="107">
        <f t="shared" si="10"/>
        <v>8.388177083333334</v>
      </c>
      <c r="J49" s="107">
        <f t="shared" si="11"/>
        <v>-393.28479166666654</v>
      </c>
      <c r="K49" s="107">
        <f t="shared" si="12"/>
        <v>0</v>
      </c>
      <c r="L49" s="107">
        <f t="shared" si="13"/>
        <v>0</v>
      </c>
      <c r="M49" s="56">
        <f t="shared" si="1"/>
        <v>8849.464220001051</v>
      </c>
      <c r="N49" s="57">
        <f t="shared" si="2"/>
        <v>0</v>
      </c>
      <c r="O49" s="58">
        <f t="shared" si="3"/>
        <v>8849.464220001051</v>
      </c>
      <c r="P49" s="18">
        <v>18210.7</v>
      </c>
      <c r="AE49" s="88" t="e">
        <f>#REF!-P49</f>
        <v>#REF!</v>
      </c>
      <c r="AF49" s="81" t="e">
        <f>AE49/#REF!</f>
        <v>#REF!</v>
      </c>
      <c r="AG49" s="82">
        <v>18777.099769754914</v>
      </c>
      <c r="AH49" s="89" t="e">
        <f>#REF!-AG49</f>
        <v>#REF!</v>
      </c>
      <c r="AI49" s="81" t="e">
        <f>AH49/#REF!</f>
        <v>#REF!</v>
      </c>
      <c r="AJ49" s="88" t="e">
        <f>#REF!-#REF!</f>
        <v>#REF!</v>
      </c>
      <c r="AK49" s="81" t="e">
        <f>AJ49/#REF!</f>
        <v>#REF!</v>
      </c>
      <c r="AL49" s="88" t="e">
        <f>#REF!-#REF!</f>
        <v>#REF!</v>
      </c>
      <c r="AM49" s="83" t="e">
        <f>AL49/#REF!</f>
        <v>#REF!</v>
      </c>
    </row>
    <row r="50" spans="1:39" s="80" customFormat="1" ht="12.75">
      <c r="A50" s="14" t="s">
        <v>76</v>
      </c>
      <c r="B50" s="61" t="s">
        <v>77</v>
      </c>
      <c r="C50" s="27">
        <v>107</v>
      </c>
      <c r="D50" s="46">
        <v>92705</v>
      </c>
      <c r="E50" s="46">
        <v>6300</v>
      </c>
      <c r="F50" s="15">
        <f t="shared" si="0"/>
        <v>1574.513492063492</v>
      </c>
      <c r="G50" s="16">
        <f t="shared" si="9"/>
        <v>9.346750408859411E-05</v>
      </c>
      <c r="H50" s="16">
        <v>0.00012168297371129118</v>
      </c>
      <c r="I50" s="107">
        <f t="shared" si="10"/>
        <v>14.715079365079365</v>
      </c>
      <c r="J50" s="107">
        <f t="shared" si="11"/>
        <v>504.5134920634921</v>
      </c>
      <c r="K50" s="107">
        <f t="shared" si="12"/>
        <v>504.5134920634921</v>
      </c>
      <c r="L50" s="107">
        <f t="shared" si="13"/>
        <v>0.00012168297371129118</v>
      </c>
      <c r="M50" s="56">
        <f t="shared" si="1"/>
        <v>6807.786816257202</v>
      </c>
      <c r="N50" s="57">
        <f t="shared" si="2"/>
        <v>1992.37601430762</v>
      </c>
      <c r="O50" s="58">
        <f t="shared" si="3"/>
        <v>8800.162830564823</v>
      </c>
      <c r="P50" s="18">
        <v>16126.38</v>
      </c>
      <c r="AE50" s="88" t="e">
        <f>#REF!-P50</f>
        <v>#REF!</v>
      </c>
      <c r="AF50" s="81" t="e">
        <f>AE50/#REF!</f>
        <v>#REF!</v>
      </c>
      <c r="AG50" s="82">
        <v>17143.15175940194</v>
      </c>
      <c r="AH50" s="89" t="e">
        <f>#REF!-AG50</f>
        <v>#REF!</v>
      </c>
      <c r="AI50" s="81" t="e">
        <f>AH50/#REF!</f>
        <v>#REF!</v>
      </c>
      <c r="AJ50" s="88" t="e">
        <f>#REF!-#REF!</f>
        <v>#REF!</v>
      </c>
      <c r="AK50" s="81" t="e">
        <f>AJ50/#REF!</f>
        <v>#REF!</v>
      </c>
      <c r="AL50" s="88" t="e">
        <f>#REF!-#REF!</f>
        <v>#REF!</v>
      </c>
      <c r="AM50" s="83" t="e">
        <f>AL50/#REF!</f>
        <v>#REF!</v>
      </c>
    </row>
    <row r="51" spans="1:39" s="80" customFormat="1" ht="12.75">
      <c r="A51" s="14" t="s">
        <v>78</v>
      </c>
      <c r="B51" s="61" t="s">
        <v>79</v>
      </c>
      <c r="C51" s="27">
        <v>123</v>
      </c>
      <c r="D51" s="46">
        <v>145645</v>
      </c>
      <c r="E51" s="46">
        <v>9300</v>
      </c>
      <c r="F51" s="15">
        <f t="shared" si="0"/>
        <v>1926.2725806451613</v>
      </c>
      <c r="G51" s="16">
        <f t="shared" si="9"/>
        <v>0.00011434890282917824</v>
      </c>
      <c r="H51" s="16">
        <v>0.00016793310676392297</v>
      </c>
      <c r="I51" s="107">
        <f t="shared" si="10"/>
        <v>15.660752688172042</v>
      </c>
      <c r="J51" s="107">
        <f t="shared" si="11"/>
        <v>696.2725806451613</v>
      </c>
      <c r="K51" s="107">
        <f t="shared" si="12"/>
        <v>696.2725806451613</v>
      </c>
      <c r="L51" s="107">
        <f t="shared" si="13"/>
        <v>0.00016793310676392297</v>
      </c>
      <c r="M51" s="56">
        <f t="shared" si="1"/>
        <v>8328.701624428546</v>
      </c>
      <c r="N51" s="57">
        <f t="shared" si="2"/>
        <v>2749.6525086447164</v>
      </c>
      <c r="O51" s="58">
        <f t="shared" si="3"/>
        <v>11078.354133073262</v>
      </c>
      <c r="P51" s="18">
        <v>15827.14</v>
      </c>
      <c r="AE51" s="88" t="e">
        <f>#REF!-P51</f>
        <v>#REF!</v>
      </c>
      <c r="AF51" s="81" t="e">
        <f>AE51/#REF!</f>
        <v>#REF!</v>
      </c>
      <c r="AG51" s="82">
        <v>17169.986870293116</v>
      </c>
      <c r="AH51" s="89" t="e">
        <f>#REF!-AG51</f>
        <v>#REF!</v>
      </c>
      <c r="AI51" s="81" t="e">
        <f>AH51/#REF!</f>
        <v>#REF!</v>
      </c>
      <c r="AJ51" s="88" t="e">
        <f>#REF!-#REF!</f>
        <v>#REF!</v>
      </c>
      <c r="AK51" s="81" t="e">
        <f>AJ51/#REF!</f>
        <v>#REF!</v>
      </c>
      <c r="AL51" s="88" t="e">
        <f>#REF!-#REF!</f>
        <v>#REF!</v>
      </c>
      <c r="AM51" s="83" t="e">
        <f>AL51/#REF!</f>
        <v>#REF!</v>
      </c>
    </row>
    <row r="52" spans="1:39" s="80" customFormat="1" ht="12.75">
      <c r="A52" s="14" t="s">
        <v>80</v>
      </c>
      <c r="B52" s="61" t="s">
        <v>81</v>
      </c>
      <c r="C52" s="27">
        <v>64</v>
      </c>
      <c r="D52" s="46">
        <v>93558</v>
      </c>
      <c r="E52" s="46">
        <v>8050</v>
      </c>
      <c r="F52" s="15">
        <f t="shared" si="0"/>
        <v>743.8151552795031</v>
      </c>
      <c r="G52" s="16">
        <f t="shared" si="9"/>
        <v>4.415493828263857E-05</v>
      </c>
      <c r="H52" s="16">
        <v>2.5039046545695953E-05</v>
      </c>
      <c r="I52" s="107">
        <f t="shared" si="10"/>
        <v>11.622111801242236</v>
      </c>
      <c r="J52" s="107">
        <f t="shared" si="11"/>
        <v>103.81515527950307</v>
      </c>
      <c r="K52" s="107">
        <f t="shared" si="12"/>
        <v>103.81515527950307</v>
      </c>
      <c r="L52" s="107">
        <f t="shared" si="13"/>
        <v>2.5039046545695953E-05</v>
      </c>
      <c r="M52" s="56">
        <f t="shared" si="1"/>
        <v>3216.0632686657923</v>
      </c>
      <c r="N52" s="57">
        <f t="shared" si="2"/>
        <v>409.97679656597313</v>
      </c>
      <c r="O52" s="58">
        <f t="shared" si="3"/>
        <v>3626.0400652317653</v>
      </c>
      <c r="P52" s="18">
        <v>4542.84</v>
      </c>
      <c r="AE52" s="88" t="e">
        <f>#REF!-P52</f>
        <v>#REF!</v>
      </c>
      <c r="AF52" s="81" t="e">
        <f>AE52/#REF!</f>
        <v>#REF!</v>
      </c>
      <c r="AG52" s="82">
        <v>5471.933036252289</v>
      </c>
      <c r="AH52" s="89" t="e">
        <f>#REF!-AG52</f>
        <v>#REF!</v>
      </c>
      <c r="AI52" s="81" t="e">
        <f>AH52/#REF!</f>
        <v>#REF!</v>
      </c>
      <c r="AJ52" s="88" t="e">
        <f>#REF!-#REF!</f>
        <v>#REF!</v>
      </c>
      <c r="AK52" s="81" t="e">
        <f>AJ52/#REF!</f>
        <v>#REF!</v>
      </c>
      <c r="AL52" s="88" t="e">
        <f>#REF!-#REF!</f>
        <v>#REF!</v>
      </c>
      <c r="AM52" s="83" t="e">
        <f>AL52/#REF!</f>
        <v>#REF!</v>
      </c>
    </row>
    <row r="53" spans="1:39" s="80" customFormat="1" ht="12.75">
      <c r="A53" s="14" t="s">
        <v>82</v>
      </c>
      <c r="B53" s="61" t="s">
        <v>83</v>
      </c>
      <c r="C53" s="27">
        <v>1257</v>
      </c>
      <c r="D53" s="46">
        <v>646843</v>
      </c>
      <c r="E53" s="46">
        <v>55550</v>
      </c>
      <c r="F53" s="15">
        <f t="shared" si="0"/>
        <v>14636.933411341133</v>
      </c>
      <c r="G53" s="16">
        <f t="shared" si="9"/>
        <v>0.0008688891142343032</v>
      </c>
      <c r="H53" s="16">
        <v>0.0004985210661592384</v>
      </c>
      <c r="I53" s="107">
        <f t="shared" si="10"/>
        <v>11.644338433843384</v>
      </c>
      <c r="J53" s="107">
        <f t="shared" si="11"/>
        <v>2066.9334113411333</v>
      </c>
      <c r="K53" s="107">
        <f t="shared" si="12"/>
        <v>2066.9334113411333</v>
      </c>
      <c r="L53" s="107">
        <f t="shared" si="13"/>
        <v>0.0004985210661592384</v>
      </c>
      <c r="M53" s="56">
        <f t="shared" si="1"/>
        <v>63286.29307429558</v>
      </c>
      <c r="N53" s="57">
        <f t="shared" si="2"/>
        <v>8162.534038651325</v>
      </c>
      <c r="O53" s="58">
        <f t="shared" si="3"/>
        <v>71448.8271129469</v>
      </c>
      <c r="P53" s="18">
        <v>110821.63</v>
      </c>
      <c r="AE53" s="88" t="e">
        <f>#REF!-P53</f>
        <v>#REF!</v>
      </c>
      <c r="AF53" s="81" t="e">
        <f>AE53/#REF!</f>
        <v>#REF!</v>
      </c>
      <c r="AG53" s="82">
        <v>114256.33784713235</v>
      </c>
      <c r="AH53" s="89" t="e">
        <f>#REF!-AG53</f>
        <v>#REF!</v>
      </c>
      <c r="AI53" s="81" t="e">
        <f>AH53/#REF!</f>
        <v>#REF!</v>
      </c>
      <c r="AJ53" s="88" t="e">
        <f>#REF!-#REF!</f>
        <v>#REF!</v>
      </c>
      <c r="AK53" s="81" t="e">
        <f>AJ53/#REF!</f>
        <v>#REF!</v>
      </c>
      <c r="AL53" s="88" t="e">
        <f>#REF!-#REF!</f>
        <v>#REF!</v>
      </c>
      <c r="AM53" s="83" t="e">
        <f>AL53/#REF!</f>
        <v>#REF!</v>
      </c>
    </row>
    <row r="54" spans="1:39" s="80" customFormat="1" ht="12.75">
      <c r="A54" s="14" t="s">
        <v>84</v>
      </c>
      <c r="B54" s="61" t="s">
        <v>85</v>
      </c>
      <c r="C54" s="27">
        <v>6210</v>
      </c>
      <c r="D54" s="46">
        <v>4467461</v>
      </c>
      <c r="E54" s="46">
        <v>277900</v>
      </c>
      <c r="F54" s="15">
        <f t="shared" si="0"/>
        <v>99830.63263763943</v>
      </c>
      <c r="G54" s="16">
        <f t="shared" si="9"/>
        <v>0.0059262242662632145</v>
      </c>
      <c r="H54" s="16">
        <v>0.009100203763784525</v>
      </c>
      <c r="I54" s="107">
        <f t="shared" si="10"/>
        <v>16.075786254048218</v>
      </c>
      <c r="J54" s="107">
        <f t="shared" si="11"/>
        <v>37730.632637639435</v>
      </c>
      <c r="K54" s="107">
        <f t="shared" si="12"/>
        <v>37730.632637639435</v>
      </c>
      <c r="L54" s="107">
        <f t="shared" si="13"/>
        <v>0.009100203763784525</v>
      </c>
      <c r="M54" s="56">
        <f t="shared" si="1"/>
        <v>431641.69005528715</v>
      </c>
      <c r="N54" s="57">
        <f t="shared" si="2"/>
        <v>149002.17467806512</v>
      </c>
      <c r="O54" s="58">
        <f t="shared" si="3"/>
        <v>580643.8647333523</v>
      </c>
      <c r="P54" s="18">
        <v>889448.81</v>
      </c>
      <c r="AE54" s="88" t="e">
        <f>#REF!-P54</f>
        <v>#REF!</v>
      </c>
      <c r="AF54" s="81" t="e">
        <f>AE54/#REF!</f>
        <v>#REF!</v>
      </c>
      <c r="AG54" s="82">
        <v>976754.6805381521</v>
      </c>
      <c r="AH54" s="89" t="e">
        <f>#REF!-AG54</f>
        <v>#REF!</v>
      </c>
      <c r="AI54" s="81" t="e">
        <f>AH54/#REF!</f>
        <v>#REF!</v>
      </c>
      <c r="AJ54" s="88" t="e">
        <f>#REF!-#REF!</f>
        <v>#REF!</v>
      </c>
      <c r="AK54" s="81" t="e">
        <f>AJ54/#REF!</f>
        <v>#REF!</v>
      </c>
      <c r="AL54" s="88" t="e">
        <f>#REF!-#REF!</f>
        <v>#REF!</v>
      </c>
      <c r="AM54" s="83" t="e">
        <f>AL54/#REF!</f>
        <v>#REF!</v>
      </c>
    </row>
    <row r="55" spans="1:39" s="80" customFormat="1" ht="12.75">
      <c r="A55" s="14" t="s">
        <v>86</v>
      </c>
      <c r="B55" s="61" t="s">
        <v>87</v>
      </c>
      <c r="C55" s="27">
        <v>768</v>
      </c>
      <c r="D55" s="46">
        <v>1152152</v>
      </c>
      <c r="E55" s="46">
        <v>74550</v>
      </c>
      <c r="F55" s="15">
        <f t="shared" si="0"/>
        <v>11869.25199195171</v>
      </c>
      <c r="G55" s="16">
        <f t="shared" si="9"/>
        <v>0.0007045918403864426</v>
      </c>
      <c r="H55" s="16">
        <v>0.0010104004115364306</v>
      </c>
      <c r="I55" s="107">
        <f t="shared" si="10"/>
        <v>15.454755197853789</v>
      </c>
      <c r="J55" s="107">
        <f t="shared" si="11"/>
        <v>4189.25199195171</v>
      </c>
      <c r="K55" s="107">
        <f t="shared" si="12"/>
        <v>4189.25199195171</v>
      </c>
      <c r="L55" s="107">
        <f t="shared" si="13"/>
        <v>0.0010104004115364306</v>
      </c>
      <c r="M55" s="56">
        <f t="shared" si="1"/>
        <v>51319.55847754972</v>
      </c>
      <c r="N55" s="57">
        <f t="shared" si="2"/>
        <v>16543.78984497922</v>
      </c>
      <c r="O55" s="58">
        <f t="shared" si="3"/>
        <v>67863.34832252894</v>
      </c>
      <c r="P55" s="18">
        <v>85007.16</v>
      </c>
      <c r="AE55" s="88" t="e">
        <f>#REF!-P55</f>
        <v>#REF!</v>
      </c>
      <c r="AF55" s="81" t="e">
        <f>AE55/#REF!</f>
        <v>#REF!</v>
      </c>
      <c r="AG55" s="82">
        <v>98704.10008697363</v>
      </c>
      <c r="AH55" s="89" t="e">
        <f>#REF!-AG55</f>
        <v>#REF!</v>
      </c>
      <c r="AI55" s="81" t="e">
        <f>AH55/#REF!</f>
        <v>#REF!</v>
      </c>
      <c r="AJ55" s="88" t="e">
        <f>#REF!-#REF!</f>
        <v>#REF!</v>
      </c>
      <c r="AK55" s="81" t="e">
        <f>AJ55/#REF!</f>
        <v>#REF!</v>
      </c>
      <c r="AL55" s="88" t="e">
        <f>#REF!-#REF!</f>
        <v>#REF!</v>
      </c>
      <c r="AM55" s="83" t="e">
        <f>AL55/#REF!</f>
        <v>#REF!</v>
      </c>
    </row>
    <row r="56" spans="1:39" s="80" customFormat="1" ht="12.75">
      <c r="A56" s="14" t="s">
        <v>88</v>
      </c>
      <c r="B56" s="61" t="s">
        <v>89</v>
      </c>
      <c r="C56" s="27">
        <v>2326</v>
      </c>
      <c r="D56" s="46">
        <v>1235049</v>
      </c>
      <c r="E56" s="46">
        <v>68050</v>
      </c>
      <c r="F56" s="15">
        <f t="shared" si="0"/>
        <v>42214.90042615724</v>
      </c>
      <c r="G56" s="16">
        <f t="shared" si="9"/>
        <v>0.00250599400898772</v>
      </c>
      <c r="H56" s="16">
        <v>0.0045717085599089715</v>
      </c>
      <c r="I56" s="107">
        <f t="shared" si="10"/>
        <v>18.149140337986776</v>
      </c>
      <c r="J56" s="107">
        <f t="shared" si="11"/>
        <v>18954.90042615724</v>
      </c>
      <c r="K56" s="107">
        <f t="shared" si="12"/>
        <v>18954.90042615724</v>
      </c>
      <c r="L56" s="107">
        <f t="shared" si="13"/>
        <v>0.0045717085599089715</v>
      </c>
      <c r="M56" s="56">
        <f t="shared" si="1"/>
        <v>182526.24954909872</v>
      </c>
      <c r="N56" s="57">
        <f t="shared" si="2"/>
        <v>74854.8642538826</v>
      </c>
      <c r="O56" s="58">
        <f t="shared" si="3"/>
        <v>257381.11380298133</v>
      </c>
      <c r="P56" s="18">
        <v>289281.36</v>
      </c>
      <c r="AE56" s="88" t="e">
        <f>#REF!-P56</f>
        <v>#REF!</v>
      </c>
      <c r="AF56" s="81" t="e">
        <f>AE56/#REF!</f>
        <v>#REF!</v>
      </c>
      <c r="AG56" s="82">
        <v>323522.8443280284</v>
      </c>
      <c r="AH56" s="89" t="e">
        <f>#REF!-AG56</f>
        <v>#REF!</v>
      </c>
      <c r="AI56" s="81" t="e">
        <f>AH56/#REF!</f>
        <v>#REF!</v>
      </c>
      <c r="AJ56" s="88" t="e">
        <f>#REF!-#REF!</f>
        <v>#REF!</v>
      </c>
      <c r="AK56" s="81" t="e">
        <f>AJ56/#REF!</f>
        <v>#REF!</v>
      </c>
      <c r="AL56" s="88" t="e">
        <f>#REF!-#REF!</f>
        <v>#REF!</v>
      </c>
      <c r="AM56" s="83" t="e">
        <f>AL56/#REF!</f>
        <v>#REF!</v>
      </c>
    </row>
    <row r="57" spans="1:39" s="80" customFormat="1" ht="12.75">
      <c r="A57" s="14" t="s">
        <v>90</v>
      </c>
      <c r="B57" s="61" t="s">
        <v>91</v>
      </c>
      <c r="C57" s="27">
        <v>884</v>
      </c>
      <c r="D57" s="46">
        <v>614782</v>
      </c>
      <c r="E57" s="46">
        <v>61600</v>
      </c>
      <c r="F57" s="15">
        <f t="shared" si="0"/>
        <v>8822.520909090908</v>
      </c>
      <c r="G57" s="16">
        <f t="shared" si="9"/>
        <v>0.0005237294016842308</v>
      </c>
      <c r="H57" s="16">
        <v>0</v>
      </c>
      <c r="I57" s="107">
        <f t="shared" si="10"/>
        <v>9.980227272727273</v>
      </c>
      <c r="J57" s="107">
        <f t="shared" si="11"/>
        <v>-17.479090909090715</v>
      </c>
      <c r="K57" s="107">
        <f t="shared" si="12"/>
        <v>0</v>
      </c>
      <c r="L57" s="107">
        <f t="shared" si="13"/>
        <v>0</v>
      </c>
      <c r="M57" s="56">
        <f t="shared" si="1"/>
        <v>38146.28571543585</v>
      </c>
      <c r="N57" s="57">
        <f t="shared" si="2"/>
        <v>0</v>
      </c>
      <c r="O57" s="58">
        <f t="shared" si="3"/>
        <v>38146.28571543585</v>
      </c>
      <c r="P57" s="18">
        <v>84692.02</v>
      </c>
      <c r="AE57" s="88" t="e">
        <f>#REF!-P57</f>
        <v>#REF!</v>
      </c>
      <c r="AF57" s="81" t="e">
        <f>AE57/#REF!</f>
        <v>#REF!</v>
      </c>
      <c r="AG57" s="82">
        <v>83311.82075335286</v>
      </c>
      <c r="AH57" s="89" t="e">
        <f>#REF!-AG57</f>
        <v>#REF!</v>
      </c>
      <c r="AI57" s="81" t="e">
        <f>AH57/#REF!</f>
        <v>#REF!</v>
      </c>
      <c r="AJ57" s="88" t="e">
        <f>#REF!-#REF!</f>
        <v>#REF!</v>
      </c>
      <c r="AK57" s="81" t="e">
        <f>AJ57/#REF!</f>
        <v>#REF!</v>
      </c>
      <c r="AL57" s="88" t="e">
        <f>#REF!-#REF!</f>
        <v>#REF!</v>
      </c>
      <c r="AM57" s="83" t="e">
        <f>AL57/#REF!</f>
        <v>#REF!</v>
      </c>
    </row>
    <row r="58" spans="1:39" s="80" customFormat="1" ht="12.75">
      <c r="A58" s="14" t="s">
        <v>92</v>
      </c>
      <c r="B58" s="61" t="s">
        <v>93</v>
      </c>
      <c r="C58" s="27">
        <v>978</v>
      </c>
      <c r="D58" s="46">
        <v>512100</v>
      </c>
      <c r="E58" s="46">
        <v>51700</v>
      </c>
      <c r="F58" s="15">
        <f t="shared" si="0"/>
        <v>9687.30754352031</v>
      </c>
      <c r="G58" s="16">
        <f t="shared" si="9"/>
        <v>0.0005750655437349159</v>
      </c>
      <c r="H58" s="16">
        <v>0</v>
      </c>
      <c r="I58" s="107">
        <f t="shared" si="10"/>
        <v>9.905222437137331</v>
      </c>
      <c r="J58" s="107">
        <f t="shared" si="11"/>
        <v>-92.6924564796903</v>
      </c>
      <c r="K58" s="107">
        <f t="shared" si="12"/>
        <v>0</v>
      </c>
      <c r="L58" s="107">
        <f t="shared" si="13"/>
        <v>0</v>
      </c>
      <c r="M58" s="56">
        <f t="shared" si="1"/>
        <v>41885.398195842914</v>
      </c>
      <c r="N58" s="57">
        <f t="shared" si="2"/>
        <v>0</v>
      </c>
      <c r="O58" s="58">
        <f t="shared" si="3"/>
        <v>41885.398195842914</v>
      </c>
      <c r="P58" s="18">
        <v>91319.89</v>
      </c>
      <c r="AE58" s="88" t="e">
        <f>#REF!-P58</f>
        <v>#REF!</v>
      </c>
      <c r="AF58" s="81" t="e">
        <f>AE58/#REF!</f>
        <v>#REF!</v>
      </c>
      <c r="AG58" s="82">
        <v>92413.59677920681</v>
      </c>
      <c r="AH58" s="89" t="e">
        <f>#REF!-AG58</f>
        <v>#REF!</v>
      </c>
      <c r="AI58" s="81" t="e">
        <f>AH58/#REF!</f>
        <v>#REF!</v>
      </c>
      <c r="AJ58" s="88" t="e">
        <f>#REF!-#REF!</f>
        <v>#REF!</v>
      </c>
      <c r="AK58" s="81" t="e">
        <f>AJ58/#REF!</f>
        <v>#REF!</v>
      </c>
      <c r="AL58" s="88" t="e">
        <f>#REF!-#REF!</f>
        <v>#REF!</v>
      </c>
      <c r="AM58" s="83" t="e">
        <f>AL58/#REF!</f>
        <v>#REF!</v>
      </c>
    </row>
    <row r="59" spans="1:39" s="80" customFormat="1" ht="12.75">
      <c r="A59" s="14" t="s">
        <v>94</v>
      </c>
      <c r="B59" s="61" t="s">
        <v>95</v>
      </c>
      <c r="C59" s="27">
        <v>404</v>
      </c>
      <c r="D59" s="46">
        <v>293976</v>
      </c>
      <c r="E59" s="46">
        <v>21950</v>
      </c>
      <c r="F59" s="15">
        <f t="shared" si="0"/>
        <v>5410.76555808656</v>
      </c>
      <c r="G59" s="16">
        <f t="shared" si="9"/>
        <v>0.0003211981062544533</v>
      </c>
      <c r="H59" s="16">
        <v>0.00033061321846274627</v>
      </c>
      <c r="I59" s="107">
        <f aca="true" t="shared" si="14" ref="I59:I93">D59/E59</f>
        <v>13.392984054669704</v>
      </c>
      <c r="J59" s="107">
        <f aca="true" t="shared" si="15" ref="J59:J90">(I59-10)*C59</f>
        <v>1370.7655580865603</v>
      </c>
      <c r="K59" s="107">
        <f t="shared" si="12"/>
        <v>1370.7655580865603</v>
      </c>
      <c r="L59" s="107">
        <f t="shared" si="13"/>
        <v>0.00033061321846274627</v>
      </c>
      <c r="M59" s="56">
        <f t="shared" si="1"/>
        <v>23394.742958934803</v>
      </c>
      <c r="N59" s="57">
        <f t="shared" si="2"/>
        <v>5413.295109314857</v>
      </c>
      <c r="O59" s="58">
        <f t="shared" si="3"/>
        <v>28808.03806824966</v>
      </c>
      <c r="P59" s="18">
        <v>52121.02</v>
      </c>
      <c r="AE59" s="88" t="e">
        <f>#REF!-P59</f>
        <v>#REF!</v>
      </c>
      <c r="AF59" s="81" t="e">
        <f>AE59/#REF!</f>
        <v>#REF!</v>
      </c>
      <c r="AG59" s="82">
        <v>56294.130103351614</v>
      </c>
      <c r="AH59" s="89" t="e">
        <f>#REF!-AG59</f>
        <v>#REF!</v>
      </c>
      <c r="AI59" s="81" t="e">
        <f>AH59/#REF!</f>
        <v>#REF!</v>
      </c>
      <c r="AJ59" s="88" t="e">
        <f>#REF!-#REF!</f>
        <v>#REF!</v>
      </c>
      <c r="AK59" s="81" t="e">
        <f>AJ59/#REF!</f>
        <v>#REF!</v>
      </c>
      <c r="AL59" s="88" t="e">
        <f>#REF!-#REF!</f>
        <v>#REF!</v>
      </c>
      <c r="AM59" s="83" t="e">
        <f>AL59/#REF!</f>
        <v>#REF!</v>
      </c>
    </row>
    <row r="60" spans="1:39" s="80" customFormat="1" ht="12.75">
      <c r="A60" s="14" t="s">
        <v>96</v>
      </c>
      <c r="B60" s="61" t="s">
        <v>97</v>
      </c>
      <c r="C60" s="27">
        <v>87</v>
      </c>
      <c r="D60" s="46">
        <v>71727</v>
      </c>
      <c r="E60" s="46">
        <v>6900</v>
      </c>
      <c r="F60" s="15">
        <f t="shared" si="0"/>
        <v>904.3839130434783</v>
      </c>
      <c r="G60" s="16">
        <f t="shared" si="9"/>
        <v>5.368674674185731E-05</v>
      </c>
      <c r="H60" s="16">
        <v>8.293012680093688E-06</v>
      </c>
      <c r="I60" s="107">
        <f t="shared" si="14"/>
        <v>10.395217391304348</v>
      </c>
      <c r="J60" s="107">
        <f t="shared" si="15"/>
        <v>34.38391304347825</v>
      </c>
      <c r="K60" s="107">
        <f t="shared" si="12"/>
        <v>34.38391304347825</v>
      </c>
      <c r="L60" s="107">
        <f t="shared" si="13"/>
        <v>8.293012680093688E-06</v>
      </c>
      <c r="M60" s="56">
        <f t="shared" si="1"/>
        <v>3910.3208140716383</v>
      </c>
      <c r="N60" s="57">
        <f t="shared" si="2"/>
        <v>135.7856325024578</v>
      </c>
      <c r="O60" s="58">
        <f t="shared" si="3"/>
        <v>4046.106446574096</v>
      </c>
      <c r="P60" s="18">
        <v>7238.92</v>
      </c>
      <c r="AE60" s="88" t="e">
        <f>#REF!-P60</f>
        <v>#REF!</v>
      </c>
      <c r="AF60" s="81" t="e">
        <f>AE60/#REF!</f>
        <v>#REF!</v>
      </c>
      <c r="AG60" s="82">
        <v>8033.319969314792</v>
      </c>
      <c r="AH60" s="89" t="e">
        <f>#REF!-AG60</f>
        <v>#REF!</v>
      </c>
      <c r="AI60" s="81" t="e">
        <f>AH60/#REF!</f>
        <v>#REF!</v>
      </c>
      <c r="AJ60" s="88" t="e">
        <f>#REF!-#REF!</f>
        <v>#REF!</v>
      </c>
      <c r="AK60" s="81" t="e">
        <f>AJ60/#REF!</f>
        <v>#REF!</v>
      </c>
      <c r="AL60" s="88" t="e">
        <f>#REF!-#REF!</f>
        <v>#REF!</v>
      </c>
      <c r="AM60" s="83" t="e">
        <f>AL60/#REF!</f>
        <v>#REF!</v>
      </c>
    </row>
    <row r="61" spans="1:39" s="80" customFormat="1" ht="12.75">
      <c r="A61" s="14" t="s">
        <v>98</v>
      </c>
      <c r="B61" s="61" t="s">
        <v>99</v>
      </c>
      <c r="C61" s="27">
        <v>4395</v>
      </c>
      <c r="D61" s="46">
        <v>7343940</v>
      </c>
      <c r="E61" s="46">
        <v>389550</v>
      </c>
      <c r="F61" s="15">
        <f t="shared" si="0"/>
        <v>82856.15787447055</v>
      </c>
      <c r="G61" s="16">
        <f t="shared" si="9"/>
        <v>0.004918572190034295</v>
      </c>
      <c r="H61" s="16">
        <v>0.009383727215070695</v>
      </c>
      <c r="I61" s="107">
        <f t="shared" si="14"/>
        <v>18.852368117058145</v>
      </c>
      <c r="J61" s="107">
        <f t="shared" si="15"/>
        <v>38906.15787447055</v>
      </c>
      <c r="K61" s="107">
        <f t="shared" si="12"/>
        <v>38906.15787447055</v>
      </c>
      <c r="L61" s="107">
        <f t="shared" si="13"/>
        <v>0.009383727215070695</v>
      </c>
      <c r="M61" s="56">
        <f t="shared" si="1"/>
        <v>358248.47615900903</v>
      </c>
      <c r="N61" s="57">
        <f t="shared" si="2"/>
        <v>153644.4455447892</v>
      </c>
      <c r="O61" s="58">
        <f t="shared" si="3"/>
        <v>511892.92170379823</v>
      </c>
      <c r="P61" s="18">
        <v>732907.07</v>
      </c>
      <c r="AE61" s="88" t="e">
        <f>#REF!-P61</f>
        <v>#REF!</v>
      </c>
      <c r="AF61" s="81" t="e">
        <f>AE61/#REF!</f>
        <v>#REF!</v>
      </c>
      <c r="AG61" s="82">
        <v>832842.6724524368</v>
      </c>
      <c r="AH61" s="89" t="e">
        <f>#REF!-AG61</f>
        <v>#REF!</v>
      </c>
      <c r="AI61" s="81" t="e">
        <f>AH61/#REF!</f>
        <v>#REF!</v>
      </c>
      <c r="AJ61" s="88" t="e">
        <f>#REF!-#REF!</f>
        <v>#REF!</v>
      </c>
      <c r="AK61" s="81" t="e">
        <f>AJ61/#REF!</f>
        <v>#REF!</v>
      </c>
      <c r="AL61" s="88" t="e">
        <f>#REF!-#REF!</f>
        <v>#REF!</v>
      </c>
      <c r="AM61" s="83" t="e">
        <f>AL61/#REF!</f>
        <v>#REF!</v>
      </c>
    </row>
    <row r="62" spans="1:39" s="80" customFormat="1" ht="12.75">
      <c r="A62" s="14" t="s">
        <v>100</v>
      </c>
      <c r="B62" s="61" t="s">
        <v>101</v>
      </c>
      <c r="C62" s="27">
        <v>1903</v>
      </c>
      <c r="D62" s="46">
        <v>1253752</v>
      </c>
      <c r="E62" s="46">
        <v>118150</v>
      </c>
      <c r="F62" s="15">
        <f t="shared" si="0"/>
        <v>20193.737249259415</v>
      </c>
      <c r="G62" s="16">
        <f t="shared" si="9"/>
        <v>0.0011987564593273349</v>
      </c>
      <c r="H62" s="16">
        <v>0.00028068032141083534</v>
      </c>
      <c r="I62" s="107">
        <f t="shared" si="14"/>
        <v>10.61152771900127</v>
      </c>
      <c r="J62" s="107">
        <f t="shared" si="15"/>
        <v>1163.7372492594163</v>
      </c>
      <c r="K62" s="107">
        <f t="shared" si="12"/>
        <v>1163.7372492594163</v>
      </c>
      <c r="L62" s="107">
        <f t="shared" si="13"/>
        <v>0.00028068032141083534</v>
      </c>
      <c r="M62" s="56">
        <f t="shared" si="1"/>
        <v>87312.46757136495</v>
      </c>
      <c r="N62" s="57">
        <f t="shared" si="2"/>
        <v>4595.718883349501</v>
      </c>
      <c r="O62" s="58">
        <f t="shared" si="3"/>
        <v>91908.18645471445</v>
      </c>
      <c r="P62" s="18">
        <v>165856.11</v>
      </c>
      <c r="AE62" s="88" t="e">
        <f>#REF!-P62</f>
        <v>#REF!</v>
      </c>
      <c r="AF62" s="81" t="e">
        <f>AE62/#REF!</f>
        <v>#REF!</v>
      </c>
      <c r="AG62" s="82">
        <v>186900.2411073617</v>
      </c>
      <c r="AH62" s="89" t="e">
        <f>#REF!-AG62</f>
        <v>#REF!</v>
      </c>
      <c r="AI62" s="81" t="e">
        <f>AH62/#REF!</f>
        <v>#REF!</v>
      </c>
      <c r="AJ62" s="88" t="e">
        <f>#REF!-#REF!</f>
        <v>#REF!</v>
      </c>
      <c r="AK62" s="81" t="e">
        <f>AJ62/#REF!</f>
        <v>#REF!</v>
      </c>
      <c r="AL62" s="88" t="e">
        <f>#REF!-#REF!</f>
        <v>#REF!</v>
      </c>
      <c r="AM62" s="83" t="e">
        <f>AL62/#REF!</f>
        <v>#REF!</v>
      </c>
    </row>
    <row r="63" spans="1:39" s="80" customFormat="1" ht="12.75">
      <c r="A63" s="14" t="s">
        <v>102</v>
      </c>
      <c r="B63" s="61" t="s">
        <v>103</v>
      </c>
      <c r="C63" s="27">
        <v>1458</v>
      </c>
      <c r="D63" s="46">
        <v>1321198</v>
      </c>
      <c r="E63" s="46">
        <v>93350</v>
      </c>
      <c r="F63" s="15">
        <f t="shared" si="0"/>
        <v>20635.31530798072</v>
      </c>
      <c r="G63" s="16">
        <f t="shared" si="9"/>
        <v>0.0012249697621773956</v>
      </c>
      <c r="H63" s="16">
        <v>0.0014604738724051177</v>
      </c>
      <c r="I63" s="107">
        <f t="shared" si="14"/>
        <v>14.153165506159615</v>
      </c>
      <c r="J63" s="107">
        <f t="shared" si="15"/>
        <v>6055.315307980719</v>
      </c>
      <c r="K63" s="107">
        <f t="shared" si="12"/>
        <v>6055.315307980719</v>
      </c>
      <c r="L63" s="107">
        <f t="shared" si="13"/>
        <v>0.0014604738724051177</v>
      </c>
      <c r="M63" s="56">
        <f t="shared" si="1"/>
        <v>89221.73624493572</v>
      </c>
      <c r="N63" s="57">
        <f t="shared" si="2"/>
        <v>23913.067080418637</v>
      </c>
      <c r="O63" s="58">
        <f t="shared" si="3"/>
        <v>113134.80332535435</v>
      </c>
      <c r="P63" s="18">
        <v>265471.25</v>
      </c>
      <c r="AE63" s="88" t="e">
        <f>#REF!-P63</f>
        <v>#REF!</v>
      </c>
      <c r="AF63" s="81" t="e">
        <f>AE63/#REF!</f>
        <v>#REF!</v>
      </c>
      <c r="AG63" s="82">
        <v>347197.74200698046</v>
      </c>
      <c r="AH63" s="89" t="e">
        <f>#REF!-AG63</f>
        <v>#REF!</v>
      </c>
      <c r="AI63" s="81" t="e">
        <f>AH63/#REF!</f>
        <v>#REF!</v>
      </c>
      <c r="AJ63" s="88" t="e">
        <f>#REF!-#REF!</f>
        <v>#REF!</v>
      </c>
      <c r="AK63" s="81" t="e">
        <f>AJ63/#REF!</f>
        <v>#REF!</v>
      </c>
      <c r="AL63" s="88" t="e">
        <f>#REF!-#REF!</f>
        <v>#REF!</v>
      </c>
      <c r="AM63" s="83" t="e">
        <f>AL63/#REF!</f>
        <v>#REF!</v>
      </c>
    </row>
    <row r="64" spans="1:39" s="80" customFormat="1" ht="12.75">
      <c r="A64" s="14" t="s">
        <v>104</v>
      </c>
      <c r="B64" s="61" t="s">
        <v>105</v>
      </c>
      <c r="C64" s="27">
        <v>262</v>
      </c>
      <c r="D64" s="46">
        <v>376729</v>
      </c>
      <c r="E64" s="46">
        <v>25150</v>
      </c>
      <c r="F64" s="15">
        <f t="shared" si="0"/>
        <v>3924.572485089463</v>
      </c>
      <c r="G64" s="16">
        <f t="shared" si="9"/>
        <v>0.000232973548111896</v>
      </c>
      <c r="H64" s="16">
        <v>0.00031464819455737623</v>
      </c>
      <c r="I64" s="107">
        <f t="shared" si="14"/>
        <v>14.979284294234592</v>
      </c>
      <c r="J64" s="107">
        <f t="shared" si="15"/>
        <v>1304.572485089463</v>
      </c>
      <c r="K64" s="107">
        <f t="shared" si="12"/>
        <v>1304.572485089463</v>
      </c>
      <c r="L64" s="107">
        <f t="shared" si="13"/>
        <v>0.00031464819455737623</v>
      </c>
      <c r="M64" s="56">
        <f t="shared" si="1"/>
        <v>16968.8306630023</v>
      </c>
      <c r="N64" s="57">
        <f t="shared" si="2"/>
        <v>5151.891810835511</v>
      </c>
      <c r="O64" s="58">
        <f t="shared" si="3"/>
        <v>22120.72247383781</v>
      </c>
      <c r="P64" s="18">
        <v>31961.8</v>
      </c>
      <c r="AE64" s="88" t="e">
        <f>#REF!-P64</f>
        <v>#REF!</v>
      </c>
      <c r="AF64" s="81" t="e">
        <f>AE64/#REF!</f>
        <v>#REF!</v>
      </c>
      <c r="AG64" s="82">
        <v>33851.1114006568</v>
      </c>
      <c r="AH64" s="89" t="e">
        <f>#REF!-AG64</f>
        <v>#REF!</v>
      </c>
      <c r="AI64" s="81" t="e">
        <f>AH64/#REF!</f>
        <v>#REF!</v>
      </c>
      <c r="AJ64" s="88" t="e">
        <f>#REF!-#REF!</f>
        <v>#REF!</v>
      </c>
      <c r="AK64" s="81" t="e">
        <f>AJ64/#REF!</f>
        <v>#REF!</v>
      </c>
      <c r="AL64" s="88" t="e">
        <f>#REF!-#REF!</f>
        <v>#REF!</v>
      </c>
      <c r="AM64" s="83" t="e">
        <f>AL64/#REF!</f>
        <v>#REF!</v>
      </c>
    </row>
    <row r="65" spans="1:39" s="80" customFormat="1" ht="12.75">
      <c r="A65" s="14" t="s">
        <v>106</v>
      </c>
      <c r="B65" s="61" t="s">
        <v>107</v>
      </c>
      <c r="C65" s="27">
        <v>259</v>
      </c>
      <c r="D65" s="46">
        <v>209023</v>
      </c>
      <c r="E65" s="46">
        <v>13350</v>
      </c>
      <c r="F65" s="15">
        <f t="shared" si="0"/>
        <v>4055.2027715355803</v>
      </c>
      <c r="G65" s="16">
        <f t="shared" si="9"/>
        <v>0.00024072812556965738</v>
      </c>
      <c r="H65" s="16">
        <v>0.0003533904110299542</v>
      </c>
      <c r="I65" s="107">
        <f t="shared" si="14"/>
        <v>15.657153558052434</v>
      </c>
      <c r="J65" s="107">
        <f t="shared" si="15"/>
        <v>1465.2027715355803</v>
      </c>
      <c r="K65" s="107">
        <f t="shared" si="12"/>
        <v>1465.2027715355803</v>
      </c>
      <c r="L65" s="107">
        <f t="shared" si="13"/>
        <v>0.0003533904110299542</v>
      </c>
      <c r="M65" s="56">
        <f t="shared" si="1"/>
        <v>17533.642045282864</v>
      </c>
      <c r="N65" s="57">
        <f t="shared" si="2"/>
        <v>5786.237442659229</v>
      </c>
      <c r="O65" s="58">
        <f t="shared" si="3"/>
        <v>23319.879487942093</v>
      </c>
      <c r="P65" s="18">
        <v>36100.02</v>
      </c>
      <c r="AE65" s="88" t="e">
        <f>#REF!-P65</f>
        <v>#REF!</v>
      </c>
      <c r="AF65" s="81" t="e">
        <f>AE65/#REF!</f>
        <v>#REF!</v>
      </c>
      <c r="AG65" s="82">
        <v>41620.65575344322</v>
      </c>
      <c r="AH65" s="89" t="e">
        <f>#REF!-AG65</f>
        <v>#REF!</v>
      </c>
      <c r="AI65" s="81" t="e">
        <f>AH65/#REF!</f>
        <v>#REF!</v>
      </c>
      <c r="AJ65" s="88" t="e">
        <f>#REF!-#REF!</f>
        <v>#REF!</v>
      </c>
      <c r="AK65" s="81" t="e">
        <f>AJ65/#REF!</f>
        <v>#REF!</v>
      </c>
      <c r="AL65" s="88" t="e">
        <f>#REF!-#REF!</f>
        <v>#REF!</v>
      </c>
      <c r="AM65" s="83" t="e">
        <f>AL65/#REF!</f>
        <v>#REF!</v>
      </c>
    </row>
    <row r="66" spans="1:39" s="80" customFormat="1" ht="12.75">
      <c r="A66" s="14" t="s">
        <v>108</v>
      </c>
      <c r="B66" s="61" t="s">
        <v>109</v>
      </c>
      <c r="C66" s="27">
        <v>808</v>
      </c>
      <c r="D66" s="46">
        <v>599861</v>
      </c>
      <c r="E66" s="46">
        <v>39800</v>
      </c>
      <c r="F66" s="15">
        <f t="shared" si="0"/>
        <v>12178.082613065328</v>
      </c>
      <c r="G66" s="16">
        <f t="shared" si="9"/>
        <v>0.0007229248857919729</v>
      </c>
      <c r="H66" s="16">
        <v>0.0009884113838715166</v>
      </c>
      <c r="I66" s="107">
        <f t="shared" si="14"/>
        <v>15.071884422110553</v>
      </c>
      <c r="J66" s="107">
        <f t="shared" si="15"/>
        <v>4098.082613065327</v>
      </c>
      <c r="K66" s="107">
        <f t="shared" si="12"/>
        <v>4098.082613065327</v>
      </c>
      <c r="L66" s="107">
        <f t="shared" si="13"/>
        <v>0.0009884113838715166</v>
      </c>
      <c r="M66" s="56">
        <f t="shared" si="1"/>
        <v>52654.86175787818</v>
      </c>
      <c r="N66" s="57">
        <f t="shared" si="2"/>
        <v>16183.752528653707</v>
      </c>
      <c r="O66" s="58">
        <f t="shared" si="3"/>
        <v>68838.61428653188</v>
      </c>
      <c r="P66" s="18">
        <v>118558.23</v>
      </c>
      <c r="AE66" s="88" t="e">
        <f>#REF!-P66</f>
        <v>#REF!</v>
      </c>
      <c r="AF66" s="81" t="e">
        <f>AE66/#REF!</f>
        <v>#REF!</v>
      </c>
      <c r="AG66" s="82">
        <v>134431.38799822237</v>
      </c>
      <c r="AH66" s="89" t="e">
        <f>#REF!-AG66</f>
        <v>#REF!</v>
      </c>
      <c r="AI66" s="81" t="e">
        <f>AH66/#REF!</f>
        <v>#REF!</v>
      </c>
      <c r="AJ66" s="88" t="e">
        <f>#REF!-#REF!</f>
        <v>#REF!</v>
      </c>
      <c r="AK66" s="81" t="e">
        <f>AJ66/#REF!</f>
        <v>#REF!</v>
      </c>
      <c r="AL66" s="88" t="e">
        <f>#REF!-#REF!</f>
        <v>#REF!</v>
      </c>
      <c r="AM66" s="83" t="e">
        <f>AL66/#REF!</f>
        <v>#REF!</v>
      </c>
    </row>
    <row r="67" spans="1:39" s="80" customFormat="1" ht="12.75">
      <c r="A67" s="14" t="s">
        <v>110</v>
      </c>
      <c r="B67" s="61" t="s">
        <v>111</v>
      </c>
      <c r="C67" s="27">
        <v>67</v>
      </c>
      <c r="D67" s="46">
        <v>87476</v>
      </c>
      <c r="E67" s="46">
        <v>10250</v>
      </c>
      <c r="F67" s="15">
        <f t="shared" si="0"/>
        <v>571.7943414634146</v>
      </c>
      <c r="G67" s="16">
        <f t="shared" si="9"/>
        <v>3.394330389543055E-05</v>
      </c>
      <c r="H67" s="16">
        <v>0</v>
      </c>
      <c r="I67" s="107">
        <f t="shared" si="14"/>
        <v>8.534243902439025</v>
      </c>
      <c r="J67" s="107">
        <f t="shared" si="15"/>
        <v>-98.20565853658533</v>
      </c>
      <c r="K67" s="107">
        <f t="shared" si="12"/>
        <v>0</v>
      </c>
      <c r="L67" s="107">
        <f t="shared" si="13"/>
        <v>0</v>
      </c>
      <c r="M67" s="56">
        <f t="shared" si="1"/>
        <v>2472.290011515591</v>
      </c>
      <c r="N67" s="57">
        <f t="shared" si="2"/>
        <v>0</v>
      </c>
      <c r="O67" s="58">
        <f t="shared" si="3"/>
        <v>2472.290011515591</v>
      </c>
      <c r="P67" s="18">
        <v>2887.88</v>
      </c>
      <c r="AE67" s="88" t="e">
        <f>#REF!-P67</f>
        <v>#REF!</v>
      </c>
      <c r="AF67" s="81" t="e">
        <f>AE67/#REF!</f>
        <v>#REF!</v>
      </c>
      <c r="AG67" s="82">
        <v>3095.3196666904355</v>
      </c>
      <c r="AH67" s="89" t="e">
        <f>#REF!-AG67</f>
        <v>#REF!</v>
      </c>
      <c r="AI67" s="81" t="e">
        <f>AH67/#REF!</f>
        <v>#REF!</v>
      </c>
      <c r="AJ67" s="88" t="e">
        <f>#REF!-#REF!</f>
        <v>#REF!</v>
      </c>
      <c r="AK67" s="81" t="e">
        <f>AJ67/#REF!</f>
        <v>#REF!</v>
      </c>
      <c r="AL67" s="88" t="e">
        <f>#REF!-#REF!</f>
        <v>#REF!</v>
      </c>
      <c r="AM67" s="83" t="e">
        <f>AL67/#REF!</f>
        <v>#REF!</v>
      </c>
    </row>
    <row r="68" spans="1:39" s="80" customFormat="1" ht="12.75">
      <c r="A68" s="14" t="s">
        <v>112</v>
      </c>
      <c r="B68" s="61" t="s">
        <v>113</v>
      </c>
      <c r="C68" s="27">
        <v>47</v>
      </c>
      <c r="D68" s="46">
        <v>139101</v>
      </c>
      <c r="E68" s="46">
        <v>25100</v>
      </c>
      <c r="F68" s="15">
        <f t="shared" si="0"/>
        <v>260.4680079681275</v>
      </c>
      <c r="G68" s="16">
        <f t="shared" si="9"/>
        <v>1.5462106055250748E-05</v>
      </c>
      <c r="H68" s="16">
        <v>0</v>
      </c>
      <c r="I68" s="107">
        <f t="shared" si="14"/>
        <v>5.541872509960159</v>
      </c>
      <c r="J68" s="107">
        <f t="shared" si="15"/>
        <v>-209.53199203187253</v>
      </c>
      <c r="K68" s="107">
        <f t="shared" si="12"/>
        <v>0</v>
      </c>
      <c r="L68" s="107">
        <f t="shared" si="13"/>
        <v>0</v>
      </c>
      <c r="M68" s="56">
        <f t="shared" si="1"/>
        <v>1126.1959199716339</v>
      </c>
      <c r="N68" s="57">
        <f t="shared" si="2"/>
        <v>0</v>
      </c>
      <c r="O68" s="58">
        <f t="shared" si="3"/>
        <v>1126.1959199716339</v>
      </c>
      <c r="P68" s="18">
        <v>1679.23</v>
      </c>
      <c r="AE68" s="88" t="e">
        <f>#REF!-P68</f>
        <v>#REF!</v>
      </c>
      <c r="AF68" s="81" t="e">
        <f>AE68/#REF!</f>
        <v>#REF!</v>
      </c>
      <c r="AG68" s="82">
        <v>1799.8598306751874</v>
      </c>
      <c r="AH68" s="89" t="e">
        <f>#REF!-AG68</f>
        <v>#REF!</v>
      </c>
      <c r="AI68" s="81" t="e">
        <f>AH68/#REF!</f>
        <v>#REF!</v>
      </c>
      <c r="AJ68" s="88" t="e">
        <f>#REF!-#REF!</f>
        <v>#REF!</v>
      </c>
      <c r="AK68" s="81" t="e">
        <f>AJ68/#REF!</f>
        <v>#REF!</v>
      </c>
      <c r="AL68" s="88" t="e">
        <f>#REF!-#REF!</f>
        <v>#REF!</v>
      </c>
      <c r="AM68" s="83" t="e">
        <f>AL68/#REF!</f>
        <v>#REF!</v>
      </c>
    </row>
    <row r="69" spans="1:39" s="80" customFormat="1" ht="12.75">
      <c r="A69" s="14" t="s">
        <v>114</v>
      </c>
      <c r="B69" s="61" t="s">
        <v>115</v>
      </c>
      <c r="C69" s="27">
        <v>322</v>
      </c>
      <c r="D69" s="46">
        <v>220674</v>
      </c>
      <c r="E69" s="46">
        <v>20600</v>
      </c>
      <c r="F69" s="15">
        <f t="shared" si="0"/>
        <v>3449.3702912621357</v>
      </c>
      <c r="G69" s="16">
        <f t="shared" si="9"/>
        <v>0.00020476422299759998</v>
      </c>
      <c r="H69" s="16">
        <v>5.532153165546894E-05</v>
      </c>
      <c r="I69" s="107">
        <f t="shared" si="14"/>
        <v>10.712330097087378</v>
      </c>
      <c r="J69" s="107">
        <f t="shared" si="15"/>
        <v>229.37029126213565</v>
      </c>
      <c r="K69" s="107">
        <f t="shared" si="12"/>
        <v>229.37029126213565</v>
      </c>
      <c r="L69" s="107">
        <f t="shared" si="13"/>
        <v>5.532153165546894E-05</v>
      </c>
      <c r="M69" s="56">
        <f t="shared" si="1"/>
        <v>14914.17997470974</v>
      </c>
      <c r="N69" s="57">
        <f t="shared" si="2"/>
        <v>905.8070277492602</v>
      </c>
      <c r="O69" s="58">
        <f t="shared" si="3"/>
        <v>15819.987002459</v>
      </c>
      <c r="P69" s="18">
        <v>33703.13</v>
      </c>
      <c r="AE69" s="88" t="e">
        <f>#REF!-P69</f>
        <v>#REF!</v>
      </c>
      <c r="AF69" s="81" t="e">
        <f>AE69/#REF!</f>
        <v>#REF!</v>
      </c>
      <c r="AG69" s="82">
        <v>35391.271855201936</v>
      </c>
      <c r="AH69" s="89" t="e">
        <f>#REF!-AG69</f>
        <v>#REF!</v>
      </c>
      <c r="AI69" s="81" t="e">
        <f>AH69/#REF!</f>
        <v>#REF!</v>
      </c>
      <c r="AJ69" s="88" t="e">
        <f>#REF!-#REF!</f>
        <v>#REF!</v>
      </c>
      <c r="AK69" s="81" t="e">
        <f>AJ69/#REF!</f>
        <v>#REF!</v>
      </c>
      <c r="AL69" s="88" t="e">
        <f>#REF!-#REF!</f>
        <v>#REF!</v>
      </c>
      <c r="AM69" s="83" t="e">
        <f>AL69/#REF!</f>
        <v>#REF!</v>
      </c>
    </row>
    <row r="70" spans="1:39" s="80" customFormat="1" ht="12.75">
      <c r="A70" s="14" t="s">
        <v>116</v>
      </c>
      <c r="B70" s="61" t="s">
        <v>117</v>
      </c>
      <c r="C70" s="27">
        <v>523</v>
      </c>
      <c r="D70" s="46">
        <v>808001</v>
      </c>
      <c r="E70" s="46">
        <v>190050</v>
      </c>
      <c r="F70" s="15">
        <f t="shared" si="0"/>
        <v>2223.5439252828205</v>
      </c>
      <c r="G70" s="16">
        <f t="shared" si="9"/>
        <v>0.00013199575740387493</v>
      </c>
      <c r="H70" s="16">
        <v>0</v>
      </c>
      <c r="I70" s="107">
        <f t="shared" si="14"/>
        <v>4.25151802157327</v>
      </c>
      <c r="J70" s="107">
        <f t="shared" si="15"/>
        <v>-3006.4560747171795</v>
      </c>
      <c r="K70" s="107">
        <f t="shared" si="12"/>
        <v>0</v>
      </c>
      <c r="L70" s="107">
        <f t="shared" si="13"/>
        <v>0</v>
      </c>
      <c r="M70" s="56">
        <f t="shared" si="1"/>
        <v>9614.025599787468</v>
      </c>
      <c r="N70" s="57">
        <f t="shared" si="2"/>
        <v>0</v>
      </c>
      <c r="O70" s="58">
        <f t="shared" si="3"/>
        <v>9614.025599787468</v>
      </c>
      <c r="P70" s="18">
        <v>39754.73</v>
      </c>
      <c r="AE70" s="88" t="e">
        <f>#REF!-P70</f>
        <v>#REF!</v>
      </c>
      <c r="AF70" s="81" t="e">
        <f>AE70/#REF!</f>
        <v>#REF!</v>
      </c>
      <c r="AG70" s="82">
        <v>41504.14286699106</v>
      </c>
      <c r="AH70" s="89" t="e">
        <f>#REF!-AG70</f>
        <v>#REF!</v>
      </c>
      <c r="AI70" s="81" t="e">
        <f>AH70/#REF!</f>
        <v>#REF!</v>
      </c>
      <c r="AJ70" s="88" t="e">
        <f>#REF!-#REF!</f>
        <v>#REF!</v>
      </c>
      <c r="AK70" s="81" t="e">
        <f>AJ70/#REF!</f>
        <v>#REF!</v>
      </c>
      <c r="AL70" s="88" t="e">
        <f>#REF!-#REF!</f>
        <v>#REF!</v>
      </c>
      <c r="AM70" s="83" t="e">
        <f>AL70/#REF!</f>
        <v>#REF!</v>
      </c>
    </row>
    <row r="71" spans="1:39" s="80" customFormat="1" ht="12.75">
      <c r="A71" s="14" t="s">
        <v>118</v>
      </c>
      <c r="B71" s="61" t="s">
        <v>119</v>
      </c>
      <c r="C71" s="27">
        <v>579</v>
      </c>
      <c r="D71" s="46">
        <v>362139</v>
      </c>
      <c r="E71" s="46">
        <v>35000</v>
      </c>
      <c r="F71" s="15">
        <f t="shared" si="0"/>
        <v>5990.813742857143</v>
      </c>
      <c r="G71" s="16">
        <f t="shared" si="9"/>
        <v>0.00035563138126600826</v>
      </c>
      <c r="H71" s="16">
        <v>4.843401371291071E-05</v>
      </c>
      <c r="I71" s="107">
        <f t="shared" si="14"/>
        <v>10.34682857142857</v>
      </c>
      <c r="J71" s="107">
        <f t="shared" si="15"/>
        <v>200.8137428571424</v>
      </c>
      <c r="K71" s="107">
        <f t="shared" si="12"/>
        <v>200.8137428571424</v>
      </c>
      <c r="L71" s="107">
        <f t="shared" si="13"/>
        <v>4.843401371291071E-05</v>
      </c>
      <c r="M71" s="56">
        <f t="shared" si="1"/>
        <v>25902.72044212544</v>
      </c>
      <c r="N71" s="57">
        <f t="shared" si="2"/>
        <v>793.034261532806</v>
      </c>
      <c r="O71" s="58">
        <f t="shared" si="3"/>
        <v>26695.754703658244</v>
      </c>
      <c r="P71" s="18">
        <v>52496.42</v>
      </c>
      <c r="AE71" s="88" t="e">
        <f>#REF!-P71</f>
        <v>#REF!</v>
      </c>
      <c r="AF71" s="81" t="e">
        <f>AE71/#REF!</f>
        <v>#REF!</v>
      </c>
      <c r="AG71" s="82">
        <v>49601.31305765867</v>
      </c>
      <c r="AH71" s="89" t="e">
        <f>#REF!-AG71</f>
        <v>#REF!</v>
      </c>
      <c r="AI71" s="81" t="e">
        <f>AH71/#REF!</f>
        <v>#REF!</v>
      </c>
      <c r="AJ71" s="88" t="e">
        <f>#REF!-#REF!</f>
        <v>#REF!</v>
      </c>
      <c r="AK71" s="81" t="e">
        <f>AJ71/#REF!</f>
        <v>#REF!</v>
      </c>
      <c r="AL71" s="88" t="e">
        <f>#REF!-#REF!</f>
        <v>#REF!</v>
      </c>
      <c r="AM71" s="83" t="e">
        <f>AL71/#REF!</f>
        <v>#REF!</v>
      </c>
    </row>
    <row r="72" spans="1:39" s="80" customFormat="1" ht="12.75">
      <c r="A72" s="14" t="s">
        <v>120</v>
      </c>
      <c r="B72" s="61" t="s">
        <v>121</v>
      </c>
      <c r="C72" s="27">
        <v>682</v>
      </c>
      <c r="D72" s="46">
        <v>609116</v>
      </c>
      <c r="E72" s="46">
        <v>42800</v>
      </c>
      <c r="F72" s="15">
        <f aca="true" t="shared" si="16" ref="F72:F135">D72/E72*C72</f>
        <v>9706.007289719626</v>
      </c>
      <c r="G72" s="16">
        <f t="shared" si="9"/>
        <v>0.0005761756127264807</v>
      </c>
      <c r="H72" s="16">
        <v>0.0006960724632540708</v>
      </c>
      <c r="I72" s="107">
        <f t="shared" si="14"/>
        <v>14.231682242990654</v>
      </c>
      <c r="J72" s="107">
        <f t="shared" si="15"/>
        <v>2886.0072897196264</v>
      </c>
      <c r="K72" s="107">
        <f t="shared" si="12"/>
        <v>2886.0072897196264</v>
      </c>
      <c r="L72" s="107">
        <f t="shared" si="13"/>
        <v>0.0006960724632540708</v>
      </c>
      <c r="M72" s="56">
        <f t="shared" si="1"/>
        <v>41966.25103469424</v>
      </c>
      <c r="N72" s="57">
        <f t="shared" si="2"/>
        <v>11397.141586117776</v>
      </c>
      <c r="O72" s="58">
        <f t="shared" si="3"/>
        <v>53363.39262081202</v>
      </c>
      <c r="P72" s="18">
        <v>85063.86</v>
      </c>
      <c r="AE72" s="88" t="e">
        <f>#REF!-P72</f>
        <v>#REF!</v>
      </c>
      <c r="AF72" s="81" t="e">
        <f>AE72/#REF!</f>
        <v>#REF!</v>
      </c>
      <c r="AG72" s="82">
        <v>100278.3637729479</v>
      </c>
      <c r="AH72" s="89" t="e">
        <f>#REF!-AG72</f>
        <v>#REF!</v>
      </c>
      <c r="AI72" s="81" t="e">
        <f>AH72/#REF!</f>
        <v>#REF!</v>
      </c>
      <c r="AJ72" s="88" t="e">
        <f>#REF!-#REF!</f>
        <v>#REF!</v>
      </c>
      <c r="AK72" s="81" t="e">
        <f>AJ72/#REF!</f>
        <v>#REF!</v>
      </c>
      <c r="AL72" s="88" t="e">
        <f>#REF!-#REF!</f>
        <v>#REF!</v>
      </c>
      <c r="AM72" s="83" t="e">
        <f>AL72/#REF!</f>
        <v>#REF!</v>
      </c>
    </row>
    <row r="73" spans="1:39" s="80" customFormat="1" ht="12.75">
      <c r="A73" s="14" t="s">
        <v>122</v>
      </c>
      <c r="B73" s="61" t="s">
        <v>123</v>
      </c>
      <c r="C73" s="27">
        <v>132</v>
      </c>
      <c r="D73" s="46">
        <v>407975</v>
      </c>
      <c r="E73" s="46">
        <v>37350</v>
      </c>
      <c r="F73" s="15">
        <f t="shared" si="16"/>
        <v>1441.8393574297188</v>
      </c>
      <c r="G73" s="16">
        <f t="shared" si="9"/>
        <v>8.559159811265928E-05</v>
      </c>
      <c r="H73" s="16">
        <v>2.9386281160653864E-05</v>
      </c>
      <c r="I73" s="107">
        <f t="shared" si="14"/>
        <v>10.923025435073628</v>
      </c>
      <c r="J73" s="107">
        <f t="shared" si="15"/>
        <v>121.83935742971886</v>
      </c>
      <c r="K73" s="107">
        <f t="shared" si="12"/>
        <v>121.83935742971886</v>
      </c>
      <c r="L73" s="107">
        <f t="shared" si="13"/>
        <v>2.9386281160653864E-05</v>
      </c>
      <c r="M73" s="56">
        <f aca="true" t="shared" si="17" ref="M73:M136">$B$541*G73</f>
        <v>6234.138366008348</v>
      </c>
      <c r="N73" s="57">
        <f t="shared" si="2"/>
        <v>481.15623696952616</v>
      </c>
      <c r="O73" s="58">
        <f aca="true" t="shared" si="18" ref="O73:O136">M73+N73</f>
        <v>6715.294602977874</v>
      </c>
      <c r="P73" s="18">
        <v>5744.23</v>
      </c>
      <c r="AE73" s="88" t="e">
        <f>#REF!-P73</f>
        <v>#REF!</v>
      </c>
      <c r="AF73" s="81" t="e">
        <f>AE73/#REF!</f>
        <v>#REF!</v>
      </c>
      <c r="AG73" s="82">
        <v>6156.847662467686</v>
      </c>
      <c r="AH73" s="89" t="e">
        <f>#REF!-AG73</f>
        <v>#REF!</v>
      </c>
      <c r="AI73" s="81" t="e">
        <f>AH73/#REF!</f>
        <v>#REF!</v>
      </c>
      <c r="AJ73" s="88" t="e">
        <f>#REF!-#REF!</f>
        <v>#REF!</v>
      </c>
      <c r="AK73" s="81" t="e">
        <f>AJ73/#REF!</f>
        <v>#REF!</v>
      </c>
      <c r="AL73" s="88" t="e">
        <f>#REF!-#REF!</f>
        <v>#REF!</v>
      </c>
      <c r="AM73" s="83" t="e">
        <f>AL73/#REF!</f>
        <v>#REF!</v>
      </c>
    </row>
    <row r="74" spans="1:39" s="80" customFormat="1" ht="12.75">
      <c r="A74" s="14" t="s">
        <v>124</v>
      </c>
      <c r="B74" s="61" t="s">
        <v>125</v>
      </c>
      <c r="C74" s="27">
        <v>54</v>
      </c>
      <c r="D74" s="46">
        <v>111516</v>
      </c>
      <c r="E74" s="46">
        <v>9100</v>
      </c>
      <c r="F74" s="15">
        <f t="shared" si="16"/>
        <v>661.7432967032967</v>
      </c>
      <c r="G74" s="16">
        <f t="shared" si="9"/>
        <v>3.928292428231601E-05</v>
      </c>
      <c r="H74" s="16">
        <v>2.936311239503749E-05</v>
      </c>
      <c r="I74" s="107">
        <f t="shared" si="14"/>
        <v>12.254505494505494</v>
      </c>
      <c r="J74" s="107">
        <f t="shared" si="15"/>
        <v>121.74329670329669</v>
      </c>
      <c r="K74" s="107">
        <f t="shared" si="12"/>
        <v>121.74329670329669</v>
      </c>
      <c r="L74" s="107">
        <f t="shared" si="13"/>
        <v>2.936311239503749E-05</v>
      </c>
      <c r="M74" s="56">
        <f t="shared" si="17"/>
        <v>2861.2058986799825</v>
      </c>
      <c r="N74" s="57">
        <f aca="true" t="shared" si="19" ref="N74:N137">$G$541*L74</f>
        <v>480.7768832153625</v>
      </c>
      <c r="O74" s="58">
        <f t="shared" si="18"/>
        <v>3341.982781895345</v>
      </c>
      <c r="P74" s="18">
        <v>6720.58</v>
      </c>
      <c r="AE74" s="88" t="e">
        <f>#REF!-P74</f>
        <v>#REF!</v>
      </c>
      <c r="AF74" s="81" t="e">
        <f>AE74/#REF!</f>
        <v>#REF!</v>
      </c>
      <c r="AG74" s="82">
        <v>7113.4239682361</v>
      </c>
      <c r="AH74" s="89" t="e">
        <f>#REF!-AG74</f>
        <v>#REF!</v>
      </c>
      <c r="AI74" s="81" t="e">
        <f>AH74/#REF!</f>
        <v>#REF!</v>
      </c>
      <c r="AJ74" s="88" t="e">
        <f>#REF!-#REF!</f>
        <v>#REF!</v>
      </c>
      <c r="AK74" s="81" t="e">
        <f>AJ74/#REF!</f>
        <v>#REF!</v>
      </c>
      <c r="AL74" s="88" t="e">
        <f>#REF!-#REF!</f>
        <v>#REF!</v>
      </c>
      <c r="AM74" s="83" t="e">
        <f>AL74/#REF!</f>
        <v>#REF!</v>
      </c>
    </row>
    <row r="75" spans="1:39" s="80" customFormat="1" ht="12.75">
      <c r="A75" s="14" t="s">
        <v>126</v>
      </c>
      <c r="B75" s="61" t="s">
        <v>127</v>
      </c>
      <c r="C75" s="27">
        <v>413</v>
      </c>
      <c r="D75" s="46">
        <v>313871</v>
      </c>
      <c r="E75" s="46">
        <v>21750</v>
      </c>
      <c r="F75" s="15">
        <f t="shared" si="16"/>
        <v>5959.9412873563215</v>
      </c>
      <c r="G75" s="16">
        <f t="shared" si="9"/>
        <v>0.0003537987063633841</v>
      </c>
      <c r="H75" s="16">
        <v>0.00044136123426915744</v>
      </c>
      <c r="I75" s="107">
        <f t="shared" si="14"/>
        <v>14.430850574712643</v>
      </c>
      <c r="J75" s="107">
        <f t="shared" si="15"/>
        <v>1829.9412873563217</v>
      </c>
      <c r="K75" s="107">
        <f t="shared" si="12"/>
        <v>1829.9412873563217</v>
      </c>
      <c r="L75" s="107">
        <f t="shared" si="13"/>
        <v>0.00044136123426915744</v>
      </c>
      <c r="M75" s="56">
        <f t="shared" si="17"/>
        <v>25769.235974317842</v>
      </c>
      <c r="N75" s="57">
        <f t="shared" si="19"/>
        <v>7226.62760436367</v>
      </c>
      <c r="O75" s="58">
        <f t="shared" si="18"/>
        <v>32995.863578681514</v>
      </c>
      <c r="P75" s="18">
        <v>55142.41</v>
      </c>
      <c r="AE75" s="88" t="e">
        <f>#REF!-P75</f>
        <v>#REF!</v>
      </c>
      <c r="AF75" s="81" t="e">
        <f>AE75/#REF!</f>
        <v>#REF!</v>
      </c>
      <c r="AG75" s="82">
        <v>63490.68594595656</v>
      </c>
      <c r="AH75" s="89" t="e">
        <f>#REF!-AG75</f>
        <v>#REF!</v>
      </c>
      <c r="AI75" s="81" t="e">
        <f>AH75/#REF!</f>
        <v>#REF!</v>
      </c>
      <c r="AJ75" s="88" t="e">
        <f>#REF!-#REF!</f>
        <v>#REF!</v>
      </c>
      <c r="AK75" s="81" t="e">
        <f>AJ75/#REF!</f>
        <v>#REF!</v>
      </c>
      <c r="AL75" s="88" t="e">
        <f>#REF!-#REF!</f>
        <v>#REF!</v>
      </c>
      <c r="AM75" s="83" t="e">
        <f>AL75/#REF!</f>
        <v>#REF!</v>
      </c>
    </row>
    <row r="76" spans="1:39" s="80" customFormat="1" ht="12.75">
      <c r="A76" s="14" t="s">
        <v>128</v>
      </c>
      <c r="B76" s="61" t="s">
        <v>129</v>
      </c>
      <c r="C76" s="27">
        <v>354</v>
      </c>
      <c r="D76" s="46">
        <v>810984</v>
      </c>
      <c r="E76" s="46">
        <v>72450</v>
      </c>
      <c r="F76" s="15">
        <f t="shared" si="16"/>
        <v>3962.5719254658384</v>
      </c>
      <c r="G76" s="16">
        <f t="shared" si="9"/>
        <v>0.00023522930067714613</v>
      </c>
      <c r="H76" s="16">
        <v>0.00010191959046977916</v>
      </c>
      <c r="I76" s="107">
        <f t="shared" si="14"/>
        <v>11.193706004140786</v>
      </c>
      <c r="J76" s="107">
        <f t="shared" si="15"/>
        <v>422.57192546583826</v>
      </c>
      <c r="K76" s="107">
        <f t="shared" si="12"/>
        <v>422.57192546583826</v>
      </c>
      <c r="L76" s="107">
        <f t="shared" si="13"/>
        <v>0.00010191959046977916</v>
      </c>
      <c r="M76" s="56">
        <f t="shared" si="17"/>
        <v>17133.13035971713</v>
      </c>
      <c r="N76" s="57">
        <f t="shared" si="19"/>
        <v>1668.7802840998534</v>
      </c>
      <c r="O76" s="58">
        <f t="shared" si="18"/>
        <v>18801.910643816984</v>
      </c>
      <c r="P76" s="18">
        <v>36676.95</v>
      </c>
      <c r="AE76" s="88" t="e">
        <f>#REF!-P76</f>
        <v>#REF!</v>
      </c>
      <c r="AF76" s="81" t="e">
        <f>AE76/#REF!</f>
        <v>#REF!</v>
      </c>
      <c r="AG76" s="82">
        <v>39204.748062431776</v>
      </c>
      <c r="AH76" s="89" t="e">
        <f>#REF!-AG76</f>
        <v>#REF!</v>
      </c>
      <c r="AI76" s="81" t="e">
        <f>AH76/#REF!</f>
        <v>#REF!</v>
      </c>
      <c r="AJ76" s="88" t="e">
        <f>#REF!-#REF!</f>
        <v>#REF!</v>
      </c>
      <c r="AK76" s="81" t="e">
        <f>AJ76/#REF!</f>
        <v>#REF!</v>
      </c>
      <c r="AL76" s="88" t="e">
        <f>#REF!-#REF!</f>
        <v>#REF!</v>
      </c>
      <c r="AM76" s="83" t="e">
        <f>AL76/#REF!</f>
        <v>#REF!</v>
      </c>
    </row>
    <row r="77" spans="1:39" s="80" customFormat="1" ht="12.75">
      <c r="A77" s="14" t="s">
        <v>130</v>
      </c>
      <c r="B77" s="61" t="s">
        <v>131</v>
      </c>
      <c r="C77" s="27">
        <v>9247</v>
      </c>
      <c r="D77" s="46">
        <v>10623375</v>
      </c>
      <c r="E77" s="46">
        <v>544400</v>
      </c>
      <c r="F77" s="15">
        <f t="shared" si="16"/>
        <v>180445.16646767082</v>
      </c>
      <c r="G77" s="16">
        <f t="shared" si="9"/>
        <v>0.010711727412688285</v>
      </c>
      <c r="H77" s="16">
        <v>0.021218619594785465</v>
      </c>
      <c r="I77" s="107">
        <f t="shared" si="14"/>
        <v>19.513914401175604</v>
      </c>
      <c r="J77" s="107">
        <f t="shared" si="15"/>
        <v>87975.16646767082</v>
      </c>
      <c r="K77" s="107">
        <f t="shared" si="12"/>
        <v>87975.16646767082</v>
      </c>
      <c r="L77" s="107">
        <f t="shared" si="13"/>
        <v>0.021218619594785465</v>
      </c>
      <c r="M77" s="56">
        <f t="shared" si="17"/>
        <v>780197.9668818292</v>
      </c>
      <c r="N77" s="57">
        <f t="shared" si="19"/>
        <v>347423.04077538673</v>
      </c>
      <c r="O77" s="58">
        <f t="shared" si="18"/>
        <v>1127621.007657216</v>
      </c>
      <c r="P77" s="18">
        <v>1686472.12</v>
      </c>
      <c r="AE77" s="88" t="e">
        <f>#REF!-P77</f>
        <v>#REF!</v>
      </c>
      <c r="AF77" s="81" t="e">
        <f>AE77/#REF!</f>
        <v>#REF!</v>
      </c>
      <c r="AG77" s="82">
        <v>1875635.1675282805</v>
      </c>
      <c r="AH77" s="89" t="e">
        <f>#REF!-AG77</f>
        <v>#REF!</v>
      </c>
      <c r="AI77" s="81" t="e">
        <f>AH77/#REF!</f>
        <v>#REF!</v>
      </c>
      <c r="AJ77" s="88" t="e">
        <f>#REF!-#REF!</f>
        <v>#REF!</v>
      </c>
      <c r="AK77" s="81" t="e">
        <f>AJ77/#REF!</f>
        <v>#REF!</v>
      </c>
      <c r="AL77" s="88" t="e">
        <f>#REF!-#REF!</f>
        <v>#REF!</v>
      </c>
      <c r="AM77" s="83" t="e">
        <f>AL77/#REF!</f>
        <v>#REF!</v>
      </c>
    </row>
    <row r="78" spans="1:39" s="80" customFormat="1" ht="12.75">
      <c r="A78" s="14" t="s">
        <v>132</v>
      </c>
      <c r="B78" s="61" t="s">
        <v>133</v>
      </c>
      <c r="C78" s="27">
        <v>196</v>
      </c>
      <c r="D78" s="46">
        <v>239324</v>
      </c>
      <c r="E78" s="46">
        <v>10500</v>
      </c>
      <c r="F78" s="15">
        <f t="shared" si="16"/>
        <v>4467.381333333333</v>
      </c>
      <c r="G78" s="16">
        <f t="shared" si="9"/>
        <v>0.00026519619243872727</v>
      </c>
      <c r="H78" s="16">
        <v>0.0006047521457162243</v>
      </c>
      <c r="I78" s="107">
        <f t="shared" si="14"/>
        <v>22.792761904761903</v>
      </c>
      <c r="J78" s="107">
        <f t="shared" si="15"/>
        <v>2507.381333333333</v>
      </c>
      <c r="K78" s="107">
        <f t="shared" si="12"/>
        <v>2507.381333333333</v>
      </c>
      <c r="L78" s="107">
        <f t="shared" si="13"/>
        <v>0.0006047521457162243</v>
      </c>
      <c r="M78" s="56">
        <f t="shared" si="17"/>
        <v>19315.79494082467</v>
      </c>
      <c r="N78" s="57">
        <f t="shared" si="19"/>
        <v>9901.908483801853</v>
      </c>
      <c r="O78" s="58">
        <f t="shared" si="18"/>
        <v>29217.703424626525</v>
      </c>
      <c r="P78" s="18">
        <v>24133.99</v>
      </c>
      <c r="AE78" s="88" t="e">
        <f>#REF!-P78</f>
        <v>#REF!</v>
      </c>
      <c r="AF78" s="81" t="e">
        <f>AE78/#REF!</f>
        <v>#REF!</v>
      </c>
      <c r="AG78" s="82">
        <v>27404.60064343653</v>
      </c>
      <c r="AH78" s="89" t="e">
        <f>#REF!-AG78</f>
        <v>#REF!</v>
      </c>
      <c r="AI78" s="81" t="e">
        <f>AH78/#REF!</f>
        <v>#REF!</v>
      </c>
      <c r="AJ78" s="88" t="e">
        <f>#REF!-#REF!</f>
        <v>#REF!</v>
      </c>
      <c r="AK78" s="81" t="e">
        <f>AJ78/#REF!</f>
        <v>#REF!</v>
      </c>
      <c r="AL78" s="88" t="e">
        <f>#REF!-#REF!</f>
        <v>#REF!</v>
      </c>
      <c r="AM78" s="83" t="e">
        <f>AL78/#REF!</f>
        <v>#REF!</v>
      </c>
    </row>
    <row r="79" spans="1:39" s="80" customFormat="1" ht="12.75">
      <c r="A79" s="14" t="s">
        <v>134</v>
      </c>
      <c r="B79" s="61" t="s">
        <v>135</v>
      </c>
      <c r="C79" s="27">
        <v>787</v>
      </c>
      <c r="D79" s="46">
        <v>833208</v>
      </c>
      <c r="E79" s="46">
        <v>63550</v>
      </c>
      <c r="F79" s="15">
        <f t="shared" si="16"/>
        <v>10318.405916601101</v>
      </c>
      <c r="G79" s="16">
        <f t="shared" si="9"/>
        <v>0.0006125293000403177</v>
      </c>
      <c r="H79" s="16">
        <v>0.0005905279392346712</v>
      </c>
      <c r="I79" s="107">
        <f t="shared" si="14"/>
        <v>13.111062155782848</v>
      </c>
      <c r="J79" s="107">
        <f t="shared" si="15"/>
        <v>2448.4059166011016</v>
      </c>
      <c r="K79" s="107">
        <f t="shared" si="12"/>
        <v>2448.4059166011016</v>
      </c>
      <c r="L79" s="107">
        <f t="shared" si="13"/>
        <v>0.0005905279392346712</v>
      </c>
      <c r="M79" s="56">
        <f t="shared" si="17"/>
        <v>44614.103415377176</v>
      </c>
      <c r="N79" s="57">
        <f t="shared" si="19"/>
        <v>9669.008457183128</v>
      </c>
      <c r="O79" s="58">
        <f t="shared" si="18"/>
        <v>54283.1118725603</v>
      </c>
      <c r="P79" s="18">
        <v>84289.88</v>
      </c>
      <c r="AE79" s="88" t="e">
        <f>#REF!-P79</f>
        <v>#REF!</v>
      </c>
      <c r="AF79" s="81" t="e">
        <f>AE79/#REF!</f>
        <v>#REF!</v>
      </c>
      <c r="AG79" s="82">
        <v>94047.72422361198</v>
      </c>
      <c r="AH79" s="89" t="e">
        <f>#REF!-AG79</f>
        <v>#REF!</v>
      </c>
      <c r="AI79" s="81" t="e">
        <f>AH79/#REF!</f>
        <v>#REF!</v>
      </c>
      <c r="AJ79" s="88" t="e">
        <f>#REF!-#REF!</f>
        <v>#REF!</v>
      </c>
      <c r="AK79" s="81" t="e">
        <f>AJ79/#REF!</f>
        <v>#REF!</v>
      </c>
      <c r="AL79" s="88" t="e">
        <f>#REF!-#REF!</f>
        <v>#REF!</v>
      </c>
      <c r="AM79" s="83" t="e">
        <f>AL79/#REF!</f>
        <v>#REF!</v>
      </c>
    </row>
    <row r="80" spans="1:39" s="80" customFormat="1" ht="12.75">
      <c r="A80" s="14" t="s">
        <v>136</v>
      </c>
      <c r="B80" s="61" t="s">
        <v>137</v>
      </c>
      <c r="C80" s="27">
        <v>528</v>
      </c>
      <c r="D80" s="46">
        <v>266279</v>
      </c>
      <c r="E80" s="46">
        <v>29000</v>
      </c>
      <c r="F80" s="15">
        <f t="shared" si="16"/>
        <v>4848.114206896552</v>
      </c>
      <c r="G80" s="16">
        <f t="shared" si="9"/>
        <v>0.0002877975557143094</v>
      </c>
      <c r="H80" s="16">
        <v>0</v>
      </c>
      <c r="I80" s="107">
        <f t="shared" si="14"/>
        <v>9.18203448275862</v>
      </c>
      <c r="J80" s="107">
        <f t="shared" si="15"/>
        <v>-431.8857931034484</v>
      </c>
      <c r="K80" s="107">
        <f t="shared" si="12"/>
        <v>0</v>
      </c>
      <c r="L80" s="107">
        <f t="shared" si="13"/>
        <v>0</v>
      </c>
      <c r="M80" s="56">
        <f t="shared" si="17"/>
        <v>20961.9848593134</v>
      </c>
      <c r="N80" s="57">
        <f t="shared" si="19"/>
        <v>0</v>
      </c>
      <c r="O80" s="58">
        <f t="shared" si="18"/>
        <v>20961.9848593134</v>
      </c>
      <c r="P80" s="18">
        <v>32558.53</v>
      </c>
      <c r="AE80" s="88" t="e">
        <f>#REF!-P80</f>
        <v>#REF!</v>
      </c>
      <c r="AF80" s="81" t="e">
        <f>AE80/#REF!</f>
        <v>#REF!</v>
      </c>
      <c r="AG80" s="82">
        <v>33973.34516667358</v>
      </c>
      <c r="AH80" s="89" t="e">
        <f>#REF!-AG80</f>
        <v>#REF!</v>
      </c>
      <c r="AI80" s="81" t="e">
        <f>AH80/#REF!</f>
        <v>#REF!</v>
      </c>
      <c r="AJ80" s="88" t="e">
        <f>#REF!-#REF!</f>
        <v>#REF!</v>
      </c>
      <c r="AK80" s="81" t="e">
        <f>AJ80/#REF!</f>
        <v>#REF!</v>
      </c>
      <c r="AL80" s="88" t="e">
        <f>#REF!-#REF!</f>
        <v>#REF!</v>
      </c>
      <c r="AM80" s="83" t="e">
        <f>AL80/#REF!</f>
        <v>#REF!</v>
      </c>
    </row>
    <row r="81" spans="1:39" s="80" customFormat="1" ht="12.75">
      <c r="A81" s="14" t="s">
        <v>138</v>
      </c>
      <c r="B81" s="61" t="s">
        <v>139</v>
      </c>
      <c r="C81" s="27">
        <v>253</v>
      </c>
      <c r="D81" s="46">
        <v>80661</v>
      </c>
      <c r="E81" s="46">
        <v>16450</v>
      </c>
      <c r="F81" s="15">
        <f t="shared" si="16"/>
        <v>1240.5612765957446</v>
      </c>
      <c r="G81" s="16">
        <f t="shared" si="9"/>
        <v>7.364317090760664E-05</v>
      </c>
      <c r="H81" s="16">
        <v>0</v>
      </c>
      <c r="I81" s="107">
        <f t="shared" si="14"/>
        <v>4.903404255319149</v>
      </c>
      <c r="J81" s="107">
        <f t="shared" si="15"/>
        <v>-1289.4387234042554</v>
      </c>
      <c r="K81" s="107">
        <f t="shared" si="12"/>
        <v>0</v>
      </c>
      <c r="L81" s="107">
        <f t="shared" si="13"/>
        <v>0</v>
      </c>
      <c r="M81" s="56">
        <f t="shared" si="17"/>
        <v>5363.864295947966</v>
      </c>
      <c r="N81" s="57">
        <f t="shared" si="19"/>
        <v>0</v>
      </c>
      <c r="O81" s="58">
        <f t="shared" si="18"/>
        <v>5363.864295947966</v>
      </c>
      <c r="P81" s="18">
        <v>14133.75</v>
      </c>
      <c r="AE81" s="88" t="e">
        <f>#REF!-P81</f>
        <v>#REF!</v>
      </c>
      <c r="AF81" s="81" t="e">
        <f>AE81/#REF!</f>
        <v>#REF!</v>
      </c>
      <c r="AG81" s="82">
        <v>14447.018366828132</v>
      </c>
      <c r="AH81" s="89" t="e">
        <f>#REF!-AG81</f>
        <v>#REF!</v>
      </c>
      <c r="AI81" s="81" t="e">
        <f>AH81/#REF!</f>
        <v>#REF!</v>
      </c>
      <c r="AJ81" s="88" t="e">
        <f>#REF!-#REF!</f>
        <v>#REF!</v>
      </c>
      <c r="AK81" s="81" t="e">
        <f>AJ81/#REF!</f>
        <v>#REF!</v>
      </c>
      <c r="AL81" s="88" t="e">
        <f>#REF!-#REF!</f>
        <v>#REF!</v>
      </c>
      <c r="AM81" s="83" t="e">
        <f>AL81/#REF!</f>
        <v>#REF!</v>
      </c>
    </row>
    <row r="82" spans="1:39" s="80" customFormat="1" ht="12.75">
      <c r="A82" s="14" t="s">
        <v>140</v>
      </c>
      <c r="B82" s="61" t="s">
        <v>141</v>
      </c>
      <c r="C82" s="27">
        <v>875</v>
      </c>
      <c r="D82" s="46">
        <v>688174</v>
      </c>
      <c r="E82" s="46">
        <v>41700</v>
      </c>
      <c r="F82" s="15">
        <f t="shared" si="16"/>
        <v>14440.101918465227</v>
      </c>
      <c r="G82" s="16">
        <f t="shared" si="9"/>
        <v>0.000857204648869048</v>
      </c>
      <c r="H82" s="16">
        <v>0.0013723885149775853</v>
      </c>
      <c r="I82" s="107">
        <f t="shared" si="14"/>
        <v>16.502973621103116</v>
      </c>
      <c r="J82" s="107">
        <f t="shared" si="15"/>
        <v>5690.101918465227</v>
      </c>
      <c r="K82" s="107">
        <f t="shared" si="12"/>
        <v>5690.101918465227</v>
      </c>
      <c r="L82" s="107">
        <f t="shared" si="13"/>
        <v>0.0013723885149775853</v>
      </c>
      <c r="M82" s="56">
        <f t="shared" si="17"/>
        <v>62435.24489402963</v>
      </c>
      <c r="N82" s="57">
        <f t="shared" si="19"/>
        <v>22470.801593328193</v>
      </c>
      <c r="O82" s="58">
        <f t="shared" si="18"/>
        <v>84906.04648735782</v>
      </c>
      <c r="P82" s="18">
        <v>85653.22</v>
      </c>
      <c r="AE82" s="88" t="e">
        <f>#REF!-P82</f>
        <v>#REF!</v>
      </c>
      <c r="AF82" s="81" t="e">
        <f>AE82/#REF!</f>
        <v>#REF!</v>
      </c>
      <c r="AG82" s="82">
        <v>91331.58387136529</v>
      </c>
      <c r="AH82" s="89" t="e">
        <f>#REF!-AG82</f>
        <v>#REF!</v>
      </c>
      <c r="AI82" s="81" t="e">
        <f>AH82/#REF!</f>
        <v>#REF!</v>
      </c>
      <c r="AJ82" s="88" t="e">
        <f>#REF!-#REF!</f>
        <v>#REF!</v>
      </c>
      <c r="AK82" s="81" t="e">
        <f>AJ82/#REF!</f>
        <v>#REF!</v>
      </c>
      <c r="AL82" s="88" t="e">
        <f>#REF!-#REF!</f>
        <v>#REF!</v>
      </c>
      <c r="AM82" s="83" t="e">
        <f>AL82/#REF!</f>
        <v>#REF!</v>
      </c>
    </row>
    <row r="83" spans="1:39" s="80" customFormat="1" ht="12.75">
      <c r="A83" s="14" t="s">
        <v>142</v>
      </c>
      <c r="B83" s="61" t="s">
        <v>143</v>
      </c>
      <c r="C83" s="27">
        <v>468</v>
      </c>
      <c r="D83" s="46">
        <v>296065</v>
      </c>
      <c r="E83" s="46">
        <v>18950</v>
      </c>
      <c r="F83" s="15">
        <f t="shared" si="16"/>
        <v>7311.789973614776</v>
      </c>
      <c r="G83" s="16">
        <f t="shared" si="9"/>
        <v>0.00043404820771534035</v>
      </c>
      <c r="H83" s="16">
        <v>0.0006347581089718494</v>
      </c>
      <c r="I83" s="107">
        <f t="shared" si="14"/>
        <v>15.62348284960422</v>
      </c>
      <c r="J83" s="107">
        <f t="shared" si="15"/>
        <v>2631.789973614775</v>
      </c>
      <c r="K83" s="107">
        <f t="shared" si="12"/>
        <v>2631.789973614775</v>
      </c>
      <c r="L83" s="107">
        <f t="shared" si="13"/>
        <v>0.0006347581089718494</v>
      </c>
      <c r="M83" s="56">
        <f t="shared" si="17"/>
        <v>31614.27808432461</v>
      </c>
      <c r="N83" s="57">
        <f t="shared" si="19"/>
        <v>10393.211084760196</v>
      </c>
      <c r="O83" s="58">
        <f t="shared" si="18"/>
        <v>42007.48916908481</v>
      </c>
      <c r="P83" s="18">
        <v>55151.73</v>
      </c>
      <c r="AE83" s="88" t="e">
        <f>#REF!-P83</f>
        <v>#REF!</v>
      </c>
      <c r="AF83" s="81" t="e">
        <f>AE83/#REF!</f>
        <v>#REF!</v>
      </c>
      <c r="AG83" s="82">
        <v>64513.11738804616</v>
      </c>
      <c r="AH83" s="89" t="e">
        <f>#REF!-AG83</f>
        <v>#REF!</v>
      </c>
      <c r="AI83" s="81" t="e">
        <f>AH83/#REF!</f>
        <v>#REF!</v>
      </c>
      <c r="AJ83" s="88" t="e">
        <f>#REF!-#REF!</f>
        <v>#REF!</v>
      </c>
      <c r="AK83" s="81" t="e">
        <f>AJ83/#REF!</f>
        <v>#REF!</v>
      </c>
      <c r="AL83" s="88" t="e">
        <f>#REF!-#REF!</f>
        <v>#REF!</v>
      </c>
      <c r="AM83" s="83" t="e">
        <f>AL83/#REF!</f>
        <v>#REF!</v>
      </c>
    </row>
    <row r="84" spans="1:39" s="80" customFormat="1" ht="12.75">
      <c r="A84" s="14" t="s">
        <v>144</v>
      </c>
      <c r="B84" s="61" t="s">
        <v>145</v>
      </c>
      <c r="C84" s="27">
        <v>242</v>
      </c>
      <c r="D84" s="46">
        <v>190733</v>
      </c>
      <c r="E84" s="46">
        <v>14400</v>
      </c>
      <c r="F84" s="15">
        <f t="shared" si="16"/>
        <v>3205.374027777778</v>
      </c>
      <c r="G84" s="16">
        <f t="shared" si="9"/>
        <v>0.00019027992554967042</v>
      </c>
      <c r="H84" s="16">
        <v>0.00018942337257372554</v>
      </c>
      <c r="I84" s="107">
        <f t="shared" si="14"/>
        <v>13.245347222222222</v>
      </c>
      <c r="J84" s="107">
        <f t="shared" si="15"/>
        <v>785.3740277777777</v>
      </c>
      <c r="K84" s="107">
        <f t="shared" si="12"/>
        <v>785.3740277777777</v>
      </c>
      <c r="L84" s="107">
        <f t="shared" si="13"/>
        <v>0.00018942337257372554</v>
      </c>
      <c r="M84" s="56">
        <f t="shared" si="17"/>
        <v>13859.203593664002</v>
      </c>
      <c r="N84" s="57">
        <f t="shared" si="19"/>
        <v>3101.5233483739785</v>
      </c>
      <c r="O84" s="58">
        <f t="shared" si="18"/>
        <v>16960.72694203798</v>
      </c>
      <c r="P84" s="18">
        <v>25380.73</v>
      </c>
      <c r="AE84" s="88" t="e">
        <f>#REF!-P84</f>
        <v>#REF!</v>
      </c>
      <c r="AF84" s="81" t="e">
        <f>AE84/#REF!</f>
        <v>#REF!</v>
      </c>
      <c r="AG84" s="82">
        <v>27814.73646004643</v>
      </c>
      <c r="AH84" s="89" t="e">
        <f>#REF!-AG84</f>
        <v>#REF!</v>
      </c>
      <c r="AI84" s="81" t="e">
        <f>AH84/#REF!</f>
        <v>#REF!</v>
      </c>
      <c r="AJ84" s="88" t="e">
        <f>#REF!-#REF!</f>
        <v>#REF!</v>
      </c>
      <c r="AK84" s="81" t="e">
        <f>AJ84/#REF!</f>
        <v>#REF!</v>
      </c>
      <c r="AL84" s="88" t="e">
        <f>#REF!-#REF!</f>
        <v>#REF!</v>
      </c>
      <c r="AM84" s="83" t="e">
        <f>AL84/#REF!</f>
        <v>#REF!</v>
      </c>
    </row>
    <row r="85" spans="1:39" s="80" customFormat="1" ht="12.75">
      <c r="A85" s="14" t="s">
        <v>146</v>
      </c>
      <c r="B85" s="61" t="s">
        <v>147</v>
      </c>
      <c r="C85" s="27">
        <v>2476</v>
      </c>
      <c r="D85" s="46">
        <v>1158629</v>
      </c>
      <c r="E85" s="46">
        <v>67500</v>
      </c>
      <c r="F85" s="15">
        <f t="shared" si="16"/>
        <v>42500.22820740741</v>
      </c>
      <c r="G85" s="16">
        <f t="shared" si="9"/>
        <v>0.00252293186039072</v>
      </c>
      <c r="H85" s="16">
        <v>0.004278743297359816</v>
      </c>
      <c r="I85" s="107">
        <f t="shared" si="14"/>
        <v>17.164874074074074</v>
      </c>
      <c r="J85" s="107">
        <f t="shared" si="15"/>
        <v>17740.228207407406</v>
      </c>
      <c r="K85" s="107">
        <f t="shared" si="12"/>
        <v>17740.228207407406</v>
      </c>
      <c r="L85" s="107">
        <f t="shared" si="13"/>
        <v>0.004278743297359816</v>
      </c>
      <c r="M85" s="56">
        <f t="shared" si="17"/>
        <v>183759.93266283383</v>
      </c>
      <c r="N85" s="57">
        <f t="shared" si="19"/>
        <v>70057.99790252953</v>
      </c>
      <c r="O85" s="58">
        <f t="shared" si="18"/>
        <v>253817.93056536338</v>
      </c>
      <c r="P85" s="18">
        <v>370696.05</v>
      </c>
      <c r="AE85" s="88" t="e">
        <f>#REF!-P85</f>
        <v>#REF!</v>
      </c>
      <c r="AF85" s="81" t="e">
        <f>AE85/#REF!</f>
        <v>#REF!</v>
      </c>
      <c r="AG85" s="82">
        <v>424281.0939617683</v>
      </c>
      <c r="AH85" s="89" t="e">
        <f>#REF!-AG85</f>
        <v>#REF!</v>
      </c>
      <c r="AI85" s="81" t="e">
        <f>AH85/#REF!</f>
        <v>#REF!</v>
      </c>
      <c r="AJ85" s="88" t="e">
        <f>#REF!-#REF!</f>
        <v>#REF!</v>
      </c>
      <c r="AK85" s="81" t="e">
        <f>AJ85/#REF!</f>
        <v>#REF!</v>
      </c>
      <c r="AL85" s="88" t="e">
        <f>#REF!-#REF!</f>
        <v>#REF!</v>
      </c>
      <c r="AM85" s="83" t="e">
        <f>AL85/#REF!</f>
        <v>#REF!</v>
      </c>
    </row>
    <row r="86" spans="1:39" s="80" customFormat="1" ht="12.75">
      <c r="A86" s="14" t="s">
        <v>148</v>
      </c>
      <c r="B86" s="61" t="s">
        <v>149</v>
      </c>
      <c r="C86" s="27">
        <v>230</v>
      </c>
      <c r="D86" s="46">
        <v>220624</v>
      </c>
      <c r="E86" s="46">
        <v>13800</v>
      </c>
      <c r="F86" s="15">
        <f t="shared" si="16"/>
        <v>3677.0666666666666</v>
      </c>
      <c r="G86" s="16">
        <f t="shared" si="9"/>
        <v>0.00021828091371276778</v>
      </c>
      <c r="H86" s="16">
        <v>0.0003321329749048764</v>
      </c>
      <c r="I86" s="107">
        <f t="shared" si="14"/>
        <v>15.987246376811594</v>
      </c>
      <c r="J86" s="107">
        <f t="shared" si="15"/>
        <v>1377.0666666666666</v>
      </c>
      <c r="K86" s="107">
        <f t="shared" si="12"/>
        <v>1377.0666666666666</v>
      </c>
      <c r="L86" s="107">
        <f t="shared" si="13"/>
        <v>0.0003321329749048764</v>
      </c>
      <c r="M86" s="56">
        <f t="shared" si="17"/>
        <v>15898.6798792212</v>
      </c>
      <c r="N86" s="57">
        <f t="shared" si="19"/>
        <v>5438.178839474786</v>
      </c>
      <c r="O86" s="58">
        <f t="shared" si="18"/>
        <v>21336.858718695985</v>
      </c>
      <c r="P86" s="18">
        <v>33656.71</v>
      </c>
      <c r="AE86" s="88" t="e">
        <f>#REF!-P86</f>
        <v>#REF!</v>
      </c>
      <c r="AF86" s="81" t="e">
        <f>AE86/#REF!</f>
        <v>#REF!</v>
      </c>
      <c r="AG86" s="82">
        <v>39944.19009572477</v>
      </c>
      <c r="AH86" s="89" t="e">
        <f>#REF!-AG86</f>
        <v>#REF!</v>
      </c>
      <c r="AI86" s="81" t="e">
        <f>AH86/#REF!</f>
        <v>#REF!</v>
      </c>
      <c r="AJ86" s="88" t="e">
        <f>#REF!-#REF!</f>
        <v>#REF!</v>
      </c>
      <c r="AK86" s="81" t="e">
        <f>AJ86/#REF!</f>
        <v>#REF!</v>
      </c>
      <c r="AL86" s="88" t="e">
        <f>#REF!-#REF!</f>
        <v>#REF!</v>
      </c>
      <c r="AM86" s="83" t="e">
        <f>AL86/#REF!</f>
        <v>#REF!</v>
      </c>
    </row>
    <row r="87" spans="1:39" s="80" customFormat="1" ht="12.75">
      <c r="A87" s="14" t="s">
        <v>150</v>
      </c>
      <c r="B87" s="61" t="s">
        <v>151</v>
      </c>
      <c r="C87" s="27">
        <v>539</v>
      </c>
      <c r="D87" s="46">
        <v>388469</v>
      </c>
      <c r="E87" s="46">
        <v>35400</v>
      </c>
      <c r="F87" s="15">
        <f t="shared" si="16"/>
        <v>5914.824604519775</v>
      </c>
      <c r="G87" s="16">
        <f t="shared" si="9"/>
        <v>0.0003511204544724065</v>
      </c>
      <c r="H87" s="16">
        <v>0.00012658178534258416</v>
      </c>
      <c r="I87" s="107">
        <f t="shared" si="14"/>
        <v>10.973700564971752</v>
      </c>
      <c r="J87" s="107">
        <f t="shared" si="15"/>
        <v>524.8246045197743</v>
      </c>
      <c r="K87" s="107">
        <f t="shared" si="12"/>
        <v>524.8246045197743</v>
      </c>
      <c r="L87" s="107">
        <f t="shared" si="13"/>
        <v>0.00012658178534258416</v>
      </c>
      <c r="M87" s="56">
        <f t="shared" si="17"/>
        <v>25574.163172365937</v>
      </c>
      <c r="N87" s="57">
        <f t="shared" si="19"/>
        <v>2072.5867002821165</v>
      </c>
      <c r="O87" s="58">
        <f t="shared" si="18"/>
        <v>27646.749872648055</v>
      </c>
      <c r="P87" s="18">
        <v>43143.36</v>
      </c>
      <c r="AE87" s="88" t="e">
        <f>#REF!-P87</f>
        <v>#REF!</v>
      </c>
      <c r="AF87" s="81" t="e">
        <f>AE87/#REF!</f>
        <v>#REF!</v>
      </c>
      <c r="AG87" s="82">
        <v>44401.954869661095</v>
      </c>
      <c r="AH87" s="89" t="e">
        <f>#REF!-AG87</f>
        <v>#REF!</v>
      </c>
      <c r="AI87" s="81" t="e">
        <f>AH87/#REF!</f>
        <v>#REF!</v>
      </c>
      <c r="AJ87" s="88" t="e">
        <f>#REF!-#REF!</f>
        <v>#REF!</v>
      </c>
      <c r="AK87" s="81" t="e">
        <f>AJ87/#REF!</f>
        <v>#REF!</v>
      </c>
      <c r="AL87" s="88" t="e">
        <f>#REF!-#REF!</f>
        <v>#REF!</v>
      </c>
      <c r="AM87" s="83" t="e">
        <f>AL87/#REF!</f>
        <v>#REF!</v>
      </c>
    </row>
    <row r="88" spans="1:39" s="80" customFormat="1" ht="12.75">
      <c r="A88" s="14" t="s">
        <v>152</v>
      </c>
      <c r="B88" s="61" t="s">
        <v>153</v>
      </c>
      <c r="C88" s="27">
        <v>1578</v>
      </c>
      <c r="D88" s="46">
        <v>928102</v>
      </c>
      <c r="E88" s="46">
        <v>60200</v>
      </c>
      <c r="F88" s="15">
        <f t="shared" si="16"/>
        <v>24327.98930232558</v>
      </c>
      <c r="G88" s="16">
        <f t="shared" si="9"/>
        <v>0.0014441771703095042</v>
      </c>
      <c r="H88" s="16">
        <v>0.002061678773554745</v>
      </c>
      <c r="I88" s="107">
        <f t="shared" si="14"/>
        <v>15.416976744186046</v>
      </c>
      <c r="J88" s="107">
        <f t="shared" si="15"/>
        <v>8547.98930232558</v>
      </c>
      <c r="K88" s="107">
        <f t="shared" si="12"/>
        <v>8547.98930232558</v>
      </c>
      <c r="L88" s="107">
        <f t="shared" si="13"/>
        <v>0.002061678773554745</v>
      </c>
      <c r="M88" s="56">
        <f t="shared" si="17"/>
        <v>105187.89814964618</v>
      </c>
      <c r="N88" s="57">
        <f t="shared" si="19"/>
        <v>33756.89475984979</v>
      </c>
      <c r="O88" s="58">
        <f t="shared" si="18"/>
        <v>138944.79290949597</v>
      </c>
      <c r="P88" s="18">
        <v>268393.85</v>
      </c>
      <c r="AE88" s="88" t="e">
        <f>#REF!-P88</f>
        <v>#REF!</v>
      </c>
      <c r="AF88" s="81" t="e">
        <f>AE88/#REF!</f>
        <v>#REF!</v>
      </c>
      <c r="AG88" s="82">
        <v>329102.2024902586</v>
      </c>
      <c r="AH88" s="89" t="e">
        <f>#REF!-AG88</f>
        <v>#REF!</v>
      </c>
      <c r="AI88" s="81" t="e">
        <f>AH88/#REF!</f>
        <v>#REF!</v>
      </c>
      <c r="AJ88" s="88" t="e">
        <f>#REF!-#REF!</f>
        <v>#REF!</v>
      </c>
      <c r="AK88" s="81" t="e">
        <f>AJ88/#REF!</f>
        <v>#REF!</v>
      </c>
      <c r="AL88" s="88" t="e">
        <f>#REF!-#REF!</f>
        <v>#REF!</v>
      </c>
      <c r="AM88" s="83" t="e">
        <f>AL88/#REF!</f>
        <v>#REF!</v>
      </c>
    </row>
    <row r="89" spans="1:39" s="80" customFormat="1" ht="12.75">
      <c r="A89" s="14" t="s">
        <v>154</v>
      </c>
      <c r="B89" s="61" t="s">
        <v>155</v>
      </c>
      <c r="C89" s="27">
        <v>550</v>
      </c>
      <c r="D89" s="46">
        <v>419020</v>
      </c>
      <c r="E89" s="46">
        <v>27400</v>
      </c>
      <c r="F89" s="15">
        <f t="shared" si="16"/>
        <v>8410.985401459855</v>
      </c>
      <c r="G89" s="16">
        <f t="shared" si="9"/>
        <v>0.0004992995083006585</v>
      </c>
      <c r="H89" s="16">
        <v>0.0007020969025645289</v>
      </c>
      <c r="I89" s="107">
        <f t="shared" si="14"/>
        <v>15.292700729927008</v>
      </c>
      <c r="J89" s="107">
        <f t="shared" si="15"/>
        <v>2910.985401459854</v>
      </c>
      <c r="K89" s="107">
        <f t="shared" si="12"/>
        <v>2910.985401459854</v>
      </c>
      <c r="L89" s="107">
        <f t="shared" si="13"/>
        <v>0.0007020969025645289</v>
      </c>
      <c r="M89" s="56">
        <f t="shared" si="17"/>
        <v>36366.91321885553</v>
      </c>
      <c r="N89" s="57">
        <f t="shared" si="19"/>
        <v>11495.78273545628</v>
      </c>
      <c r="O89" s="58">
        <f t="shared" si="18"/>
        <v>47862.695954311814</v>
      </c>
      <c r="P89" s="18">
        <v>74163.66</v>
      </c>
      <c r="AE89" s="88" t="e">
        <f>#REF!-P89</f>
        <v>#REF!</v>
      </c>
      <c r="AF89" s="81" t="e">
        <f>AE89/#REF!</f>
        <v>#REF!</v>
      </c>
      <c r="AG89" s="82">
        <v>84057.92948208243</v>
      </c>
      <c r="AH89" s="89" t="e">
        <f>#REF!-AG89</f>
        <v>#REF!</v>
      </c>
      <c r="AI89" s="81" t="e">
        <f>AH89/#REF!</f>
        <v>#REF!</v>
      </c>
      <c r="AJ89" s="88" t="e">
        <f>#REF!-#REF!</f>
        <v>#REF!</v>
      </c>
      <c r="AK89" s="81" t="e">
        <f>AJ89/#REF!</f>
        <v>#REF!</v>
      </c>
      <c r="AL89" s="88" t="e">
        <f>#REF!-#REF!</f>
        <v>#REF!</v>
      </c>
      <c r="AM89" s="83" t="e">
        <f>AL89/#REF!</f>
        <v>#REF!</v>
      </c>
    </row>
    <row r="90" spans="1:39" s="80" customFormat="1" ht="12.75">
      <c r="A90" s="14" t="s">
        <v>156</v>
      </c>
      <c r="B90" s="61" t="s">
        <v>157</v>
      </c>
      <c r="C90" s="27">
        <v>67</v>
      </c>
      <c r="D90" s="46">
        <v>148753</v>
      </c>
      <c r="E90" s="46">
        <v>13400</v>
      </c>
      <c r="F90" s="15">
        <f t="shared" si="16"/>
        <v>743.765</v>
      </c>
      <c r="G90" s="16">
        <f t="shared" si="9"/>
        <v>4.4151960925622796E-05</v>
      </c>
      <c r="H90" s="16">
        <v>1.7791287442286654E-05</v>
      </c>
      <c r="I90" s="107">
        <f t="shared" si="14"/>
        <v>11.100970149253731</v>
      </c>
      <c r="J90" s="107">
        <f t="shared" si="15"/>
        <v>73.765</v>
      </c>
      <c r="K90" s="107">
        <f t="shared" si="12"/>
        <v>73.765</v>
      </c>
      <c r="L90" s="107">
        <f t="shared" si="13"/>
        <v>1.7791287442286654E-05</v>
      </c>
      <c r="M90" s="56">
        <f t="shared" si="17"/>
        <v>3215.846410282369</v>
      </c>
      <c r="N90" s="57">
        <f t="shared" si="19"/>
        <v>291.3056221634326</v>
      </c>
      <c r="O90" s="58">
        <f t="shared" si="18"/>
        <v>3507.1520324458015</v>
      </c>
      <c r="P90" s="18">
        <v>3890.52</v>
      </c>
      <c r="AE90" s="88" t="e">
        <f>#REF!-P90</f>
        <v>#REF!</v>
      </c>
      <c r="AF90" s="81" t="e">
        <f>AE90/#REF!</f>
        <v>#REF!</v>
      </c>
      <c r="AG90" s="82">
        <v>3694.7390384411196</v>
      </c>
      <c r="AH90" s="89" t="e">
        <f>#REF!-AG90</f>
        <v>#REF!</v>
      </c>
      <c r="AI90" s="81" t="e">
        <f>AH90/#REF!</f>
        <v>#REF!</v>
      </c>
      <c r="AJ90" s="88" t="e">
        <f>#REF!-#REF!</f>
        <v>#REF!</v>
      </c>
      <c r="AK90" s="81" t="e">
        <f>AJ90/#REF!</f>
        <v>#REF!</v>
      </c>
      <c r="AL90" s="88" t="e">
        <f>#REF!-#REF!</f>
        <v>#REF!</v>
      </c>
      <c r="AM90" s="83" t="e">
        <f>AL90/#REF!</f>
        <v>#REF!</v>
      </c>
    </row>
    <row r="91" spans="1:39" s="80" customFormat="1" ht="12.75">
      <c r="A91" s="14" t="s">
        <v>158</v>
      </c>
      <c r="B91" s="61" t="s">
        <v>159</v>
      </c>
      <c r="C91" s="27">
        <v>193</v>
      </c>
      <c r="D91" s="46">
        <v>440889</v>
      </c>
      <c r="E91" s="46">
        <v>38000</v>
      </c>
      <c r="F91" s="15">
        <f t="shared" si="16"/>
        <v>2239.2520263157894</v>
      </c>
      <c r="G91" s="16">
        <f>F91/$F$534</f>
        <v>0.00013292823401009243</v>
      </c>
      <c r="H91" s="16">
        <v>7.458810672126088E-05</v>
      </c>
      <c r="I91" s="107">
        <f t="shared" si="14"/>
        <v>11.602342105263158</v>
      </c>
      <c r="J91" s="107">
        <f>(I91-10)*C91</f>
        <v>309.2520263157896</v>
      </c>
      <c r="K91" s="107">
        <f>IF(J91&gt;0,J91,0)</f>
        <v>309.2520263157896</v>
      </c>
      <c r="L91" s="107">
        <f>K91/$K$534</f>
        <v>7.458810672126088E-05</v>
      </c>
      <c r="M91" s="56">
        <f t="shared" si="17"/>
        <v>9681.94334305211</v>
      </c>
      <c r="N91" s="57">
        <f t="shared" si="19"/>
        <v>1221.2682699277884</v>
      </c>
      <c r="O91" s="58">
        <f t="shared" si="18"/>
        <v>10903.211612979898</v>
      </c>
      <c r="P91" s="18">
        <v>16914.52</v>
      </c>
      <c r="AE91" s="88" t="e">
        <f>#REF!-P91</f>
        <v>#REF!</v>
      </c>
      <c r="AF91" s="81" t="e">
        <f>AE91/#REF!</f>
        <v>#REF!</v>
      </c>
      <c r="AG91" s="82">
        <v>18484.630819239508</v>
      </c>
      <c r="AH91" s="89" t="e">
        <f>#REF!-AG91</f>
        <v>#REF!</v>
      </c>
      <c r="AI91" s="81" t="e">
        <f>AH91/#REF!</f>
        <v>#REF!</v>
      </c>
      <c r="AJ91" s="88" t="e">
        <f>#REF!-#REF!</f>
        <v>#REF!</v>
      </c>
      <c r="AK91" s="81" t="e">
        <f>AJ91/#REF!</f>
        <v>#REF!</v>
      </c>
      <c r="AL91" s="88" t="e">
        <f>#REF!-#REF!</f>
        <v>#REF!</v>
      </c>
      <c r="AM91" s="83" t="e">
        <f>AL91/#REF!</f>
        <v>#REF!</v>
      </c>
    </row>
    <row r="92" spans="1:39" s="80" customFormat="1" ht="12.75">
      <c r="A92" s="14" t="s">
        <v>160</v>
      </c>
      <c r="B92" s="61" t="s">
        <v>161</v>
      </c>
      <c r="C92" s="27">
        <v>174</v>
      </c>
      <c r="D92" s="46">
        <v>365666</v>
      </c>
      <c r="E92" s="46">
        <v>33200</v>
      </c>
      <c r="F92" s="15">
        <f t="shared" si="16"/>
        <v>1916.4422891566264</v>
      </c>
      <c r="G92" s="16">
        <f>F92/$F$534</f>
        <v>0.00011376534936042228</v>
      </c>
      <c r="H92" s="16">
        <v>4.2555893490959105E-05</v>
      </c>
      <c r="I92" s="107">
        <f t="shared" si="14"/>
        <v>11.014036144578313</v>
      </c>
      <c r="J92" s="107">
        <f>(I92-10)*C92</f>
        <v>176.44228915662643</v>
      </c>
      <c r="K92" s="107">
        <f>IF(J92&gt;0,J92,0)</f>
        <v>176.44228915662643</v>
      </c>
      <c r="L92" s="107">
        <f>K92/$K$534</f>
        <v>4.2555893490959105E-05</v>
      </c>
      <c r="M92" s="56">
        <f t="shared" si="17"/>
        <v>8286.1980008439</v>
      </c>
      <c r="N92" s="57">
        <f t="shared" si="19"/>
        <v>696.7888676026753</v>
      </c>
      <c r="O92" s="58">
        <f t="shared" si="18"/>
        <v>8982.986868446576</v>
      </c>
      <c r="P92" s="18">
        <v>13119.59</v>
      </c>
      <c r="AE92" s="88" t="e">
        <f>#REF!-P92</f>
        <v>#REF!</v>
      </c>
      <c r="AF92" s="81" t="e">
        <f>AE92/#REF!</f>
        <v>#REF!</v>
      </c>
      <c r="AG92" s="82">
        <v>14265.133249724497</v>
      </c>
      <c r="AH92" s="89" t="e">
        <f>#REF!-AG92</f>
        <v>#REF!</v>
      </c>
      <c r="AI92" s="81" t="e">
        <f>AH92/#REF!</f>
        <v>#REF!</v>
      </c>
      <c r="AJ92" s="88" t="e">
        <f>#REF!-#REF!</f>
        <v>#REF!</v>
      </c>
      <c r="AK92" s="81" t="e">
        <f>AJ92/#REF!</f>
        <v>#REF!</v>
      </c>
      <c r="AL92" s="88" t="e">
        <f>#REF!-#REF!</f>
        <v>#REF!</v>
      </c>
      <c r="AM92" s="83" t="e">
        <f>AL92/#REF!</f>
        <v>#REF!</v>
      </c>
    </row>
    <row r="93" spans="1:39" s="80" customFormat="1" ht="12.75">
      <c r="A93" s="14" t="s">
        <v>162</v>
      </c>
      <c r="B93" s="61" t="s">
        <v>163</v>
      </c>
      <c r="C93" s="27">
        <v>1486</v>
      </c>
      <c r="D93" s="46">
        <v>640101</v>
      </c>
      <c r="E93" s="46">
        <v>54650</v>
      </c>
      <c r="F93" s="15">
        <f t="shared" si="16"/>
        <v>17405.12508691674</v>
      </c>
      <c r="G93" s="16">
        <f>F93/$F$534</f>
        <v>0.0010332166783098493</v>
      </c>
      <c r="H93" s="16">
        <v>0.0006138555141043935</v>
      </c>
      <c r="I93" s="107">
        <f t="shared" si="14"/>
        <v>11.712735590118939</v>
      </c>
      <c r="J93" s="107">
        <f>(I93-10)*C93</f>
        <v>2545.1250869167434</v>
      </c>
      <c r="K93" s="107">
        <f>IF(J93&gt;0,J93,0)</f>
        <v>2545.1250869167434</v>
      </c>
      <c r="L93" s="107">
        <f>K93/$K$534</f>
        <v>0.0006138555141043935</v>
      </c>
      <c r="M93" s="56">
        <f t="shared" si="17"/>
        <v>75255.23388607531</v>
      </c>
      <c r="N93" s="57">
        <f t="shared" si="19"/>
        <v>10050.962474453228</v>
      </c>
      <c r="O93" s="58">
        <f t="shared" si="18"/>
        <v>85306.19636052854</v>
      </c>
      <c r="P93" s="18">
        <v>99904.54</v>
      </c>
      <c r="AE93" s="88" t="e">
        <f>#REF!-P93</f>
        <v>#REF!</v>
      </c>
      <c r="AF93" s="81" t="e">
        <f>AE93/#REF!</f>
        <v>#REF!</v>
      </c>
      <c r="AG93" s="82">
        <v>115614.49823616946</v>
      </c>
      <c r="AH93" s="89" t="e">
        <f>#REF!-AG93</f>
        <v>#REF!</v>
      </c>
      <c r="AI93" s="81" t="e">
        <f>AH93/#REF!</f>
        <v>#REF!</v>
      </c>
      <c r="AJ93" s="88" t="e">
        <f>#REF!-#REF!</f>
        <v>#REF!</v>
      </c>
      <c r="AK93" s="81" t="e">
        <f>AJ93/#REF!</f>
        <v>#REF!</v>
      </c>
      <c r="AL93" s="88" t="e">
        <f>#REF!-#REF!</f>
        <v>#REF!</v>
      </c>
      <c r="AM93" s="83" t="e">
        <f>AL93/#REF!</f>
        <v>#REF!</v>
      </c>
    </row>
    <row r="94" spans="1:39" s="80" customFormat="1" ht="12.75">
      <c r="A94" s="14"/>
      <c r="B94" s="61"/>
      <c r="C94" s="23">
        <v>0</v>
      </c>
      <c r="D94" s="45"/>
      <c r="E94" s="45">
        <v>0</v>
      </c>
      <c r="F94" s="15"/>
      <c r="G94" s="16"/>
      <c r="H94" s="16"/>
      <c r="I94" s="107"/>
      <c r="J94" s="107"/>
      <c r="K94" s="107"/>
      <c r="L94" s="107"/>
      <c r="M94" s="56">
        <f t="shared" si="17"/>
        <v>0</v>
      </c>
      <c r="N94" s="57">
        <f t="shared" si="19"/>
        <v>0</v>
      </c>
      <c r="O94" s="58">
        <f t="shared" si="18"/>
        <v>0</v>
      </c>
      <c r="P94" s="18"/>
      <c r="AE94" s="88" t="e">
        <f>#REF!-P94</f>
        <v>#REF!</v>
      </c>
      <c r="AF94" s="81" t="e">
        <f>AE94/#REF!</f>
        <v>#REF!</v>
      </c>
      <c r="AG94" s="82"/>
      <c r="AH94" s="89" t="e">
        <f>#REF!-AG94</f>
        <v>#REF!</v>
      </c>
      <c r="AI94" s="81" t="e">
        <f>AH94/#REF!</f>
        <v>#REF!</v>
      </c>
      <c r="AJ94" s="88" t="e">
        <f>#REF!-#REF!</f>
        <v>#REF!</v>
      </c>
      <c r="AK94" s="81"/>
      <c r="AL94" s="88" t="e">
        <f>#REF!-#REF!</f>
        <v>#REF!</v>
      </c>
      <c r="AM94" s="83" t="e">
        <f>AL94/#REF!</f>
        <v>#REF!</v>
      </c>
    </row>
    <row r="95" spans="1:39" s="80" customFormat="1" ht="12.75">
      <c r="A95" s="2"/>
      <c r="B95" s="2" t="s">
        <v>987</v>
      </c>
      <c r="C95" s="14"/>
      <c r="D95" s="45"/>
      <c r="E95" s="45">
        <v>0</v>
      </c>
      <c r="F95" s="15"/>
      <c r="G95" s="16"/>
      <c r="H95" s="16"/>
      <c r="I95" s="107"/>
      <c r="J95" s="107"/>
      <c r="K95" s="107"/>
      <c r="L95" s="107"/>
      <c r="M95" s="56">
        <f t="shared" si="17"/>
        <v>0</v>
      </c>
      <c r="N95" s="57">
        <f t="shared" si="19"/>
        <v>0</v>
      </c>
      <c r="O95" s="58">
        <f t="shared" si="18"/>
        <v>0</v>
      </c>
      <c r="P95" s="18"/>
      <c r="AE95" s="88" t="e">
        <f>#REF!-P95</f>
        <v>#REF!</v>
      </c>
      <c r="AF95" s="81" t="e">
        <f>AE95/#REF!</f>
        <v>#REF!</v>
      </c>
      <c r="AG95" s="82"/>
      <c r="AH95" s="89" t="e">
        <f>#REF!-AG95</f>
        <v>#REF!</v>
      </c>
      <c r="AI95" s="81" t="e">
        <f>AH95/#REF!</f>
        <v>#REF!</v>
      </c>
      <c r="AJ95" s="88" t="e">
        <f>#REF!-#REF!</f>
        <v>#REF!</v>
      </c>
      <c r="AK95" s="81"/>
      <c r="AL95" s="88" t="e">
        <f>#REF!-#REF!</f>
        <v>#REF!</v>
      </c>
      <c r="AM95" s="83" t="e">
        <f>AL95/#REF!</f>
        <v>#REF!</v>
      </c>
    </row>
    <row r="96" spans="1:39" s="80" customFormat="1" ht="12.75">
      <c r="A96" s="14" t="s">
        <v>164</v>
      </c>
      <c r="B96" s="61" t="s">
        <v>165</v>
      </c>
      <c r="C96" s="27">
        <v>1417</v>
      </c>
      <c r="D96" s="46">
        <v>1772853</v>
      </c>
      <c r="E96" s="46">
        <v>160850</v>
      </c>
      <c r="F96" s="15">
        <f t="shared" si="16"/>
        <v>15617.859502642214</v>
      </c>
      <c r="G96" s="16">
        <f aca="true" t="shared" si="20" ref="G96:G123">F96/$F$534</f>
        <v>0.0009271196177590041</v>
      </c>
      <c r="H96" s="16">
        <v>0.000349207409849574</v>
      </c>
      <c r="I96" s="107">
        <f aca="true" t="shared" si="21" ref="I96:I101">D96/E96</f>
        <v>11.02177805408766</v>
      </c>
      <c r="J96" s="107">
        <f aca="true" t="shared" si="22" ref="J96:J123">(I96-10)*C96</f>
        <v>1447.8595026422142</v>
      </c>
      <c r="K96" s="107">
        <f aca="true" t="shared" si="23" ref="K96:K123">IF(J96&gt;0,J96,0)</f>
        <v>1447.8595026422142</v>
      </c>
      <c r="L96" s="107">
        <f aca="true" t="shared" si="24" ref="L96:L123">K96/$K$534</f>
        <v>0.000349207409849574</v>
      </c>
      <c r="M96" s="56">
        <f t="shared" si="17"/>
        <v>67527.56235889878</v>
      </c>
      <c r="N96" s="57">
        <f t="shared" si="19"/>
        <v>5717.747078186516</v>
      </c>
      <c r="O96" s="58">
        <f t="shared" si="18"/>
        <v>73245.30943708529</v>
      </c>
      <c r="P96" s="18">
        <v>89951.9</v>
      </c>
      <c r="AE96" s="88" t="e">
        <f>#REF!-P96</f>
        <v>#REF!</v>
      </c>
      <c r="AF96" s="81" t="e">
        <f>AE96/#REF!</f>
        <v>#REF!</v>
      </c>
      <c r="AG96" s="82">
        <v>89777.53940668477</v>
      </c>
      <c r="AH96" s="89" t="e">
        <f>#REF!-AG96</f>
        <v>#REF!</v>
      </c>
      <c r="AI96" s="81" t="e">
        <f>AH96/#REF!</f>
        <v>#REF!</v>
      </c>
      <c r="AJ96" s="88" t="e">
        <f>#REF!-#REF!</f>
        <v>#REF!</v>
      </c>
      <c r="AK96" s="81" t="e">
        <f>AJ96/#REF!</f>
        <v>#REF!</v>
      </c>
      <c r="AL96" s="88" t="e">
        <f>#REF!-#REF!</f>
        <v>#REF!</v>
      </c>
      <c r="AM96" s="83" t="e">
        <f>AL96/#REF!</f>
        <v>#REF!</v>
      </c>
    </row>
    <row r="97" spans="1:39" s="80" customFormat="1" ht="12.75">
      <c r="A97" s="14" t="s">
        <v>166</v>
      </c>
      <c r="B97" s="61" t="s">
        <v>167</v>
      </c>
      <c r="C97" s="27">
        <v>5218</v>
      </c>
      <c r="D97" s="46">
        <v>11431092</v>
      </c>
      <c r="E97" s="46">
        <v>1060000</v>
      </c>
      <c r="F97" s="15">
        <f t="shared" si="16"/>
        <v>56271.16797735849</v>
      </c>
      <c r="G97" s="16">
        <f t="shared" si="20"/>
        <v>0.003340413181281035</v>
      </c>
      <c r="H97" s="16">
        <v>0.0009867436515944338</v>
      </c>
      <c r="I97" s="107">
        <f t="shared" si="21"/>
        <v>10.784049056603774</v>
      </c>
      <c r="J97" s="107">
        <f t="shared" si="22"/>
        <v>4091.167977358491</v>
      </c>
      <c r="K97" s="107">
        <f t="shared" si="23"/>
        <v>4091.167977358491</v>
      </c>
      <c r="L97" s="107">
        <f t="shared" si="24"/>
        <v>0.0009867436515944338</v>
      </c>
      <c r="M97" s="56">
        <f t="shared" si="17"/>
        <v>243301.89447256122</v>
      </c>
      <c r="N97" s="57">
        <f t="shared" si="19"/>
        <v>16156.445916349589</v>
      </c>
      <c r="O97" s="58">
        <f t="shared" si="18"/>
        <v>259458.34038891082</v>
      </c>
      <c r="P97" s="18">
        <v>354287.44</v>
      </c>
      <c r="AE97" s="88" t="e">
        <f>#REF!-P97</f>
        <v>#REF!</v>
      </c>
      <c r="AF97" s="81" t="e">
        <f>AE97/#REF!</f>
        <v>#REF!</v>
      </c>
      <c r="AG97" s="82">
        <v>368468.00459472096</v>
      </c>
      <c r="AH97" s="89" t="e">
        <f>#REF!-AG97</f>
        <v>#REF!</v>
      </c>
      <c r="AI97" s="81" t="e">
        <f>AH97/#REF!</f>
        <v>#REF!</v>
      </c>
      <c r="AJ97" s="88" t="e">
        <f>#REF!-#REF!</f>
        <v>#REF!</v>
      </c>
      <c r="AK97" s="81" t="e">
        <f>AJ97/#REF!</f>
        <v>#REF!</v>
      </c>
      <c r="AL97" s="88" t="e">
        <f>#REF!-#REF!</f>
        <v>#REF!</v>
      </c>
      <c r="AM97" s="83" t="e">
        <f>AL97/#REF!</f>
        <v>#REF!</v>
      </c>
    </row>
    <row r="98" spans="1:39" s="80" customFormat="1" ht="12.75">
      <c r="A98" s="14" t="s">
        <v>168</v>
      </c>
      <c r="B98" s="61" t="s">
        <v>169</v>
      </c>
      <c r="C98" s="27">
        <v>22162</v>
      </c>
      <c r="D98" s="46">
        <v>28255633</v>
      </c>
      <c r="E98" s="46">
        <v>2204800</v>
      </c>
      <c r="F98" s="15">
        <f t="shared" si="16"/>
        <v>284017.29796171986</v>
      </c>
      <c r="G98" s="16">
        <f t="shared" si="20"/>
        <v>0.016860057466816566</v>
      </c>
      <c r="H98" s="16">
        <v>0.015049525705401823</v>
      </c>
      <c r="I98" s="107">
        <f t="shared" si="21"/>
        <v>12.815508436139332</v>
      </c>
      <c r="J98" s="107">
        <f t="shared" si="22"/>
        <v>62397.29796171988</v>
      </c>
      <c r="K98" s="107">
        <f t="shared" si="23"/>
        <v>62397.29796171988</v>
      </c>
      <c r="L98" s="107">
        <f t="shared" si="24"/>
        <v>0.015049525705401823</v>
      </c>
      <c r="M98" s="56">
        <f t="shared" si="17"/>
        <v>1228016.9248462818</v>
      </c>
      <c r="N98" s="57">
        <f t="shared" si="19"/>
        <v>246413.38987400386</v>
      </c>
      <c r="O98" s="58">
        <f t="shared" si="18"/>
        <v>1474430.3147202856</v>
      </c>
      <c r="P98" s="18">
        <v>2014561.64</v>
      </c>
      <c r="AE98" s="88" t="e">
        <f>#REF!-P98</f>
        <v>#REF!</v>
      </c>
      <c r="AF98" s="81" t="e">
        <f>AE98/#REF!</f>
        <v>#REF!</v>
      </c>
      <c r="AG98" s="82">
        <v>2236925.8556087296</v>
      </c>
      <c r="AH98" s="89" t="e">
        <f>#REF!-AG98</f>
        <v>#REF!</v>
      </c>
      <c r="AI98" s="81" t="e">
        <f>AH98/#REF!</f>
        <v>#REF!</v>
      </c>
      <c r="AJ98" s="88" t="e">
        <f>#REF!-#REF!</f>
        <v>#REF!</v>
      </c>
      <c r="AK98" s="81" t="e">
        <f>AJ98/#REF!</f>
        <v>#REF!</v>
      </c>
      <c r="AL98" s="88" t="e">
        <f>#REF!-#REF!</f>
        <v>#REF!</v>
      </c>
      <c r="AM98" s="83" t="e">
        <f>AL98/#REF!</f>
        <v>#REF!</v>
      </c>
    </row>
    <row r="99" spans="1:39" s="80" customFormat="1" ht="12.75">
      <c r="A99" s="14" t="s">
        <v>170</v>
      </c>
      <c r="B99" s="61" t="s">
        <v>171</v>
      </c>
      <c r="C99" s="27">
        <v>8750</v>
      </c>
      <c r="D99" s="46">
        <v>23076498</v>
      </c>
      <c r="E99" s="46">
        <v>1784100</v>
      </c>
      <c r="F99" s="15">
        <f t="shared" si="16"/>
        <v>113177.15234572053</v>
      </c>
      <c r="G99" s="16">
        <f t="shared" si="20"/>
        <v>0.006718510830761748</v>
      </c>
      <c r="H99" s="16">
        <v>0.006193040033648734</v>
      </c>
      <c r="I99" s="107">
        <f t="shared" si="21"/>
        <v>12.934531696653774</v>
      </c>
      <c r="J99" s="107">
        <f t="shared" si="22"/>
        <v>25677.152345720526</v>
      </c>
      <c r="K99" s="107">
        <f t="shared" si="23"/>
        <v>25677.152345720526</v>
      </c>
      <c r="L99" s="107">
        <f t="shared" si="24"/>
        <v>0.006193040033648734</v>
      </c>
      <c r="M99" s="56">
        <f t="shared" si="17"/>
        <v>489348.56990711606</v>
      </c>
      <c r="N99" s="57">
        <f t="shared" si="19"/>
        <v>101401.73306385631</v>
      </c>
      <c r="O99" s="58">
        <f t="shared" si="18"/>
        <v>590750.3029709724</v>
      </c>
      <c r="P99" s="18">
        <v>667238.06</v>
      </c>
      <c r="AE99" s="88" t="e">
        <f>#REF!-P99</f>
        <v>#REF!</v>
      </c>
      <c r="AF99" s="81" t="e">
        <f>AE99/#REF!</f>
        <v>#REF!</v>
      </c>
      <c r="AG99" s="82">
        <v>697790.6230780942</v>
      </c>
      <c r="AH99" s="89" t="e">
        <f>#REF!-AG99</f>
        <v>#REF!</v>
      </c>
      <c r="AI99" s="81" t="e">
        <f>AH99/#REF!</f>
        <v>#REF!</v>
      </c>
      <c r="AJ99" s="88" t="e">
        <f>#REF!-#REF!</f>
        <v>#REF!</v>
      </c>
      <c r="AK99" s="81" t="e">
        <f>AJ99/#REF!</f>
        <v>#REF!</v>
      </c>
      <c r="AL99" s="88" t="e">
        <f>#REF!-#REF!</f>
        <v>#REF!</v>
      </c>
      <c r="AM99" s="83" t="e">
        <f>AL99/#REF!</f>
        <v>#REF!</v>
      </c>
    </row>
    <row r="100" spans="1:39" s="80" customFormat="1" ht="12.75">
      <c r="A100" s="14" t="s">
        <v>172</v>
      </c>
      <c r="B100" s="61" t="s">
        <v>173</v>
      </c>
      <c r="C100" s="27">
        <v>3703</v>
      </c>
      <c r="D100" s="46">
        <v>5981389</v>
      </c>
      <c r="E100" s="46">
        <v>644700</v>
      </c>
      <c r="F100" s="15">
        <f t="shared" si="16"/>
        <v>34355.643659066234</v>
      </c>
      <c r="G100" s="16">
        <f t="shared" si="20"/>
        <v>0.0020394466483495636</v>
      </c>
      <c r="H100" s="16">
        <v>0</v>
      </c>
      <c r="I100" s="107">
        <f t="shared" si="21"/>
        <v>9.277786567395689</v>
      </c>
      <c r="J100" s="107">
        <f t="shared" si="22"/>
        <v>-2674.3563409337653</v>
      </c>
      <c r="K100" s="107">
        <f t="shared" si="23"/>
        <v>0</v>
      </c>
      <c r="L100" s="107">
        <f t="shared" si="24"/>
        <v>0</v>
      </c>
      <c r="M100" s="56">
        <f t="shared" si="17"/>
        <v>148544.8674432763</v>
      </c>
      <c r="N100" s="57">
        <f t="shared" si="19"/>
        <v>0</v>
      </c>
      <c r="O100" s="58">
        <f t="shared" si="18"/>
        <v>148544.8674432763</v>
      </c>
      <c r="P100" s="18">
        <v>228485.9</v>
      </c>
      <c r="AE100" s="88" t="e">
        <f>#REF!-P100</f>
        <v>#REF!</v>
      </c>
      <c r="AF100" s="81" t="e">
        <f>AE100/#REF!</f>
        <v>#REF!</v>
      </c>
      <c r="AG100" s="82">
        <v>232744.42187373448</v>
      </c>
      <c r="AH100" s="89" t="e">
        <f>#REF!-AG100</f>
        <v>#REF!</v>
      </c>
      <c r="AI100" s="81" t="e">
        <f>AH100/#REF!</f>
        <v>#REF!</v>
      </c>
      <c r="AJ100" s="88" t="e">
        <f>#REF!-#REF!</f>
        <v>#REF!</v>
      </c>
      <c r="AK100" s="81" t="e">
        <f>AJ100/#REF!</f>
        <v>#REF!</v>
      </c>
      <c r="AL100" s="88" t="e">
        <f>#REF!-#REF!</f>
        <v>#REF!</v>
      </c>
      <c r="AM100" s="83" t="e">
        <f>AL100/#REF!</f>
        <v>#REF!</v>
      </c>
    </row>
    <row r="101" spans="1:39" s="80" customFormat="1" ht="12.75">
      <c r="A101" s="14" t="s">
        <v>1007</v>
      </c>
      <c r="B101" s="62" t="s">
        <v>1029</v>
      </c>
      <c r="C101" s="27">
        <v>353</v>
      </c>
      <c r="D101" s="46">
        <v>2340740</v>
      </c>
      <c r="E101" s="46">
        <v>223750</v>
      </c>
      <c r="F101" s="15">
        <f t="shared" si="16"/>
        <v>3692.8769608938546</v>
      </c>
      <c r="G101" s="16">
        <f t="shared" si="20"/>
        <v>0.00021921945679148405</v>
      </c>
      <c r="H101" s="16">
        <v>3.928408905292013E-05</v>
      </c>
      <c r="I101" s="107">
        <f t="shared" si="21"/>
        <v>10.46140782122905</v>
      </c>
      <c r="J101" s="107">
        <f t="shared" si="22"/>
        <v>162.8769608938548</v>
      </c>
      <c r="K101" s="107">
        <f t="shared" si="23"/>
        <v>162.8769608938548</v>
      </c>
      <c r="L101" s="107">
        <f t="shared" si="24"/>
        <v>3.928408905292013E-05</v>
      </c>
      <c r="M101" s="56">
        <f t="shared" si="17"/>
        <v>15967.039479277684</v>
      </c>
      <c r="N101" s="57">
        <f t="shared" si="19"/>
        <v>643.2179818243537</v>
      </c>
      <c r="O101" s="58">
        <f t="shared" si="18"/>
        <v>16610.25746110204</v>
      </c>
      <c r="P101" s="18">
        <v>20925.4</v>
      </c>
      <c r="AE101" s="88" t="e">
        <f>#REF!-P101</f>
        <v>#REF!</v>
      </c>
      <c r="AF101" s="81" t="e">
        <f>AE101/#REF!</f>
        <v>#REF!</v>
      </c>
      <c r="AG101" s="82">
        <v>22428.544397229674</v>
      </c>
      <c r="AH101" s="89" t="e">
        <f>#REF!-AG101</f>
        <v>#REF!</v>
      </c>
      <c r="AI101" s="81" t="e">
        <f>AH101/#REF!</f>
        <v>#REF!</v>
      </c>
      <c r="AJ101" s="88" t="e">
        <f>#REF!-#REF!</f>
        <v>#REF!</v>
      </c>
      <c r="AK101" s="81" t="e">
        <f>AJ101/#REF!</f>
        <v>#REF!</v>
      </c>
      <c r="AL101" s="88" t="e">
        <f>#REF!-#REF!</f>
        <v>#REF!</v>
      </c>
      <c r="AM101" s="83" t="e">
        <f>AL101/#REF!</f>
        <v>#REF!</v>
      </c>
    </row>
    <row r="102" spans="1:39" s="80" customFormat="1" ht="12.75">
      <c r="A102" s="14" t="s">
        <v>174</v>
      </c>
      <c r="B102" s="61" t="s">
        <v>175</v>
      </c>
      <c r="C102" s="27">
        <v>7592</v>
      </c>
      <c r="D102" s="46">
        <v>15102741</v>
      </c>
      <c r="E102" s="46">
        <v>1131350</v>
      </c>
      <c r="F102" s="15">
        <f t="shared" si="16"/>
        <v>101347.95569187254</v>
      </c>
      <c r="G102" s="16">
        <f t="shared" si="20"/>
        <v>0.006016296786752949</v>
      </c>
      <c r="H102" s="16">
        <v>0.006132936606572676</v>
      </c>
      <c r="I102" s="107">
        <f aca="true" t="shared" si="25" ref="I102:I123">D102/E102</f>
        <v>13.349309232333054</v>
      </c>
      <c r="J102" s="107">
        <f t="shared" si="22"/>
        <v>25427.955691872547</v>
      </c>
      <c r="K102" s="107">
        <f t="shared" si="23"/>
        <v>25427.955691872547</v>
      </c>
      <c r="L102" s="107">
        <f t="shared" si="24"/>
        <v>0.006132936606572676</v>
      </c>
      <c r="M102" s="56">
        <f t="shared" si="17"/>
        <v>438202.20029332506</v>
      </c>
      <c r="N102" s="57">
        <f t="shared" si="19"/>
        <v>100417.62967755886</v>
      </c>
      <c r="O102" s="58">
        <f t="shared" si="18"/>
        <v>538619.8299708839</v>
      </c>
      <c r="P102" s="18">
        <v>702293.65</v>
      </c>
      <c r="AE102" s="88" t="e">
        <f>#REF!-P102</f>
        <v>#REF!</v>
      </c>
      <c r="AF102" s="81" t="e">
        <f>AE102/#REF!</f>
        <v>#REF!</v>
      </c>
      <c r="AG102" s="82">
        <v>765612.8498588515</v>
      </c>
      <c r="AH102" s="89" t="e">
        <f>#REF!-AG102</f>
        <v>#REF!</v>
      </c>
      <c r="AI102" s="81" t="e">
        <f>AH102/#REF!</f>
        <v>#REF!</v>
      </c>
      <c r="AJ102" s="88" t="e">
        <f>#REF!-#REF!</f>
        <v>#REF!</v>
      </c>
      <c r="AK102" s="81" t="e">
        <f>AJ102/#REF!</f>
        <v>#REF!</v>
      </c>
      <c r="AL102" s="88" t="e">
        <f>#REF!-#REF!</f>
        <v>#REF!</v>
      </c>
      <c r="AM102" s="83" t="e">
        <f>AL102/#REF!</f>
        <v>#REF!</v>
      </c>
    </row>
    <row r="103" spans="1:39" s="80" customFormat="1" ht="12.75">
      <c r="A103" s="14" t="s">
        <v>176</v>
      </c>
      <c r="B103" s="61" t="s">
        <v>177</v>
      </c>
      <c r="C103" s="27">
        <v>10816</v>
      </c>
      <c r="D103" s="46">
        <v>25310747</v>
      </c>
      <c r="E103" s="46">
        <v>2171450</v>
      </c>
      <c r="F103" s="15">
        <f t="shared" si="16"/>
        <v>126072.91881093278</v>
      </c>
      <c r="G103" s="16">
        <f t="shared" si="20"/>
        <v>0.007484039427936942</v>
      </c>
      <c r="H103" s="16">
        <v>0.004320394326518658</v>
      </c>
      <c r="I103" s="107">
        <f t="shared" si="25"/>
        <v>11.656150037993045</v>
      </c>
      <c r="J103" s="107">
        <f t="shared" si="22"/>
        <v>17912.91881093278</v>
      </c>
      <c r="K103" s="107">
        <f t="shared" si="23"/>
        <v>17912.91881093278</v>
      </c>
      <c r="L103" s="107">
        <f t="shared" si="24"/>
        <v>0.004320394326518658</v>
      </c>
      <c r="M103" s="56">
        <f t="shared" si="17"/>
        <v>545106.5099755416</v>
      </c>
      <c r="N103" s="57">
        <f t="shared" si="19"/>
        <v>70739.9709751485</v>
      </c>
      <c r="O103" s="58">
        <f t="shared" si="18"/>
        <v>615846.4809506901</v>
      </c>
      <c r="P103" s="18">
        <v>799580.16</v>
      </c>
      <c r="AE103" s="88" t="e">
        <f>#REF!-P103</f>
        <v>#REF!</v>
      </c>
      <c r="AF103" s="81" t="e">
        <f>AE103/#REF!</f>
        <v>#REF!</v>
      </c>
      <c r="AG103" s="82">
        <v>828754.3255153588</v>
      </c>
      <c r="AH103" s="89" t="e">
        <f>#REF!-AG103</f>
        <v>#REF!</v>
      </c>
      <c r="AI103" s="81" t="e">
        <f>AH103/#REF!</f>
        <v>#REF!</v>
      </c>
      <c r="AJ103" s="88" t="e">
        <f>#REF!-#REF!</f>
        <v>#REF!</v>
      </c>
      <c r="AK103" s="81" t="e">
        <f>AJ103/#REF!</f>
        <v>#REF!</v>
      </c>
      <c r="AL103" s="88" t="e">
        <f>#REF!-#REF!</f>
        <v>#REF!</v>
      </c>
      <c r="AM103" s="83" t="e">
        <f>AL103/#REF!</f>
        <v>#REF!</v>
      </c>
    </row>
    <row r="104" spans="1:39" s="80" customFormat="1" ht="12.75">
      <c r="A104" s="14" t="s">
        <v>178</v>
      </c>
      <c r="B104" s="61" t="s">
        <v>179</v>
      </c>
      <c r="C104" s="27">
        <v>8117</v>
      </c>
      <c r="D104" s="46">
        <v>18652940</v>
      </c>
      <c r="E104" s="46">
        <v>1554400</v>
      </c>
      <c r="F104" s="15">
        <f t="shared" si="16"/>
        <v>97404.73107308286</v>
      </c>
      <c r="G104" s="16">
        <f t="shared" si="20"/>
        <v>0.00578221599605998</v>
      </c>
      <c r="H104" s="16">
        <v>0.003915634339719921</v>
      </c>
      <c r="I104" s="107">
        <f t="shared" si="25"/>
        <v>12.000090066906845</v>
      </c>
      <c r="J104" s="107">
        <f t="shared" si="22"/>
        <v>16234.731073082858</v>
      </c>
      <c r="K104" s="107">
        <f t="shared" si="23"/>
        <v>16234.731073082858</v>
      </c>
      <c r="L104" s="107">
        <f t="shared" si="24"/>
        <v>0.003915634339719921</v>
      </c>
      <c r="M104" s="56">
        <f t="shared" si="17"/>
        <v>421152.72265553375</v>
      </c>
      <c r="N104" s="57">
        <f t="shared" si="19"/>
        <v>64112.63384939217</v>
      </c>
      <c r="O104" s="58">
        <f t="shared" si="18"/>
        <v>485265.35650492593</v>
      </c>
      <c r="P104" s="18">
        <v>657168.46</v>
      </c>
      <c r="AE104" s="88" t="e">
        <f>#REF!-P104</f>
        <v>#REF!</v>
      </c>
      <c r="AF104" s="81" t="e">
        <f>AE104/#REF!</f>
        <v>#REF!</v>
      </c>
      <c r="AG104" s="82">
        <v>722169.2410753621</v>
      </c>
      <c r="AH104" s="89" t="e">
        <f>#REF!-AG104</f>
        <v>#REF!</v>
      </c>
      <c r="AI104" s="81" t="e">
        <f>AH104/#REF!</f>
        <v>#REF!</v>
      </c>
      <c r="AJ104" s="88" t="e">
        <f>#REF!-#REF!</f>
        <v>#REF!</v>
      </c>
      <c r="AK104" s="81" t="e">
        <f>AJ104/#REF!</f>
        <v>#REF!</v>
      </c>
      <c r="AL104" s="88" t="e">
        <f>#REF!-#REF!</f>
        <v>#REF!</v>
      </c>
      <c r="AM104" s="83" t="e">
        <f>AL104/#REF!</f>
        <v>#REF!</v>
      </c>
    </row>
    <row r="105" spans="1:39" s="80" customFormat="1" ht="12.75">
      <c r="A105" s="14" t="s">
        <v>180</v>
      </c>
      <c r="B105" s="61" t="s">
        <v>181</v>
      </c>
      <c r="C105" s="90">
        <v>0</v>
      </c>
      <c r="D105" s="82">
        <v>2156375</v>
      </c>
      <c r="E105" s="82">
        <v>164550</v>
      </c>
      <c r="F105" s="15">
        <f t="shared" si="16"/>
        <v>0</v>
      </c>
      <c r="G105" s="16">
        <f t="shared" si="20"/>
        <v>0</v>
      </c>
      <c r="H105" s="16">
        <v>0</v>
      </c>
      <c r="I105" s="107">
        <f t="shared" si="25"/>
        <v>13.104679428745062</v>
      </c>
      <c r="J105" s="107">
        <f t="shared" si="22"/>
        <v>0</v>
      </c>
      <c r="K105" s="107">
        <f t="shared" si="23"/>
        <v>0</v>
      </c>
      <c r="L105" s="107">
        <f t="shared" si="24"/>
        <v>0</v>
      </c>
      <c r="M105" s="56">
        <f t="shared" si="17"/>
        <v>0</v>
      </c>
      <c r="N105" s="57">
        <f t="shared" si="19"/>
        <v>0</v>
      </c>
      <c r="O105" s="58">
        <f t="shared" si="18"/>
        <v>0</v>
      </c>
      <c r="P105" s="18">
        <v>0</v>
      </c>
      <c r="AE105" s="88" t="e">
        <f>#REF!-P105</f>
        <v>#REF!</v>
      </c>
      <c r="AF105" s="81" t="e">
        <f>AE105/#REF!</f>
        <v>#REF!</v>
      </c>
      <c r="AG105" s="82">
        <v>0</v>
      </c>
      <c r="AH105" s="89" t="e">
        <f>#REF!-AG105</f>
        <v>#REF!</v>
      </c>
      <c r="AI105" s="81" t="e">
        <f>AH105/#REF!</f>
        <v>#REF!</v>
      </c>
      <c r="AJ105" s="88" t="e">
        <f>#REF!-#REF!</f>
        <v>#REF!</v>
      </c>
      <c r="AK105" s="81"/>
      <c r="AL105" s="88" t="e">
        <f>#REF!-#REF!</f>
        <v>#REF!</v>
      </c>
      <c r="AM105" s="83" t="e">
        <f>AL105/#REF!</f>
        <v>#REF!</v>
      </c>
    </row>
    <row r="106" spans="1:39" s="80" customFormat="1" ht="12.75">
      <c r="A106" s="14" t="s">
        <v>182</v>
      </c>
      <c r="B106" s="61" t="s">
        <v>183</v>
      </c>
      <c r="C106" s="27">
        <v>15644</v>
      </c>
      <c r="D106" s="46">
        <v>18893223</v>
      </c>
      <c r="E106" s="46">
        <v>1443450</v>
      </c>
      <c r="F106" s="15">
        <f t="shared" si="16"/>
        <v>204763.29669333887</v>
      </c>
      <c r="G106" s="16">
        <f t="shared" si="20"/>
        <v>0.01215531932076127</v>
      </c>
      <c r="H106" s="16">
        <v>0.011655035065818373</v>
      </c>
      <c r="I106" s="107">
        <f t="shared" si="25"/>
        <v>13.088934843603866</v>
      </c>
      <c r="J106" s="107">
        <f t="shared" si="22"/>
        <v>48323.29669333888</v>
      </c>
      <c r="K106" s="107">
        <f t="shared" si="23"/>
        <v>48323.29669333888</v>
      </c>
      <c r="L106" s="107">
        <f t="shared" si="24"/>
        <v>0.011655035065818373</v>
      </c>
      <c r="M106" s="56">
        <f t="shared" si="17"/>
        <v>885343.2369483069</v>
      </c>
      <c r="N106" s="57">
        <f t="shared" si="19"/>
        <v>190833.70173173226</v>
      </c>
      <c r="O106" s="58">
        <f t="shared" si="18"/>
        <v>1076176.9386800393</v>
      </c>
      <c r="P106" s="18">
        <v>1326816.7</v>
      </c>
      <c r="AE106" s="88" t="e">
        <f>#REF!-P106</f>
        <v>#REF!</v>
      </c>
      <c r="AF106" s="81" t="e">
        <f>AE106/#REF!</f>
        <v>#REF!</v>
      </c>
      <c r="AG106" s="82">
        <v>1474132.8226391845</v>
      </c>
      <c r="AH106" s="89" t="e">
        <f>#REF!-AG106</f>
        <v>#REF!</v>
      </c>
      <c r="AI106" s="81" t="e">
        <f>AH106/#REF!</f>
        <v>#REF!</v>
      </c>
      <c r="AJ106" s="88" t="e">
        <f>#REF!-#REF!</f>
        <v>#REF!</v>
      </c>
      <c r="AK106" s="81" t="e">
        <f>AJ106/#REF!</f>
        <v>#REF!</v>
      </c>
      <c r="AL106" s="88" t="e">
        <f>#REF!-#REF!</f>
        <v>#REF!</v>
      </c>
      <c r="AM106" s="83" t="e">
        <f>AL106/#REF!</f>
        <v>#REF!</v>
      </c>
    </row>
    <row r="107" spans="1:39" s="80" customFormat="1" ht="12.75">
      <c r="A107" s="14" t="s">
        <v>184</v>
      </c>
      <c r="B107" s="61" t="s">
        <v>185</v>
      </c>
      <c r="C107" s="27">
        <v>7288</v>
      </c>
      <c r="D107" s="46">
        <v>9493361</v>
      </c>
      <c r="E107" s="46">
        <v>917050</v>
      </c>
      <c r="F107" s="15">
        <f t="shared" si="16"/>
        <v>75445.848064991</v>
      </c>
      <c r="G107" s="16">
        <f t="shared" si="20"/>
        <v>0.004478675570598182</v>
      </c>
      <c r="H107" s="16">
        <v>0.000618853663085338</v>
      </c>
      <c r="I107" s="107">
        <f t="shared" si="25"/>
        <v>10.352064772913145</v>
      </c>
      <c r="J107" s="107">
        <f t="shared" si="22"/>
        <v>2565.848064991004</v>
      </c>
      <c r="K107" s="107">
        <f t="shared" si="23"/>
        <v>2565.848064991004</v>
      </c>
      <c r="L107" s="107">
        <f t="shared" si="24"/>
        <v>0.000618853663085338</v>
      </c>
      <c r="M107" s="56">
        <f t="shared" si="17"/>
        <v>326208.22392894304</v>
      </c>
      <c r="N107" s="57">
        <f t="shared" si="19"/>
        <v>10132.799660395092</v>
      </c>
      <c r="O107" s="58">
        <f t="shared" si="18"/>
        <v>336341.0235893381</v>
      </c>
      <c r="P107" s="18">
        <v>408528.88</v>
      </c>
      <c r="AE107" s="88" t="e">
        <f>#REF!-P107</f>
        <v>#REF!</v>
      </c>
      <c r="AF107" s="81" t="e">
        <f>AE107/#REF!</f>
        <v>#REF!</v>
      </c>
      <c r="AG107" s="82">
        <v>437875.14824253996</v>
      </c>
      <c r="AH107" s="89" t="e">
        <f>#REF!-AG107</f>
        <v>#REF!</v>
      </c>
      <c r="AI107" s="81" t="e">
        <f>AH107/#REF!</f>
        <v>#REF!</v>
      </c>
      <c r="AJ107" s="88" t="e">
        <f>#REF!-#REF!</f>
        <v>#REF!</v>
      </c>
      <c r="AK107" s="81" t="e">
        <f>AJ107/#REF!</f>
        <v>#REF!</v>
      </c>
      <c r="AL107" s="88" t="e">
        <f>#REF!-#REF!</f>
        <v>#REF!</v>
      </c>
      <c r="AM107" s="83" t="e">
        <f>AL107/#REF!</f>
        <v>#REF!</v>
      </c>
    </row>
    <row r="108" spans="1:39" s="80" customFormat="1" ht="12.75">
      <c r="A108" s="14" t="s">
        <v>186</v>
      </c>
      <c r="B108" s="61" t="s">
        <v>187</v>
      </c>
      <c r="C108" s="27">
        <v>5139</v>
      </c>
      <c r="D108" s="46">
        <v>10629814</v>
      </c>
      <c r="E108" s="46">
        <v>2005900</v>
      </c>
      <c r="F108" s="15">
        <f t="shared" si="16"/>
        <v>27232.96981205444</v>
      </c>
      <c r="G108" s="16">
        <f t="shared" si="20"/>
        <v>0.0016166249003791424</v>
      </c>
      <c r="H108" s="16">
        <v>0</v>
      </c>
      <c r="I108" s="107">
        <f t="shared" si="25"/>
        <v>5.299274141283215</v>
      </c>
      <c r="J108" s="107">
        <f t="shared" si="22"/>
        <v>-24157.03018794556</v>
      </c>
      <c r="K108" s="107">
        <f t="shared" si="23"/>
        <v>0</v>
      </c>
      <c r="L108" s="107">
        <f t="shared" si="24"/>
        <v>0</v>
      </c>
      <c r="M108" s="56">
        <f t="shared" si="17"/>
        <v>117748.27830218335</v>
      </c>
      <c r="N108" s="57">
        <f t="shared" si="19"/>
        <v>0</v>
      </c>
      <c r="O108" s="58">
        <f t="shared" si="18"/>
        <v>117748.27830218335</v>
      </c>
      <c r="P108" s="18">
        <v>156445.86</v>
      </c>
      <c r="AE108" s="88" t="e">
        <f>#REF!-P108</f>
        <v>#REF!</v>
      </c>
      <c r="AF108" s="81" t="e">
        <f>AE108/#REF!</f>
        <v>#REF!</v>
      </c>
      <c r="AG108" s="82">
        <v>167683.99039824726</v>
      </c>
      <c r="AH108" s="89" t="e">
        <f>#REF!-AG108</f>
        <v>#REF!</v>
      </c>
      <c r="AI108" s="81" t="e">
        <f>AH108/#REF!</f>
        <v>#REF!</v>
      </c>
      <c r="AJ108" s="88" t="e">
        <f>#REF!-#REF!</f>
        <v>#REF!</v>
      </c>
      <c r="AK108" s="81" t="e">
        <f>AJ108/#REF!</f>
        <v>#REF!</v>
      </c>
      <c r="AL108" s="88" t="e">
        <f>#REF!-#REF!</f>
        <v>#REF!</v>
      </c>
      <c r="AM108" s="83" t="e">
        <f>AL108/#REF!</f>
        <v>#REF!</v>
      </c>
    </row>
    <row r="109" spans="1:39" s="80" customFormat="1" ht="12.75">
      <c r="A109" s="14" t="s">
        <v>188</v>
      </c>
      <c r="B109" s="61" t="s">
        <v>189</v>
      </c>
      <c r="C109" s="27">
        <v>2397</v>
      </c>
      <c r="D109" s="46">
        <v>4923599</v>
      </c>
      <c r="E109" s="46">
        <v>541500</v>
      </c>
      <c r="F109" s="15">
        <f t="shared" si="16"/>
        <v>21794.767872576176</v>
      </c>
      <c r="G109" s="16">
        <f t="shared" si="20"/>
        <v>0.001293798094146676</v>
      </c>
      <c r="H109" s="16">
        <v>0</v>
      </c>
      <c r="I109" s="107">
        <f t="shared" si="25"/>
        <v>9.0925189289012</v>
      </c>
      <c r="J109" s="107">
        <f t="shared" si="22"/>
        <v>-2175.2321274238247</v>
      </c>
      <c r="K109" s="107">
        <f t="shared" si="23"/>
        <v>0</v>
      </c>
      <c r="L109" s="107">
        <f t="shared" si="24"/>
        <v>0</v>
      </c>
      <c r="M109" s="56">
        <f t="shared" si="17"/>
        <v>94234.90756618233</v>
      </c>
      <c r="N109" s="57">
        <f t="shared" si="19"/>
        <v>0</v>
      </c>
      <c r="O109" s="58">
        <f t="shared" si="18"/>
        <v>94234.90756618233</v>
      </c>
      <c r="P109" s="18">
        <v>148276.4</v>
      </c>
      <c r="AE109" s="88" t="e">
        <f>#REF!-P109</f>
        <v>#REF!</v>
      </c>
      <c r="AF109" s="81" t="e">
        <f>AE109/#REF!</f>
        <v>#REF!</v>
      </c>
      <c r="AG109" s="82">
        <v>151288.69078088558</v>
      </c>
      <c r="AH109" s="89" t="e">
        <f>#REF!-AG109</f>
        <v>#REF!</v>
      </c>
      <c r="AI109" s="81" t="e">
        <f>AH109/#REF!</f>
        <v>#REF!</v>
      </c>
      <c r="AJ109" s="88" t="e">
        <f>#REF!-#REF!</f>
        <v>#REF!</v>
      </c>
      <c r="AK109" s="81" t="e">
        <f>AJ109/#REF!</f>
        <v>#REF!</v>
      </c>
      <c r="AL109" s="88" t="e">
        <f>#REF!-#REF!</f>
        <v>#REF!</v>
      </c>
      <c r="AM109" s="83" t="e">
        <f>AL109/#REF!</f>
        <v>#REF!</v>
      </c>
    </row>
    <row r="110" spans="1:39" s="80" customFormat="1" ht="12.75">
      <c r="A110" s="14" t="s">
        <v>190</v>
      </c>
      <c r="B110" s="61" t="s">
        <v>191</v>
      </c>
      <c r="C110" s="27">
        <v>190</v>
      </c>
      <c r="D110" s="46">
        <v>844023</v>
      </c>
      <c r="E110" s="46">
        <v>146850</v>
      </c>
      <c r="F110" s="15">
        <f t="shared" si="16"/>
        <v>1092.0283963227782</v>
      </c>
      <c r="G110" s="16">
        <f t="shared" si="20"/>
        <v>6.482584564225775E-05</v>
      </c>
      <c r="H110" s="16">
        <v>0</v>
      </c>
      <c r="I110" s="107">
        <f t="shared" si="25"/>
        <v>5.747517875383044</v>
      </c>
      <c r="J110" s="107">
        <f t="shared" si="22"/>
        <v>-807.9716036772218</v>
      </c>
      <c r="K110" s="107">
        <f t="shared" si="23"/>
        <v>0</v>
      </c>
      <c r="L110" s="107">
        <f t="shared" si="24"/>
        <v>0</v>
      </c>
      <c r="M110" s="56">
        <f t="shared" si="17"/>
        <v>4721.646754339097</v>
      </c>
      <c r="N110" s="57">
        <f t="shared" si="19"/>
        <v>0</v>
      </c>
      <c r="O110" s="58">
        <f t="shared" si="18"/>
        <v>4721.646754339097</v>
      </c>
      <c r="P110" s="18">
        <v>9107.52</v>
      </c>
      <c r="AE110" s="88" t="e">
        <f>#REF!-P110</f>
        <v>#REF!</v>
      </c>
      <c r="AF110" s="81" t="e">
        <f>AE110/#REF!</f>
        <v>#REF!</v>
      </c>
      <c r="AG110" s="82">
        <v>9761.7467181712</v>
      </c>
      <c r="AH110" s="89" t="e">
        <f>#REF!-AG110</f>
        <v>#REF!</v>
      </c>
      <c r="AI110" s="81" t="e">
        <f>AH110/#REF!</f>
        <v>#REF!</v>
      </c>
      <c r="AJ110" s="88" t="e">
        <f>#REF!-#REF!</f>
        <v>#REF!</v>
      </c>
      <c r="AK110" s="81" t="e">
        <f>AJ110/#REF!</f>
        <v>#REF!</v>
      </c>
      <c r="AL110" s="88" t="e">
        <f>#REF!-#REF!</f>
        <v>#REF!</v>
      </c>
      <c r="AM110" s="83" t="e">
        <f>AL110/#REF!</f>
        <v>#REF!</v>
      </c>
    </row>
    <row r="111" spans="1:39" s="80" customFormat="1" ht="12.75">
      <c r="A111" s="14" t="s">
        <v>192</v>
      </c>
      <c r="B111" s="61" t="s">
        <v>193</v>
      </c>
      <c r="C111" s="27">
        <v>3560</v>
      </c>
      <c r="D111" s="46">
        <v>7467048</v>
      </c>
      <c r="E111" s="46">
        <v>790450</v>
      </c>
      <c r="F111" s="15">
        <f t="shared" si="16"/>
        <v>33629.81957113037</v>
      </c>
      <c r="G111" s="16">
        <f t="shared" si="20"/>
        <v>0.0019963597099087655</v>
      </c>
      <c r="H111" s="16">
        <v>0</v>
      </c>
      <c r="I111" s="107">
        <f t="shared" si="25"/>
        <v>9.446578531216396</v>
      </c>
      <c r="J111" s="107">
        <f t="shared" si="22"/>
        <v>-1970.1804288696305</v>
      </c>
      <c r="K111" s="107">
        <f t="shared" si="23"/>
        <v>0</v>
      </c>
      <c r="L111" s="107">
        <f t="shared" si="24"/>
        <v>0</v>
      </c>
      <c r="M111" s="56">
        <f t="shared" si="17"/>
        <v>145406.59287041385</v>
      </c>
      <c r="N111" s="57">
        <f t="shared" si="19"/>
        <v>0</v>
      </c>
      <c r="O111" s="58">
        <f t="shared" si="18"/>
        <v>145406.59287041385</v>
      </c>
      <c r="P111" s="18">
        <v>203981.58</v>
      </c>
      <c r="AE111" s="88" t="e">
        <f>#REF!-P111</f>
        <v>#REF!</v>
      </c>
      <c r="AF111" s="81" t="e">
        <f>AE111/#REF!</f>
        <v>#REF!</v>
      </c>
      <c r="AG111" s="82">
        <v>215828.2360979877</v>
      </c>
      <c r="AH111" s="89" t="e">
        <f>#REF!-AG111</f>
        <v>#REF!</v>
      </c>
      <c r="AI111" s="81" t="e">
        <f>AH111/#REF!</f>
        <v>#REF!</v>
      </c>
      <c r="AJ111" s="88" t="e">
        <f>#REF!-#REF!</f>
        <v>#REF!</v>
      </c>
      <c r="AK111" s="81" t="e">
        <f>AJ111/#REF!</f>
        <v>#REF!</v>
      </c>
      <c r="AL111" s="88" t="e">
        <f>#REF!-#REF!</f>
        <v>#REF!</v>
      </c>
      <c r="AM111" s="83" t="e">
        <f>AL111/#REF!</f>
        <v>#REF!</v>
      </c>
    </row>
    <row r="112" spans="1:39" s="80" customFormat="1" ht="12.75">
      <c r="A112" s="14" t="s">
        <v>194</v>
      </c>
      <c r="B112" s="61" t="s">
        <v>195</v>
      </c>
      <c r="C112" s="27">
        <v>5457</v>
      </c>
      <c r="D112" s="46">
        <v>4768044</v>
      </c>
      <c r="E112" s="46">
        <v>504750</v>
      </c>
      <c r="F112" s="15">
        <f t="shared" si="16"/>
        <v>51548.719381872215</v>
      </c>
      <c r="G112" s="16">
        <f t="shared" si="20"/>
        <v>0.0030600754860934795</v>
      </c>
      <c r="H112" s="16">
        <v>0</v>
      </c>
      <c r="I112" s="107">
        <f t="shared" si="25"/>
        <v>9.446347696879643</v>
      </c>
      <c r="J112" s="107">
        <f t="shared" si="22"/>
        <v>-3021.2806181277874</v>
      </c>
      <c r="K112" s="107">
        <f t="shared" si="23"/>
        <v>0</v>
      </c>
      <c r="L112" s="107">
        <f t="shared" si="24"/>
        <v>0</v>
      </c>
      <c r="M112" s="56">
        <f t="shared" si="17"/>
        <v>222883.25503196166</v>
      </c>
      <c r="N112" s="57">
        <f t="shared" si="19"/>
        <v>0</v>
      </c>
      <c r="O112" s="58">
        <f t="shared" si="18"/>
        <v>222883.25503196166</v>
      </c>
      <c r="P112" s="18">
        <v>269286.99</v>
      </c>
      <c r="AE112" s="88" t="e">
        <f>#REF!-P112</f>
        <v>#REF!</v>
      </c>
      <c r="AF112" s="81" t="e">
        <f>AE112/#REF!</f>
        <v>#REF!</v>
      </c>
      <c r="AG112" s="82">
        <v>288630.93834895454</v>
      </c>
      <c r="AH112" s="89" t="e">
        <f>#REF!-AG112</f>
        <v>#REF!</v>
      </c>
      <c r="AI112" s="81" t="e">
        <f>AH112/#REF!</f>
        <v>#REF!</v>
      </c>
      <c r="AJ112" s="88" t="e">
        <f>#REF!-#REF!</f>
        <v>#REF!</v>
      </c>
      <c r="AK112" s="81" t="e">
        <f>AJ112/#REF!</f>
        <v>#REF!</v>
      </c>
      <c r="AL112" s="88" t="e">
        <f>#REF!-#REF!</f>
        <v>#REF!</v>
      </c>
      <c r="AM112" s="83" t="e">
        <f>AL112/#REF!</f>
        <v>#REF!</v>
      </c>
    </row>
    <row r="113" spans="1:39" s="80" customFormat="1" ht="12.75">
      <c r="A113" s="14" t="s">
        <v>196</v>
      </c>
      <c r="B113" s="61" t="s">
        <v>197</v>
      </c>
      <c r="C113" s="27">
        <v>3508</v>
      </c>
      <c r="D113" s="46">
        <v>5158977</v>
      </c>
      <c r="E113" s="46">
        <v>455350</v>
      </c>
      <c r="F113" s="15">
        <f t="shared" si="16"/>
        <v>39744.57300098825</v>
      </c>
      <c r="G113" s="16">
        <f t="shared" si="20"/>
        <v>0.0023593484960238733</v>
      </c>
      <c r="H113" s="16">
        <v>0.0011250424870346595</v>
      </c>
      <c r="I113" s="107">
        <f t="shared" si="25"/>
        <v>11.329695838366092</v>
      </c>
      <c r="J113" s="107">
        <f t="shared" si="22"/>
        <v>4664.573000988252</v>
      </c>
      <c r="K113" s="107">
        <f t="shared" si="23"/>
        <v>4664.573000988252</v>
      </c>
      <c r="L113" s="107">
        <f t="shared" si="24"/>
        <v>0.0011250424870346595</v>
      </c>
      <c r="M113" s="56">
        <f t="shared" si="17"/>
        <v>171845.19628301094</v>
      </c>
      <c r="N113" s="57">
        <f t="shared" si="19"/>
        <v>18420.881721407615</v>
      </c>
      <c r="O113" s="58">
        <f t="shared" si="18"/>
        <v>190266.07800441855</v>
      </c>
      <c r="P113" s="18">
        <v>281554.58</v>
      </c>
      <c r="AE113" s="88" t="e">
        <f>#REF!-P113</f>
        <v>#REF!</v>
      </c>
      <c r="AF113" s="81" t="e">
        <f>AE113/#REF!</f>
        <v>#REF!</v>
      </c>
      <c r="AG113" s="82">
        <v>302266.4300023827</v>
      </c>
      <c r="AH113" s="89" t="e">
        <f>#REF!-AG113</f>
        <v>#REF!</v>
      </c>
      <c r="AI113" s="81" t="e">
        <f>AH113/#REF!</f>
        <v>#REF!</v>
      </c>
      <c r="AJ113" s="88" t="e">
        <f>#REF!-#REF!</f>
        <v>#REF!</v>
      </c>
      <c r="AK113" s="81" t="e">
        <f>AJ113/#REF!</f>
        <v>#REF!</v>
      </c>
      <c r="AL113" s="88" t="e">
        <f>#REF!-#REF!</f>
        <v>#REF!</v>
      </c>
      <c r="AM113" s="83" t="e">
        <f>AL113/#REF!</f>
        <v>#REF!</v>
      </c>
    </row>
    <row r="114" spans="1:39" s="80" customFormat="1" ht="12.75">
      <c r="A114" s="14" t="s">
        <v>198</v>
      </c>
      <c r="B114" s="61" t="s">
        <v>199</v>
      </c>
      <c r="C114" s="27">
        <v>63103</v>
      </c>
      <c r="D114" s="46">
        <v>128703351</v>
      </c>
      <c r="E114" s="46">
        <v>8196900</v>
      </c>
      <c r="F114" s="15">
        <f t="shared" si="16"/>
        <v>990809.6424444607</v>
      </c>
      <c r="G114" s="16">
        <f t="shared" si="20"/>
        <v>0.05881721863483509</v>
      </c>
      <c r="H114" s="16">
        <v>0.08677479881532592</v>
      </c>
      <c r="I114" s="107">
        <f t="shared" si="25"/>
        <v>15.701466530029645</v>
      </c>
      <c r="J114" s="107">
        <f t="shared" si="22"/>
        <v>359779.6424444607</v>
      </c>
      <c r="K114" s="107">
        <f t="shared" si="23"/>
        <v>359779.6424444607</v>
      </c>
      <c r="L114" s="107">
        <f t="shared" si="24"/>
        <v>0.08677479881532592</v>
      </c>
      <c r="M114" s="56">
        <f t="shared" si="17"/>
        <v>4284003.189082811</v>
      </c>
      <c r="N114" s="57">
        <f t="shared" si="19"/>
        <v>1420807.0573309965</v>
      </c>
      <c r="O114" s="58">
        <f t="shared" si="18"/>
        <v>5704810.246413807</v>
      </c>
      <c r="P114" s="18">
        <v>6984489.34</v>
      </c>
      <c r="AE114" s="88" t="e">
        <f>#REF!-P114</f>
        <v>#REF!</v>
      </c>
      <c r="AF114" s="81" t="e">
        <f>AE114/#REF!</f>
        <v>#REF!</v>
      </c>
      <c r="AG114" s="82">
        <v>7856128.191693128</v>
      </c>
      <c r="AH114" s="89" t="e">
        <f>#REF!-AG114</f>
        <v>#REF!</v>
      </c>
      <c r="AI114" s="81" t="e">
        <f>AH114/#REF!</f>
        <v>#REF!</v>
      </c>
      <c r="AJ114" s="88" t="e">
        <f>#REF!-#REF!</f>
        <v>#REF!</v>
      </c>
      <c r="AK114" s="81" t="e">
        <f>AJ114/#REF!</f>
        <v>#REF!</v>
      </c>
      <c r="AL114" s="88" t="e">
        <f>#REF!-#REF!</f>
        <v>#REF!</v>
      </c>
      <c r="AM114" s="83" t="e">
        <f>AL114/#REF!</f>
        <v>#REF!</v>
      </c>
    </row>
    <row r="115" spans="1:39" s="80" customFormat="1" ht="12.75">
      <c r="A115" s="14" t="s">
        <v>200</v>
      </c>
      <c r="B115" s="61" t="s">
        <v>201</v>
      </c>
      <c r="C115" s="27">
        <v>1651</v>
      </c>
      <c r="D115" s="46">
        <v>2045541</v>
      </c>
      <c r="E115" s="46">
        <v>191050</v>
      </c>
      <c r="F115" s="15">
        <f t="shared" si="16"/>
        <v>17676.986082177442</v>
      </c>
      <c r="G115" s="16">
        <f t="shared" si="20"/>
        <v>0.0010493551038070848</v>
      </c>
      <c r="H115" s="16">
        <v>0.00028146390333039787</v>
      </c>
      <c r="I115" s="107">
        <f t="shared" si="25"/>
        <v>10.706835906830673</v>
      </c>
      <c r="J115" s="107">
        <f t="shared" si="22"/>
        <v>1166.9860821774405</v>
      </c>
      <c r="K115" s="107">
        <f t="shared" si="23"/>
        <v>1166.9860821774405</v>
      </c>
      <c r="L115" s="107">
        <f t="shared" si="24"/>
        <v>0.00028146390333039787</v>
      </c>
      <c r="M115" s="56">
        <f t="shared" si="17"/>
        <v>76430.69011983855</v>
      </c>
      <c r="N115" s="57">
        <f t="shared" si="19"/>
        <v>4608.548860906473</v>
      </c>
      <c r="O115" s="58">
        <f t="shared" si="18"/>
        <v>81039.23898074502</v>
      </c>
      <c r="P115" s="18">
        <v>98691.84</v>
      </c>
      <c r="AE115" s="88" t="e">
        <f>#REF!-P115</f>
        <v>#REF!</v>
      </c>
      <c r="AF115" s="81" t="e">
        <f>AE115/#REF!</f>
        <v>#REF!</v>
      </c>
      <c r="AG115" s="82">
        <v>100615.4150109062</v>
      </c>
      <c r="AH115" s="89" t="e">
        <f>#REF!-AG115</f>
        <v>#REF!</v>
      </c>
      <c r="AI115" s="81" t="e">
        <f>AH115/#REF!</f>
        <v>#REF!</v>
      </c>
      <c r="AJ115" s="88" t="e">
        <f>#REF!-#REF!</f>
        <v>#REF!</v>
      </c>
      <c r="AK115" s="81" t="e">
        <f>AJ115/#REF!</f>
        <v>#REF!</v>
      </c>
      <c r="AL115" s="88" t="e">
        <f>#REF!-#REF!</f>
        <v>#REF!</v>
      </c>
      <c r="AM115" s="83" t="e">
        <f>AL115/#REF!</f>
        <v>#REF!</v>
      </c>
    </row>
    <row r="116" spans="1:39" s="80" customFormat="1" ht="12.75">
      <c r="A116" s="14" t="s">
        <v>202</v>
      </c>
      <c r="B116" s="61" t="s">
        <v>203</v>
      </c>
      <c r="C116" s="27">
        <v>4614</v>
      </c>
      <c r="D116" s="46">
        <v>10331552</v>
      </c>
      <c r="E116" s="46">
        <v>1026000</v>
      </c>
      <c r="F116" s="15">
        <f t="shared" si="16"/>
        <v>46461.77478362573</v>
      </c>
      <c r="G116" s="16">
        <f t="shared" si="20"/>
        <v>0.0027581002934821213</v>
      </c>
      <c r="H116" s="16">
        <v>7.76084547843156E-05</v>
      </c>
      <c r="I116" s="107">
        <f t="shared" si="25"/>
        <v>10.069738791423003</v>
      </c>
      <c r="J116" s="107">
        <f t="shared" si="22"/>
        <v>321.77478362573476</v>
      </c>
      <c r="K116" s="107">
        <f t="shared" si="23"/>
        <v>321.77478362573476</v>
      </c>
      <c r="L116" s="107">
        <f t="shared" si="24"/>
        <v>7.76084547843156E-05</v>
      </c>
      <c r="M116" s="56">
        <f t="shared" si="17"/>
        <v>200888.62967909314</v>
      </c>
      <c r="N116" s="57">
        <f t="shared" si="19"/>
        <v>1270.7219350721693</v>
      </c>
      <c r="O116" s="58">
        <f t="shared" si="18"/>
        <v>202159.3516141653</v>
      </c>
      <c r="P116" s="18">
        <v>249123.3</v>
      </c>
      <c r="AE116" s="88" t="e">
        <f>#REF!-P116</f>
        <v>#REF!</v>
      </c>
      <c r="AF116" s="81" t="e">
        <f>AE116/#REF!</f>
        <v>#REF!</v>
      </c>
      <c r="AG116" s="82">
        <v>266375.1605368282</v>
      </c>
      <c r="AH116" s="89" t="e">
        <f>#REF!-AG116</f>
        <v>#REF!</v>
      </c>
      <c r="AI116" s="81" t="e">
        <f>AH116/#REF!</f>
        <v>#REF!</v>
      </c>
      <c r="AJ116" s="88" t="e">
        <f>#REF!-#REF!</f>
        <v>#REF!</v>
      </c>
      <c r="AK116" s="81" t="e">
        <f>AJ116/#REF!</f>
        <v>#REF!</v>
      </c>
      <c r="AL116" s="88" t="e">
        <f>#REF!-#REF!</f>
        <v>#REF!</v>
      </c>
      <c r="AM116" s="83" t="e">
        <f>AL116/#REF!</f>
        <v>#REF!</v>
      </c>
    </row>
    <row r="117" spans="1:39" s="80" customFormat="1" ht="12.75">
      <c r="A117" s="14" t="s">
        <v>204</v>
      </c>
      <c r="B117" s="61" t="s">
        <v>205</v>
      </c>
      <c r="C117" s="27">
        <v>18648</v>
      </c>
      <c r="D117" s="46">
        <v>41514499</v>
      </c>
      <c r="E117" s="46">
        <v>3620450</v>
      </c>
      <c r="F117" s="15">
        <f t="shared" si="16"/>
        <v>213830.42918753193</v>
      </c>
      <c r="G117" s="16">
        <f t="shared" si="20"/>
        <v>0.01269356954709762</v>
      </c>
      <c r="H117" s="16">
        <v>0.006596615567617259</v>
      </c>
      <c r="I117" s="107">
        <f t="shared" si="25"/>
        <v>11.466668231849631</v>
      </c>
      <c r="J117" s="107">
        <f t="shared" si="22"/>
        <v>27350.429187531925</v>
      </c>
      <c r="K117" s="107">
        <f t="shared" si="23"/>
        <v>27350.429187531925</v>
      </c>
      <c r="L117" s="107">
        <f t="shared" si="24"/>
        <v>0.006596615567617259</v>
      </c>
      <c r="M117" s="56">
        <f t="shared" si="17"/>
        <v>924547.1595354215</v>
      </c>
      <c r="N117" s="57">
        <f t="shared" si="19"/>
        <v>108009.67655271327</v>
      </c>
      <c r="O117" s="58">
        <f t="shared" si="18"/>
        <v>1032556.8360881348</v>
      </c>
      <c r="P117" s="18">
        <v>1358910.51</v>
      </c>
      <c r="AE117" s="88" t="e">
        <f>#REF!-P117</f>
        <v>#REF!</v>
      </c>
      <c r="AF117" s="81" t="e">
        <f>AE117/#REF!</f>
        <v>#REF!</v>
      </c>
      <c r="AG117" s="82">
        <v>1465325.3971836385</v>
      </c>
      <c r="AH117" s="89" t="e">
        <f>#REF!-AG117</f>
        <v>#REF!</v>
      </c>
      <c r="AI117" s="81" t="e">
        <f>AH117/#REF!</f>
        <v>#REF!</v>
      </c>
      <c r="AJ117" s="88" t="e">
        <f>#REF!-#REF!</f>
        <v>#REF!</v>
      </c>
      <c r="AK117" s="81" t="e">
        <f>AJ117/#REF!</f>
        <v>#REF!</v>
      </c>
      <c r="AL117" s="88" t="e">
        <f>#REF!-#REF!</f>
        <v>#REF!</v>
      </c>
      <c r="AM117" s="83" t="e">
        <f>AL117/#REF!</f>
        <v>#REF!</v>
      </c>
    </row>
    <row r="118" spans="1:39" s="80" customFormat="1" ht="12.75">
      <c r="A118" s="14" t="s">
        <v>206</v>
      </c>
      <c r="B118" s="61" t="s">
        <v>207</v>
      </c>
      <c r="C118" s="27">
        <v>1534</v>
      </c>
      <c r="D118" s="46">
        <v>4281435</v>
      </c>
      <c r="E118" s="46">
        <v>424700</v>
      </c>
      <c r="F118" s="15">
        <f t="shared" si="16"/>
        <v>15464.37789027549</v>
      </c>
      <c r="G118" s="16">
        <f t="shared" si="20"/>
        <v>0.0009180085219800723</v>
      </c>
      <c r="H118" s="16">
        <v>2.9998546700419134E-05</v>
      </c>
      <c r="I118" s="107">
        <f t="shared" si="25"/>
        <v>10.081080762891453</v>
      </c>
      <c r="J118" s="107">
        <f t="shared" si="22"/>
        <v>124.37789027548915</v>
      </c>
      <c r="K118" s="107">
        <f t="shared" si="23"/>
        <v>124.37789027548915</v>
      </c>
      <c r="L118" s="107">
        <f t="shared" si="24"/>
        <v>2.9998546700419134E-05</v>
      </c>
      <c r="M118" s="56">
        <f t="shared" si="17"/>
        <v>66863.94778685803</v>
      </c>
      <c r="N118" s="57">
        <f t="shared" si="19"/>
        <v>491.1811660011729</v>
      </c>
      <c r="O118" s="58">
        <f t="shared" si="18"/>
        <v>67355.1289528592</v>
      </c>
      <c r="P118" s="18">
        <v>92886.35</v>
      </c>
      <c r="AE118" s="88" t="e">
        <f>#REF!-P118</f>
        <v>#REF!</v>
      </c>
      <c r="AF118" s="81" t="e">
        <f>AE118/#REF!</f>
        <v>#REF!</v>
      </c>
      <c r="AG118" s="82">
        <v>95160.12259288855</v>
      </c>
      <c r="AH118" s="89" t="e">
        <f>#REF!-AG118</f>
        <v>#REF!</v>
      </c>
      <c r="AI118" s="81" t="e">
        <f>AH118/#REF!</f>
        <v>#REF!</v>
      </c>
      <c r="AJ118" s="88" t="e">
        <f>#REF!-#REF!</f>
        <v>#REF!</v>
      </c>
      <c r="AK118" s="81" t="e">
        <f>AJ118/#REF!</f>
        <v>#REF!</v>
      </c>
      <c r="AL118" s="88" t="e">
        <f>#REF!-#REF!</f>
        <v>#REF!</v>
      </c>
      <c r="AM118" s="83" t="e">
        <f>AL118/#REF!</f>
        <v>#REF!</v>
      </c>
    </row>
    <row r="119" spans="1:39" s="80" customFormat="1" ht="12.75">
      <c r="A119" s="14" t="s">
        <v>208</v>
      </c>
      <c r="B119" s="61" t="s">
        <v>209</v>
      </c>
      <c r="C119" s="27">
        <v>23586</v>
      </c>
      <c r="D119" s="46">
        <v>51692525</v>
      </c>
      <c r="E119" s="46">
        <v>3875800</v>
      </c>
      <c r="F119" s="15">
        <f t="shared" si="16"/>
        <v>314572.44817844057</v>
      </c>
      <c r="G119" s="16">
        <f t="shared" si="20"/>
        <v>0.018673896244448193</v>
      </c>
      <c r="H119" s="16">
        <v>0.018984556237087082</v>
      </c>
      <c r="I119" s="107">
        <f t="shared" si="25"/>
        <v>13.337252954228804</v>
      </c>
      <c r="J119" s="107">
        <f t="shared" si="22"/>
        <v>78712.44817844057</v>
      </c>
      <c r="K119" s="107">
        <f t="shared" si="23"/>
        <v>78712.44817844057</v>
      </c>
      <c r="L119" s="107">
        <f t="shared" si="24"/>
        <v>0.018984556237087082</v>
      </c>
      <c r="M119" s="56">
        <f t="shared" si="17"/>
        <v>1360129.4471350154</v>
      </c>
      <c r="N119" s="57">
        <f t="shared" si="19"/>
        <v>310843.6072477134</v>
      </c>
      <c r="O119" s="58">
        <f t="shared" si="18"/>
        <v>1670973.0543827289</v>
      </c>
      <c r="P119" s="18">
        <v>2185778.05</v>
      </c>
      <c r="AE119" s="88" t="e">
        <f>#REF!-P119</f>
        <v>#REF!</v>
      </c>
      <c r="AF119" s="81" t="e">
        <f>AE119/#REF!</f>
        <v>#REF!</v>
      </c>
      <c r="AG119" s="82">
        <v>2462903.253711077</v>
      </c>
      <c r="AH119" s="89" t="e">
        <f>#REF!-AG119</f>
        <v>#REF!</v>
      </c>
      <c r="AI119" s="81" t="e">
        <f>AH119/#REF!</f>
        <v>#REF!</v>
      </c>
      <c r="AJ119" s="88" t="e">
        <f>#REF!-#REF!</f>
        <v>#REF!</v>
      </c>
      <c r="AK119" s="81" t="e">
        <f>AJ119/#REF!</f>
        <v>#REF!</v>
      </c>
      <c r="AL119" s="88" t="e">
        <f>#REF!-#REF!</f>
        <v>#REF!</v>
      </c>
      <c r="AM119" s="83" t="e">
        <f>AL119/#REF!</f>
        <v>#REF!</v>
      </c>
    </row>
    <row r="120" spans="1:39" s="80" customFormat="1" ht="12.75">
      <c r="A120" s="14" t="s">
        <v>210</v>
      </c>
      <c r="B120" s="61" t="s">
        <v>211</v>
      </c>
      <c r="C120" s="27">
        <v>10070</v>
      </c>
      <c r="D120" s="46">
        <v>10929415</v>
      </c>
      <c r="E120" s="46">
        <v>1099650</v>
      </c>
      <c r="F120" s="15">
        <f t="shared" si="16"/>
        <v>100085.67185013414</v>
      </c>
      <c r="G120" s="16">
        <f t="shared" si="20"/>
        <v>0.005941364103906245</v>
      </c>
      <c r="H120" s="16">
        <v>0</v>
      </c>
      <c r="I120" s="107">
        <f t="shared" si="25"/>
        <v>9.938994225435366</v>
      </c>
      <c r="J120" s="107">
        <f t="shared" si="22"/>
        <v>-614.3281498658685</v>
      </c>
      <c r="K120" s="107">
        <f t="shared" si="23"/>
        <v>0</v>
      </c>
      <c r="L120" s="107">
        <f t="shared" si="24"/>
        <v>0</v>
      </c>
      <c r="M120" s="56">
        <f t="shared" si="17"/>
        <v>432744.4132756355</v>
      </c>
      <c r="N120" s="57">
        <f t="shared" si="19"/>
        <v>0</v>
      </c>
      <c r="O120" s="58">
        <f t="shared" si="18"/>
        <v>432744.4132756355</v>
      </c>
      <c r="P120" s="18">
        <v>523186.58</v>
      </c>
      <c r="AE120" s="88" t="e">
        <f>#REF!-P120</f>
        <v>#REF!</v>
      </c>
      <c r="AF120" s="81" t="e">
        <f>AE120/#REF!</f>
        <v>#REF!</v>
      </c>
      <c r="AG120" s="82">
        <v>560769.172799569</v>
      </c>
      <c r="AH120" s="89" t="e">
        <f>#REF!-AG120</f>
        <v>#REF!</v>
      </c>
      <c r="AI120" s="81" t="e">
        <f>AH120/#REF!</f>
        <v>#REF!</v>
      </c>
      <c r="AJ120" s="88" t="e">
        <f>#REF!-#REF!</f>
        <v>#REF!</v>
      </c>
      <c r="AK120" s="81" t="e">
        <f>AJ120/#REF!</f>
        <v>#REF!</v>
      </c>
      <c r="AL120" s="88" t="e">
        <f>#REF!-#REF!</f>
        <v>#REF!</v>
      </c>
      <c r="AM120" s="83" t="e">
        <f>AL120/#REF!</f>
        <v>#REF!</v>
      </c>
    </row>
    <row r="121" spans="1:39" s="80" customFormat="1" ht="12.75">
      <c r="A121" s="14" t="s">
        <v>212</v>
      </c>
      <c r="B121" s="61" t="s">
        <v>213</v>
      </c>
      <c r="C121" s="27">
        <v>16409</v>
      </c>
      <c r="D121" s="46">
        <v>28153360</v>
      </c>
      <c r="E121" s="46">
        <v>1880300</v>
      </c>
      <c r="F121" s="15">
        <f t="shared" si="16"/>
        <v>245688.7115034835</v>
      </c>
      <c r="G121" s="16">
        <f t="shared" si="20"/>
        <v>0.014584765873855876</v>
      </c>
      <c r="H121" s="16">
        <v>0.0196806904531783</v>
      </c>
      <c r="I121" s="107">
        <f t="shared" si="25"/>
        <v>14.972802212412914</v>
      </c>
      <c r="J121" s="107">
        <f t="shared" si="22"/>
        <v>81598.7115034835</v>
      </c>
      <c r="K121" s="107">
        <f t="shared" si="23"/>
        <v>81598.7115034835</v>
      </c>
      <c r="L121" s="107">
        <f t="shared" si="24"/>
        <v>0.0196806904531783</v>
      </c>
      <c r="M121" s="56">
        <f t="shared" si="17"/>
        <v>1062294.0860828056</v>
      </c>
      <c r="N121" s="57">
        <f t="shared" si="19"/>
        <v>322241.75994383113</v>
      </c>
      <c r="O121" s="58">
        <f t="shared" si="18"/>
        <v>1384535.8460266367</v>
      </c>
      <c r="P121" s="18">
        <v>1762047.46</v>
      </c>
      <c r="AE121" s="88" t="e">
        <f>#REF!-P121</f>
        <v>#REF!</v>
      </c>
      <c r="AF121" s="81" t="e">
        <f>AE121/#REF!</f>
        <v>#REF!</v>
      </c>
      <c r="AG121" s="82">
        <v>1975684.8629460344</v>
      </c>
      <c r="AH121" s="89" t="e">
        <f>#REF!-AG121</f>
        <v>#REF!</v>
      </c>
      <c r="AI121" s="81" t="e">
        <f>AH121/#REF!</f>
        <v>#REF!</v>
      </c>
      <c r="AJ121" s="88" t="e">
        <f>#REF!-#REF!</f>
        <v>#REF!</v>
      </c>
      <c r="AK121" s="81" t="e">
        <f>AJ121/#REF!</f>
        <v>#REF!</v>
      </c>
      <c r="AL121" s="88" t="e">
        <f>#REF!-#REF!</f>
        <v>#REF!</v>
      </c>
      <c r="AM121" s="83" t="e">
        <f>AL121/#REF!</f>
        <v>#REF!</v>
      </c>
    </row>
    <row r="122" spans="1:39" s="80" customFormat="1" ht="12.75">
      <c r="A122" s="14" t="s">
        <v>214</v>
      </c>
      <c r="B122" s="61" t="s">
        <v>215</v>
      </c>
      <c r="C122" s="27">
        <v>16386</v>
      </c>
      <c r="D122" s="46">
        <v>20566896</v>
      </c>
      <c r="E122" s="46">
        <v>1917800</v>
      </c>
      <c r="F122" s="15">
        <f t="shared" si="16"/>
        <v>175726.95685472936</v>
      </c>
      <c r="G122" s="16">
        <f t="shared" si="20"/>
        <v>0.010431641355305256</v>
      </c>
      <c r="H122" s="16">
        <v>0.0028621763772480736</v>
      </c>
      <c r="I122" s="107">
        <f t="shared" si="25"/>
        <v>10.724213160913546</v>
      </c>
      <c r="J122" s="107">
        <f t="shared" si="22"/>
        <v>11866.95685472937</v>
      </c>
      <c r="K122" s="107">
        <f t="shared" si="23"/>
        <v>11866.95685472937</v>
      </c>
      <c r="L122" s="107">
        <f t="shared" si="24"/>
        <v>0.0028621763772480736</v>
      </c>
      <c r="M122" s="56">
        <f t="shared" si="17"/>
        <v>759797.6556992143</v>
      </c>
      <c r="N122" s="57">
        <f t="shared" si="19"/>
        <v>46863.84124928557</v>
      </c>
      <c r="O122" s="58">
        <f t="shared" si="18"/>
        <v>806661.4969484999</v>
      </c>
      <c r="P122" s="18">
        <v>1162405.62</v>
      </c>
      <c r="AE122" s="88" t="e">
        <f>#REF!-P122</f>
        <v>#REF!</v>
      </c>
      <c r="AF122" s="81" t="e">
        <f>AE122/#REF!</f>
        <v>#REF!</v>
      </c>
      <c r="AG122" s="82">
        <v>1217566.047348738</v>
      </c>
      <c r="AH122" s="89" t="e">
        <f>#REF!-AG122</f>
        <v>#REF!</v>
      </c>
      <c r="AI122" s="81" t="e">
        <f>AH122/#REF!</f>
        <v>#REF!</v>
      </c>
      <c r="AJ122" s="88" t="e">
        <f>#REF!-#REF!</f>
        <v>#REF!</v>
      </c>
      <c r="AK122" s="81" t="e">
        <f>AJ122/#REF!</f>
        <v>#REF!</v>
      </c>
      <c r="AL122" s="88" t="e">
        <f>#REF!-#REF!</f>
        <v>#REF!</v>
      </c>
      <c r="AM122" s="83" t="e">
        <f>AL122/#REF!</f>
        <v>#REF!</v>
      </c>
    </row>
    <row r="123" spans="1:39" s="80" customFormat="1" ht="12.75">
      <c r="A123" s="14" t="s">
        <v>216</v>
      </c>
      <c r="B123" s="61" t="s">
        <v>217</v>
      </c>
      <c r="C123" s="27">
        <v>8062</v>
      </c>
      <c r="D123" s="46">
        <v>24638119</v>
      </c>
      <c r="E123" s="46">
        <v>1634600</v>
      </c>
      <c r="F123" s="15">
        <f t="shared" si="16"/>
        <v>121517.50604306864</v>
      </c>
      <c r="G123" s="16">
        <f t="shared" si="20"/>
        <v>0.007213617444478698</v>
      </c>
      <c r="H123" s="16">
        <v>0.009864017971733067</v>
      </c>
      <c r="I123" s="107">
        <f t="shared" si="25"/>
        <v>15.072873485868103</v>
      </c>
      <c r="J123" s="107">
        <f t="shared" si="22"/>
        <v>40897.50604306864</v>
      </c>
      <c r="K123" s="107">
        <f t="shared" si="23"/>
        <v>40897.50604306864</v>
      </c>
      <c r="L123" s="107">
        <f t="shared" si="24"/>
        <v>0.009864017971733067</v>
      </c>
      <c r="M123" s="56">
        <f t="shared" si="17"/>
        <v>525410.0900083607</v>
      </c>
      <c r="N123" s="57">
        <f t="shared" si="19"/>
        <v>161508.48563422836</v>
      </c>
      <c r="O123" s="58">
        <f t="shared" si="18"/>
        <v>686918.575642589</v>
      </c>
      <c r="P123" s="18">
        <v>895518.44</v>
      </c>
      <c r="AE123" s="88" t="e">
        <f>#REF!-P123</f>
        <v>#REF!</v>
      </c>
      <c r="AF123" s="81" t="e">
        <f>AE123/#REF!</f>
        <v>#REF!</v>
      </c>
      <c r="AG123" s="82">
        <v>989243.1567491442</v>
      </c>
      <c r="AH123" s="89" t="e">
        <f>#REF!-AG123</f>
        <v>#REF!</v>
      </c>
      <c r="AI123" s="81" t="e">
        <f>AH123/#REF!</f>
        <v>#REF!</v>
      </c>
      <c r="AJ123" s="88" t="e">
        <f>#REF!-#REF!</f>
        <v>#REF!</v>
      </c>
      <c r="AK123" s="81" t="e">
        <f>AJ123/#REF!</f>
        <v>#REF!</v>
      </c>
      <c r="AL123" s="88" t="e">
        <f>#REF!-#REF!</f>
        <v>#REF!</v>
      </c>
      <c r="AM123" s="83" t="e">
        <f>AL123/#REF!</f>
        <v>#REF!</v>
      </c>
    </row>
    <row r="124" spans="1:39" s="80" customFormat="1" ht="12.75">
      <c r="A124" s="14"/>
      <c r="B124" s="61"/>
      <c r="C124" s="23"/>
      <c r="D124" s="45"/>
      <c r="E124" s="45">
        <v>0</v>
      </c>
      <c r="F124" s="15"/>
      <c r="G124" s="16"/>
      <c r="H124" s="16"/>
      <c r="I124" s="107"/>
      <c r="J124" s="107"/>
      <c r="K124" s="107"/>
      <c r="L124" s="107"/>
      <c r="M124" s="56">
        <f t="shared" si="17"/>
        <v>0</v>
      </c>
      <c r="N124" s="57">
        <f t="shared" si="19"/>
        <v>0</v>
      </c>
      <c r="O124" s="58">
        <f t="shared" si="18"/>
        <v>0</v>
      </c>
      <c r="P124" s="18"/>
      <c r="AE124" s="88" t="e">
        <f>#REF!-P124</f>
        <v>#REF!</v>
      </c>
      <c r="AF124" s="81" t="e">
        <f>AE124/#REF!</f>
        <v>#REF!</v>
      </c>
      <c r="AG124" s="82"/>
      <c r="AH124" s="89" t="e">
        <f>#REF!-AG124</f>
        <v>#REF!</v>
      </c>
      <c r="AI124" s="81" t="e">
        <f>AH124/#REF!</f>
        <v>#REF!</v>
      </c>
      <c r="AJ124" s="88" t="e">
        <f>#REF!-#REF!</f>
        <v>#REF!</v>
      </c>
      <c r="AK124" s="81"/>
      <c r="AL124" s="88" t="e">
        <f>#REF!-#REF!</f>
        <v>#REF!</v>
      </c>
      <c r="AM124" s="83" t="e">
        <f>AL124/#REF!</f>
        <v>#REF!</v>
      </c>
    </row>
    <row r="125" spans="1:39" s="80" customFormat="1" ht="12.75">
      <c r="A125" s="2"/>
      <c r="B125" s="2" t="s">
        <v>988</v>
      </c>
      <c r="C125" s="14"/>
      <c r="D125" s="45"/>
      <c r="E125" s="45">
        <v>0</v>
      </c>
      <c r="F125" s="15"/>
      <c r="G125" s="16"/>
      <c r="H125" s="16"/>
      <c r="I125" s="107"/>
      <c r="J125" s="107"/>
      <c r="K125" s="107"/>
      <c r="L125" s="107"/>
      <c r="M125" s="56">
        <f t="shared" si="17"/>
        <v>0</v>
      </c>
      <c r="N125" s="57">
        <f t="shared" si="19"/>
        <v>0</v>
      </c>
      <c r="O125" s="58">
        <f t="shared" si="18"/>
        <v>0</v>
      </c>
      <c r="P125" s="18"/>
      <c r="AE125" s="88" t="e">
        <f>#REF!-P125</f>
        <v>#REF!</v>
      </c>
      <c r="AF125" s="81" t="e">
        <f>AE125/#REF!</f>
        <v>#REF!</v>
      </c>
      <c r="AG125" s="82"/>
      <c r="AH125" s="89" t="e">
        <f>#REF!-AG125</f>
        <v>#REF!</v>
      </c>
      <c r="AI125" s="81" t="e">
        <f>AH125/#REF!</f>
        <v>#REF!</v>
      </c>
      <c r="AJ125" s="88" t="e">
        <f>#REF!-#REF!</f>
        <v>#REF!</v>
      </c>
      <c r="AK125" s="81"/>
      <c r="AL125" s="88" t="e">
        <f>#REF!-#REF!</f>
        <v>#REF!</v>
      </c>
      <c r="AM125" s="83" t="e">
        <f>AL125/#REF!</f>
        <v>#REF!</v>
      </c>
    </row>
    <row r="126" spans="1:39" s="80" customFormat="1" ht="12.75">
      <c r="A126" s="14" t="s">
        <v>218</v>
      </c>
      <c r="B126" s="61" t="s">
        <v>219</v>
      </c>
      <c r="C126" s="27">
        <v>495</v>
      </c>
      <c r="D126" s="46">
        <v>434506</v>
      </c>
      <c r="E126" s="46">
        <v>37200</v>
      </c>
      <c r="F126" s="15">
        <f t="shared" si="16"/>
        <v>5781.733064516129</v>
      </c>
      <c r="G126" s="16">
        <f aca="true" t="shared" si="26" ref="G126:G146">F126/$F$534</f>
        <v>0.00034321977015172464</v>
      </c>
      <c r="H126" s="16">
        <v>0.00020060465025500436</v>
      </c>
      <c r="I126" s="107">
        <f aca="true" t="shared" si="27" ref="I126:I146">D126/E126</f>
        <v>11.6802688172043</v>
      </c>
      <c r="J126" s="107">
        <f aca="true" t="shared" si="28" ref="J126:J146">(I126-10)*C126</f>
        <v>831.7330645161288</v>
      </c>
      <c r="K126" s="107">
        <f aca="true" t="shared" si="29" ref="K126:K146">IF(J126&gt;0,J126,0)</f>
        <v>831.7330645161288</v>
      </c>
      <c r="L126" s="107">
        <f aca="true" t="shared" si="30" ref="L126:L146">K126/$K$534</f>
        <v>0.00020060465025500436</v>
      </c>
      <c r="M126" s="56">
        <f t="shared" si="17"/>
        <v>24998.70996986289</v>
      </c>
      <c r="N126" s="57">
        <f t="shared" si="19"/>
        <v>3284.599984176362</v>
      </c>
      <c r="O126" s="58">
        <f t="shared" si="18"/>
        <v>28283.309954039254</v>
      </c>
      <c r="P126" s="18">
        <v>44339.08</v>
      </c>
      <c r="AE126" s="88" t="e">
        <f>#REF!-P126</f>
        <v>#REF!</v>
      </c>
      <c r="AF126" s="81" t="e">
        <f>AE126/#REF!</f>
        <v>#REF!</v>
      </c>
      <c r="AG126" s="82">
        <v>43900.55253173262</v>
      </c>
      <c r="AH126" s="89" t="e">
        <f>#REF!-AG126</f>
        <v>#REF!</v>
      </c>
      <c r="AI126" s="81" t="e">
        <f>AH126/#REF!</f>
        <v>#REF!</v>
      </c>
      <c r="AJ126" s="88" t="e">
        <f>#REF!-#REF!</f>
        <v>#REF!</v>
      </c>
      <c r="AK126" s="81" t="e">
        <f>AJ126/#REF!</f>
        <v>#REF!</v>
      </c>
      <c r="AL126" s="88" t="e">
        <f>#REF!-#REF!</f>
        <v>#REF!</v>
      </c>
      <c r="AM126" s="83" t="e">
        <f>AL126/#REF!</f>
        <v>#REF!</v>
      </c>
    </row>
    <row r="127" spans="1:39" s="80" customFormat="1" ht="12.75">
      <c r="A127" s="14" t="s">
        <v>220</v>
      </c>
      <c r="B127" s="61" t="s">
        <v>221</v>
      </c>
      <c r="C127" s="27">
        <v>452</v>
      </c>
      <c r="D127" s="46">
        <v>2910871</v>
      </c>
      <c r="E127" s="46">
        <v>604400</v>
      </c>
      <c r="F127" s="15">
        <f t="shared" si="16"/>
        <v>2176.8922766379883</v>
      </c>
      <c r="G127" s="16">
        <f t="shared" si="26"/>
        <v>0.0001292263856694124</v>
      </c>
      <c r="H127" s="16">
        <v>0</v>
      </c>
      <c r="I127" s="107">
        <f t="shared" si="27"/>
        <v>4.816133355393779</v>
      </c>
      <c r="J127" s="107">
        <f t="shared" si="28"/>
        <v>-2343.1077233620117</v>
      </c>
      <c r="K127" s="107">
        <f t="shared" si="29"/>
        <v>0</v>
      </c>
      <c r="L127" s="107">
        <f t="shared" si="30"/>
        <v>0</v>
      </c>
      <c r="M127" s="56">
        <f t="shared" si="17"/>
        <v>9412.3160049178</v>
      </c>
      <c r="N127" s="57">
        <f t="shared" si="19"/>
        <v>0</v>
      </c>
      <c r="O127" s="58">
        <f t="shared" si="18"/>
        <v>9412.3160049178</v>
      </c>
      <c r="P127" s="18">
        <v>12529.74</v>
      </c>
      <c r="AE127" s="88" t="e">
        <f>#REF!-P127</f>
        <v>#REF!</v>
      </c>
      <c r="AF127" s="81" t="e">
        <f>AE127/#REF!</f>
        <v>#REF!</v>
      </c>
      <c r="AG127" s="82">
        <v>13429.804275333636</v>
      </c>
      <c r="AH127" s="89" t="e">
        <f>#REF!-AG127</f>
        <v>#REF!</v>
      </c>
      <c r="AI127" s="81" t="e">
        <f>AH127/#REF!</f>
        <v>#REF!</v>
      </c>
      <c r="AJ127" s="88" t="e">
        <f>#REF!-#REF!</f>
        <v>#REF!</v>
      </c>
      <c r="AK127" s="81" t="e">
        <f>AJ127/#REF!</f>
        <v>#REF!</v>
      </c>
      <c r="AL127" s="88" t="e">
        <f>#REF!-#REF!</f>
        <v>#REF!</v>
      </c>
      <c r="AM127" s="83" t="e">
        <f>AL127/#REF!</f>
        <v>#REF!</v>
      </c>
    </row>
    <row r="128" spans="1:39" s="80" customFormat="1" ht="12.75">
      <c r="A128" s="14" t="s">
        <v>222</v>
      </c>
      <c r="B128" s="61" t="s">
        <v>223</v>
      </c>
      <c r="C128" s="27">
        <v>552</v>
      </c>
      <c r="D128" s="46">
        <v>340774</v>
      </c>
      <c r="E128" s="46">
        <v>28850</v>
      </c>
      <c r="F128" s="15">
        <f t="shared" si="16"/>
        <v>6520.181906412478</v>
      </c>
      <c r="G128" s="16">
        <f t="shared" si="26"/>
        <v>0.0003870561491329607</v>
      </c>
      <c r="H128" s="16">
        <v>0.0002412326142690795</v>
      </c>
      <c r="I128" s="107">
        <f t="shared" si="27"/>
        <v>11.811923743500866</v>
      </c>
      <c r="J128" s="107">
        <f t="shared" si="28"/>
        <v>1000.1819064124783</v>
      </c>
      <c r="K128" s="107">
        <f t="shared" si="29"/>
        <v>1000.1819064124783</v>
      </c>
      <c r="L128" s="107">
        <f t="shared" si="30"/>
        <v>0.0002412326142690795</v>
      </c>
      <c r="M128" s="56">
        <f t="shared" si="17"/>
        <v>28191.570695212362</v>
      </c>
      <c r="N128" s="57">
        <f t="shared" si="19"/>
        <v>3949.821900957027</v>
      </c>
      <c r="O128" s="58">
        <f t="shared" si="18"/>
        <v>32141.39259616939</v>
      </c>
      <c r="P128" s="18">
        <v>52492.22</v>
      </c>
      <c r="AE128" s="88" t="e">
        <f>#REF!-P128</f>
        <v>#REF!</v>
      </c>
      <c r="AF128" s="81" t="e">
        <f>AE128/#REF!</f>
        <v>#REF!</v>
      </c>
      <c r="AG128" s="82">
        <v>58380.59505848042</v>
      </c>
      <c r="AH128" s="89" t="e">
        <f>#REF!-AG128</f>
        <v>#REF!</v>
      </c>
      <c r="AI128" s="81" t="e">
        <f>AH128/#REF!</f>
        <v>#REF!</v>
      </c>
      <c r="AJ128" s="88" t="e">
        <f>#REF!-#REF!</f>
        <v>#REF!</v>
      </c>
      <c r="AK128" s="81" t="e">
        <f>AJ128/#REF!</f>
        <v>#REF!</v>
      </c>
      <c r="AL128" s="88" t="e">
        <f>#REF!-#REF!</f>
        <v>#REF!</v>
      </c>
      <c r="AM128" s="83" t="e">
        <f>AL128/#REF!</f>
        <v>#REF!</v>
      </c>
    </row>
    <row r="129" spans="1:39" s="80" customFormat="1" ht="12.75">
      <c r="A129" s="14" t="s">
        <v>224</v>
      </c>
      <c r="B129" s="61" t="s">
        <v>225</v>
      </c>
      <c r="C129" s="27">
        <v>1259</v>
      </c>
      <c r="D129" s="46">
        <v>898657</v>
      </c>
      <c r="E129" s="46">
        <v>83600</v>
      </c>
      <c r="F129" s="15">
        <f t="shared" si="16"/>
        <v>13533.602428229664</v>
      </c>
      <c r="G129" s="16">
        <f t="shared" si="26"/>
        <v>0.000803392315575632</v>
      </c>
      <c r="H129" s="16">
        <v>0.0002275862811885531</v>
      </c>
      <c r="I129" s="107">
        <f t="shared" si="27"/>
        <v>10.749485645933014</v>
      </c>
      <c r="J129" s="107">
        <f t="shared" si="28"/>
        <v>943.6024282296643</v>
      </c>
      <c r="K129" s="107">
        <f t="shared" si="29"/>
        <v>943.6024282296643</v>
      </c>
      <c r="L129" s="107">
        <f t="shared" si="30"/>
        <v>0.0002275862811885531</v>
      </c>
      <c r="M129" s="56">
        <f t="shared" si="17"/>
        <v>58515.77687443093</v>
      </c>
      <c r="N129" s="57">
        <f t="shared" si="19"/>
        <v>3726.3836837303343</v>
      </c>
      <c r="O129" s="58">
        <f t="shared" si="18"/>
        <v>62242.16055816126</v>
      </c>
      <c r="P129" s="18">
        <v>104945.12</v>
      </c>
      <c r="AE129" s="88" t="e">
        <f>#REF!-P129</f>
        <v>#REF!</v>
      </c>
      <c r="AF129" s="81" t="e">
        <f>AE129/#REF!</f>
        <v>#REF!</v>
      </c>
      <c r="AG129" s="82">
        <v>110676.2916790705</v>
      </c>
      <c r="AH129" s="89" t="e">
        <f>#REF!-AG129</f>
        <v>#REF!</v>
      </c>
      <c r="AI129" s="81" t="e">
        <f>AH129/#REF!</f>
        <v>#REF!</v>
      </c>
      <c r="AJ129" s="88" t="e">
        <f>#REF!-#REF!</f>
        <v>#REF!</v>
      </c>
      <c r="AK129" s="81" t="e">
        <f>AJ129/#REF!</f>
        <v>#REF!</v>
      </c>
      <c r="AL129" s="88" t="e">
        <f>#REF!-#REF!</f>
        <v>#REF!</v>
      </c>
      <c r="AM129" s="83" t="e">
        <f>AL129/#REF!</f>
        <v>#REF!</v>
      </c>
    </row>
    <row r="130" spans="1:39" s="80" customFormat="1" ht="12.75">
      <c r="A130" s="14" t="s">
        <v>226</v>
      </c>
      <c r="B130" s="61" t="s">
        <v>227</v>
      </c>
      <c r="C130" s="27">
        <v>139</v>
      </c>
      <c r="D130" s="46">
        <v>291656</v>
      </c>
      <c r="E130" s="46">
        <v>33650</v>
      </c>
      <c r="F130" s="15">
        <f t="shared" si="16"/>
        <v>1204.7602971768204</v>
      </c>
      <c r="G130" s="16">
        <f t="shared" si="26"/>
        <v>7.151792510496284E-05</v>
      </c>
      <c r="H130" s="16">
        <v>0</v>
      </c>
      <c r="I130" s="107">
        <f t="shared" si="27"/>
        <v>8.667340267459139</v>
      </c>
      <c r="J130" s="107">
        <f t="shared" si="28"/>
        <v>-185.23970282317973</v>
      </c>
      <c r="K130" s="107">
        <f t="shared" si="29"/>
        <v>0</v>
      </c>
      <c r="L130" s="107">
        <f t="shared" si="30"/>
        <v>0</v>
      </c>
      <c r="M130" s="56">
        <f t="shared" si="17"/>
        <v>5209.070172603979</v>
      </c>
      <c r="N130" s="57">
        <f t="shared" si="19"/>
        <v>0</v>
      </c>
      <c r="O130" s="58">
        <f t="shared" si="18"/>
        <v>5209.070172603979</v>
      </c>
      <c r="P130" s="18">
        <v>10001.69</v>
      </c>
      <c r="AE130" s="88" t="e">
        <f>#REF!-P130</f>
        <v>#REF!</v>
      </c>
      <c r="AF130" s="81" t="e">
        <f>AE130/#REF!</f>
        <v>#REF!</v>
      </c>
      <c r="AG130" s="82">
        <v>10824.677954763136</v>
      </c>
      <c r="AH130" s="89" t="e">
        <f>#REF!-AG130</f>
        <v>#REF!</v>
      </c>
      <c r="AI130" s="81" t="e">
        <f>AH130/#REF!</f>
        <v>#REF!</v>
      </c>
      <c r="AJ130" s="88" t="e">
        <f>#REF!-#REF!</f>
        <v>#REF!</v>
      </c>
      <c r="AK130" s="81" t="e">
        <f>AJ130/#REF!</f>
        <v>#REF!</v>
      </c>
      <c r="AL130" s="88" t="e">
        <f>#REF!-#REF!</f>
        <v>#REF!</v>
      </c>
      <c r="AM130" s="83" t="e">
        <f>AL130/#REF!</f>
        <v>#REF!</v>
      </c>
    </row>
    <row r="131" spans="1:39" s="80" customFormat="1" ht="12.75">
      <c r="A131" s="14" t="s">
        <v>228</v>
      </c>
      <c r="B131" s="61" t="s">
        <v>229</v>
      </c>
      <c r="C131" s="27">
        <v>252</v>
      </c>
      <c r="D131" s="46">
        <v>929782</v>
      </c>
      <c r="E131" s="46">
        <v>125100</v>
      </c>
      <c r="F131" s="15">
        <f t="shared" si="16"/>
        <v>1872.9421582733814</v>
      </c>
      <c r="G131" s="16">
        <f t="shared" si="26"/>
        <v>0.00011118306049362092</v>
      </c>
      <c r="H131" s="16">
        <v>0</v>
      </c>
      <c r="I131" s="107">
        <f t="shared" si="27"/>
        <v>7.4323101518784975</v>
      </c>
      <c r="J131" s="107">
        <f t="shared" si="28"/>
        <v>-647.0578417266187</v>
      </c>
      <c r="K131" s="107">
        <f t="shared" si="29"/>
        <v>0</v>
      </c>
      <c r="L131" s="107">
        <f t="shared" si="30"/>
        <v>0</v>
      </c>
      <c r="M131" s="56">
        <f t="shared" si="17"/>
        <v>8098.114749080645</v>
      </c>
      <c r="N131" s="57">
        <f t="shared" si="19"/>
        <v>0</v>
      </c>
      <c r="O131" s="58">
        <f t="shared" si="18"/>
        <v>8098.114749080645</v>
      </c>
      <c r="P131" s="18">
        <v>10570.3</v>
      </c>
      <c r="AE131" s="88" t="e">
        <f>#REF!-P131</f>
        <v>#REF!</v>
      </c>
      <c r="AF131" s="81" t="e">
        <f>AE131/#REF!</f>
        <v>#REF!</v>
      </c>
      <c r="AG131" s="82">
        <v>11329.614977686058</v>
      </c>
      <c r="AH131" s="89" t="e">
        <f>#REF!-AG131</f>
        <v>#REF!</v>
      </c>
      <c r="AI131" s="81" t="e">
        <f>AH131/#REF!</f>
        <v>#REF!</v>
      </c>
      <c r="AJ131" s="88" t="e">
        <f>#REF!-#REF!</f>
        <v>#REF!</v>
      </c>
      <c r="AK131" s="81" t="e">
        <f>AJ131/#REF!</f>
        <v>#REF!</v>
      </c>
      <c r="AL131" s="88" t="e">
        <f>#REF!-#REF!</f>
        <v>#REF!</v>
      </c>
      <c r="AM131" s="83" t="e">
        <f>AL131/#REF!</f>
        <v>#REF!</v>
      </c>
    </row>
    <row r="132" spans="1:39" s="80" customFormat="1" ht="12.75">
      <c r="A132" s="14" t="s">
        <v>230</v>
      </c>
      <c r="B132" s="61" t="s">
        <v>231</v>
      </c>
      <c r="C132" s="27">
        <v>720</v>
      </c>
      <c r="D132" s="46">
        <v>1535527</v>
      </c>
      <c r="E132" s="46">
        <v>166300</v>
      </c>
      <c r="F132" s="15">
        <f t="shared" si="16"/>
        <v>6648.102465423933</v>
      </c>
      <c r="G132" s="16">
        <f t="shared" si="26"/>
        <v>0.0003946498696267424</v>
      </c>
      <c r="H132" s="16">
        <v>0</v>
      </c>
      <c r="I132" s="107">
        <f t="shared" si="27"/>
        <v>9.233475646422129</v>
      </c>
      <c r="J132" s="107">
        <f t="shared" si="28"/>
        <v>-551.8975345760674</v>
      </c>
      <c r="K132" s="107">
        <f t="shared" si="29"/>
        <v>0</v>
      </c>
      <c r="L132" s="107">
        <f t="shared" si="30"/>
        <v>0</v>
      </c>
      <c r="M132" s="56">
        <f t="shared" si="17"/>
        <v>28744.665920852585</v>
      </c>
      <c r="N132" s="57">
        <f t="shared" si="19"/>
        <v>0</v>
      </c>
      <c r="O132" s="58">
        <f t="shared" si="18"/>
        <v>28744.665920852585</v>
      </c>
      <c r="P132" s="18">
        <v>57226.77</v>
      </c>
      <c r="AE132" s="88" t="e">
        <f>#REF!-P132</f>
        <v>#REF!</v>
      </c>
      <c r="AF132" s="81" t="e">
        <f>AE132/#REF!</f>
        <v>#REF!</v>
      </c>
      <c r="AG132" s="82">
        <v>48646.52178406483</v>
      </c>
      <c r="AH132" s="89" t="e">
        <f>#REF!-AG132</f>
        <v>#REF!</v>
      </c>
      <c r="AI132" s="81" t="e">
        <f>AH132/#REF!</f>
        <v>#REF!</v>
      </c>
      <c r="AJ132" s="88" t="e">
        <f>#REF!-#REF!</f>
        <v>#REF!</v>
      </c>
      <c r="AK132" s="81" t="e">
        <f>AJ132/#REF!</f>
        <v>#REF!</v>
      </c>
      <c r="AL132" s="88" t="e">
        <f>#REF!-#REF!</f>
        <v>#REF!</v>
      </c>
      <c r="AM132" s="83" t="e">
        <f>AL132/#REF!</f>
        <v>#REF!</v>
      </c>
    </row>
    <row r="133" spans="1:39" s="80" customFormat="1" ht="12.75">
      <c r="A133" s="14" t="s">
        <v>232</v>
      </c>
      <c r="B133" s="61" t="s">
        <v>233</v>
      </c>
      <c r="C133" s="27">
        <v>7536</v>
      </c>
      <c r="D133" s="46">
        <v>5958022</v>
      </c>
      <c r="E133" s="46">
        <v>464150</v>
      </c>
      <c r="F133" s="15">
        <f t="shared" si="16"/>
        <v>96735.22307874609</v>
      </c>
      <c r="G133" s="16">
        <f t="shared" si="26"/>
        <v>0.005742472137710435</v>
      </c>
      <c r="H133" s="16">
        <v>0.005155463132067662</v>
      </c>
      <c r="I133" s="107">
        <f t="shared" si="27"/>
        <v>12.83641495206291</v>
      </c>
      <c r="J133" s="107">
        <f t="shared" si="28"/>
        <v>21375.223078746087</v>
      </c>
      <c r="K133" s="107">
        <f t="shared" si="29"/>
        <v>21375.223078746087</v>
      </c>
      <c r="L133" s="107">
        <f t="shared" si="30"/>
        <v>0.005155463132067662</v>
      </c>
      <c r="M133" s="56">
        <f t="shared" si="17"/>
        <v>418257.9442238473</v>
      </c>
      <c r="N133" s="57">
        <f t="shared" si="19"/>
        <v>84412.96899391706</v>
      </c>
      <c r="O133" s="58">
        <f t="shared" si="18"/>
        <v>502670.91321776435</v>
      </c>
      <c r="P133" s="18">
        <v>687218.95</v>
      </c>
      <c r="AE133" s="88" t="e">
        <f>#REF!-P133</f>
        <v>#REF!</v>
      </c>
      <c r="AF133" s="81" t="e">
        <f>AE133/#REF!</f>
        <v>#REF!</v>
      </c>
      <c r="AG133" s="82">
        <v>749819.5207432327</v>
      </c>
      <c r="AH133" s="89" t="e">
        <f>#REF!-AG133</f>
        <v>#REF!</v>
      </c>
      <c r="AI133" s="81" t="e">
        <f>AH133/#REF!</f>
        <v>#REF!</v>
      </c>
      <c r="AJ133" s="88" t="e">
        <f>#REF!-#REF!</f>
        <v>#REF!</v>
      </c>
      <c r="AK133" s="81" t="e">
        <f>AJ133/#REF!</f>
        <v>#REF!</v>
      </c>
      <c r="AL133" s="88" t="e">
        <f>#REF!-#REF!</f>
        <v>#REF!</v>
      </c>
      <c r="AM133" s="83" t="e">
        <f>AL133/#REF!</f>
        <v>#REF!</v>
      </c>
    </row>
    <row r="134" spans="1:39" s="80" customFormat="1" ht="12.75">
      <c r="A134" s="14" t="s">
        <v>234</v>
      </c>
      <c r="B134" s="61" t="s">
        <v>235</v>
      </c>
      <c r="C134" s="27">
        <v>786</v>
      </c>
      <c r="D134" s="46">
        <v>885848</v>
      </c>
      <c r="E134" s="46">
        <v>86300</v>
      </c>
      <c r="F134" s="15">
        <f t="shared" si="16"/>
        <v>8068.094183082271</v>
      </c>
      <c r="G134" s="16">
        <f t="shared" si="26"/>
        <v>0.0004789445310221549</v>
      </c>
      <c r="H134" s="16">
        <v>5.018997392102648E-05</v>
      </c>
      <c r="I134" s="107">
        <f t="shared" si="27"/>
        <v>10.264750869061414</v>
      </c>
      <c r="J134" s="107">
        <f t="shared" si="28"/>
        <v>208.09418308227157</v>
      </c>
      <c r="K134" s="107">
        <f t="shared" si="29"/>
        <v>208.09418308227157</v>
      </c>
      <c r="L134" s="107">
        <f t="shared" si="30"/>
        <v>5.018997392102648E-05</v>
      </c>
      <c r="M134" s="56">
        <f t="shared" si="17"/>
        <v>34884.34077495605</v>
      </c>
      <c r="N134" s="57">
        <f t="shared" si="19"/>
        <v>821.7854737527605</v>
      </c>
      <c r="O134" s="58">
        <f t="shared" si="18"/>
        <v>35706.12624870881</v>
      </c>
      <c r="P134" s="18">
        <v>62321.06</v>
      </c>
      <c r="AE134" s="88" t="e">
        <f>#REF!-P134</f>
        <v>#REF!</v>
      </c>
      <c r="AF134" s="81" t="e">
        <f>AE134/#REF!</f>
        <v>#REF!</v>
      </c>
      <c r="AG134" s="82">
        <v>67380.13399017694</v>
      </c>
      <c r="AH134" s="89" t="e">
        <f>#REF!-AG134</f>
        <v>#REF!</v>
      </c>
      <c r="AI134" s="81" t="e">
        <f>AH134/#REF!</f>
        <v>#REF!</v>
      </c>
      <c r="AJ134" s="88" t="e">
        <f>#REF!-#REF!</f>
        <v>#REF!</v>
      </c>
      <c r="AK134" s="81" t="e">
        <f>AJ134/#REF!</f>
        <v>#REF!</v>
      </c>
      <c r="AL134" s="88" t="e">
        <f>#REF!-#REF!</f>
        <v>#REF!</v>
      </c>
      <c r="AM134" s="83" t="e">
        <f>AL134/#REF!</f>
        <v>#REF!</v>
      </c>
    </row>
    <row r="135" spans="1:39" s="80" customFormat="1" ht="12.75">
      <c r="A135" s="14" t="s">
        <v>236</v>
      </c>
      <c r="B135" s="61" t="s">
        <v>237</v>
      </c>
      <c r="C135" s="27">
        <v>4828</v>
      </c>
      <c r="D135" s="46">
        <v>11933462</v>
      </c>
      <c r="E135" s="46">
        <v>959250</v>
      </c>
      <c r="F135" s="15">
        <f t="shared" si="16"/>
        <v>60062.292974719836</v>
      </c>
      <c r="G135" s="16">
        <f t="shared" si="26"/>
        <v>0.0035654649150244216</v>
      </c>
      <c r="H135" s="16">
        <v>0.0028417564026635292</v>
      </c>
      <c r="I135" s="107">
        <f t="shared" si="27"/>
        <v>12.440408652593172</v>
      </c>
      <c r="J135" s="107">
        <f t="shared" si="28"/>
        <v>11782.292974719834</v>
      </c>
      <c r="K135" s="107">
        <f t="shared" si="29"/>
        <v>11782.292974719834</v>
      </c>
      <c r="L135" s="107">
        <f t="shared" si="30"/>
        <v>0.0028417564026635292</v>
      </c>
      <c r="M135" s="56">
        <f t="shared" si="17"/>
        <v>259693.73290768018</v>
      </c>
      <c r="N135" s="57">
        <f t="shared" si="19"/>
        <v>46529.4948215631</v>
      </c>
      <c r="O135" s="58">
        <f t="shared" si="18"/>
        <v>306223.2277292433</v>
      </c>
      <c r="P135" s="18">
        <v>511741.65</v>
      </c>
      <c r="AE135" s="88" t="e">
        <f>#REF!-P135</f>
        <v>#REF!</v>
      </c>
      <c r="AF135" s="81" t="e">
        <f>AE135/#REF!</f>
        <v>#REF!</v>
      </c>
      <c r="AG135" s="82">
        <v>526954.4782591847</v>
      </c>
      <c r="AH135" s="89" t="e">
        <f>#REF!-AG135</f>
        <v>#REF!</v>
      </c>
      <c r="AI135" s="81" t="e">
        <f>AH135/#REF!</f>
        <v>#REF!</v>
      </c>
      <c r="AJ135" s="88" t="e">
        <f>#REF!-#REF!</f>
        <v>#REF!</v>
      </c>
      <c r="AK135" s="81" t="e">
        <f>AJ135/#REF!</f>
        <v>#REF!</v>
      </c>
      <c r="AL135" s="88" t="e">
        <f>#REF!-#REF!</f>
        <v>#REF!</v>
      </c>
      <c r="AM135" s="83" t="e">
        <f>AL135/#REF!</f>
        <v>#REF!</v>
      </c>
    </row>
    <row r="136" spans="1:39" s="80" customFormat="1" ht="12.75">
      <c r="A136" s="14" t="s">
        <v>238</v>
      </c>
      <c r="B136" s="61" t="s">
        <v>239</v>
      </c>
      <c r="C136" s="27">
        <v>1135</v>
      </c>
      <c r="D136" s="46">
        <v>1058416</v>
      </c>
      <c r="E136" s="46">
        <v>132800</v>
      </c>
      <c r="F136" s="15">
        <f aca="true" t="shared" si="31" ref="F136:F199">D136/E136*C136</f>
        <v>9045.949999999999</v>
      </c>
      <c r="G136" s="16">
        <f t="shared" si="26"/>
        <v>0.0005369927745122956</v>
      </c>
      <c r="H136" s="16">
        <v>0</v>
      </c>
      <c r="I136" s="107">
        <f t="shared" si="27"/>
        <v>7.97</v>
      </c>
      <c r="J136" s="107">
        <f t="shared" si="28"/>
        <v>-2304.05</v>
      </c>
      <c r="K136" s="107">
        <f t="shared" si="29"/>
        <v>0</v>
      </c>
      <c r="L136" s="107">
        <f t="shared" si="30"/>
        <v>0</v>
      </c>
      <c r="M136" s="56">
        <f t="shared" si="17"/>
        <v>39112.334991689306</v>
      </c>
      <c r="N136" s="57">
        <f t="shared" si="19"/>
        <v>0</v>
      </c>
      <c r="O136" s="58">
        <f t="shared" si="18"/>
        <v>39112.334991689306</v>
      </c>
      <c r="P136" s="18">
        <v>97104.43</v>
      </c>
      <c r="AE136" s="88" t="e">
        <f>#REF!-P136</f>
        <v>#REF!</v>
      </c>
      <c r="AF136" s="81" t="e">
        <f>AE136/#REF!</f>
        <v>#REF!</v>
      </c>
      <c r="AG136" s="82">
        <v>95082.59287043927</v>
      </c>
      <c r="AH136" s="89" t="e">
        <f>#REF!-AG136</f>
        <v>#REF!</v>
      </c>
      <c r="AI136" s="81" t="e">
        <f>AH136/#REF!</f>
        <v>#REF!</v>
      </c>
      <c r="AJ136" s="88" t="e">
        <f>#REF!-#REF!</f>
        <v>#REF!</v>
      </c>
      <c r="AK136" s="81" t="e">
        <f>AJ136/#REF!</f>
        <v>#REF!</v>
      </c>
      <c r="AL136" s="88" t="e">
        <f>#REF!-#REF!</f>
        <v>#REF!</v>
      </c>
      <c r="AM136" s="83" t="e">
        <f>AL136/#REF!</f>
        <v>#REF!</v>
      </c>
    </row>
    <row r="137" spans="1:39" s="80" customFormat="1" ht="12.75">
      <c r="A137" s="14" t="s">
        <v>240</v>
      </c>
      <c r="B137" s="61" t="s">
        <v>241</v>
      </c>
      <c r="C137" s="27">
        <v>1393</v>
      </c>
      <c r="D137" s="46">
        <v>986061</v>
      </c>
      <c r="E137" s="46">
        <v>97000</v>
      </c>
      <c r="F137" s="15">
        <f t="shared" si="31"/>
        <v>14160.649206185566</v>
      </c>
      <c r="G137" s="16">
        <f t="shared" si="26"/>
        <v>0.0008406155579154123</v>
      </c>
      <c r="H137" s="16">
        <v>5.5629991535045725E-05</v>
      </c>
      <c r="I137" s="107">
        <f t="shared" si="27"/>
        <v>10.165577319587628</v>
      </c>
      <c r="J137" s="107">
        <f t="shared" si="28"/>
        <v>230.64920618556613</v>
      </c>
      <c r="K137" s="107">
        <f t="shared" si="29"/>
        <v>230.64920618556613</v>
      </c>
      <c r="L137" s="107">
        <f t="shared" si="30"/>
        <v>5.5629991535045725E-05</v>
      </c>
      <c r="M137" s="56">
        <f aca="true" t="shared" si="32" ref="M137:M200">$B$541*G137</f>
        <v>61226.964050445684</v>
      </c>
      <c r="N137" s="57">
        <f t="shared" si="19"/>
        <v>910.8575951926821</v>
      </c>
      <c r="O137" s="58">
        <f aca="true" t="shared" si="33" ref="O137:O200">M137+N137</f>
        <v>62137.82164563837</v>
      </c>
      <c r="P137" s="18">
        <v>102183.38</v>
      </c>
      <c r="AE137" s="88" t="e">
        <f>#REF!-P137</f>
        <v>#REF!</v>
      </c>
      <c r="AF137" s="81" t="e">
        <f>AE137/#REF!</f>
        <v>#REF!</v>
      </c>
      <c r="AG137" s="82">
        <v>112950.88825157867</v>
      </c>
      <c r="AH137" s="89" t="e">
        <f>#REF!-AG137</f>
        <v>#REF!</v>
      </c>
      <c r="AI137" s="81" t="e">
        <f>AH137/#REF!</f>
        <v>#REF!</v>
      </c>
      <c r="AJ137" s="88" t="e">
        <f>#REF!-#REF!</f>
        <v>#REF!</v>
      </c>
      <c r="AK137" s="81" t="e">
        <f>AJ137/#REF!</f>
        <v>#REF!</v>
      </c>
      <c r="AL137" s="88" t="e">
        <f>#REF!-#REF!</f>
        <v>#REF!</v>
      </c>
      <c r="AM137" s="83" t="e">
        <f>AL137/#REF!</f>
        <v>#REF!</v>
      </c>
    </row>
    <row r="138" spans="1:39" s="80" customFormat="1" ht="12.75">
      <c r="A138" s="14" t="s">
        <v>242</v>
      </c>
      <c r="B138" s="61" t="s">
        <v>243</v>
      </c>
      <c r="C138" s="27">
        <v>776</v>
      </c>
      <c r="D138" s="46">
        <v>558755</v>
      </c>
      <c r="E138" s="46">
        <v>62950</v>
      </c>
      <c r="F138" s="15">
        <f t="shared" si="31"/>
        <v>6887.909134233519</v>
      </c>
      <c r="G138" s="16">
        <f t="shared" si="26"/>
        <v>0.0004088854610716001</v>
      </c>
      <c r="H138" s="16">
        <v>0</v>
      </c>
      <c r="I138" s="107">
        <f t="shared" si="27"/>
        <v>8.876171564733916</v>
      </c>
      <c r="J138" s="107">
        <f t="shared" si="28"/>
        <v>-872.0908657664813</v>
      </c>
      <c r="K138" s="107">
        <f t="shared" si="29"/>
        <v>0</v>
      </c>
      <c r="L138" s="107">
        <f t="shared" si="30"/>
        <v>0</v>
      </c>
      <c r="M138" s="56">
        <f t="shared" si="32"/>
        <v>29781.527584218133</v>
      </c>
      <c r="N138" s="57">
        <f aca="true" t="shared" si="34" ref="N138:N201">$G$541*L138</f>
        <v>0</v>
      </c>
      <c r="O138" s="58">
        <f t="shared" si="33"/>
        <v>29781.527584218133</v>
      </c>
      <c r="P138" s="18">
        <v>46936.06</v>
      </c>
      <c r="AE138" s="88" t="e">
        <f>#REF!-P138</f>
        <v>#REF!</v>
      </c>
      <c r="AF138" s="81" t="e">
        <f>AE138/#REF!</f>
        <v>#REF!</v>
      </c>
      <c r="AG138" s="82">
        <v>49321.269278506115</v>
      </c>
      <c r="AH138" s="89" t="e">
        <f>#REF!-AG138</f>
        <v>#REF!</v>
      </c>
      <c r="AI138" s="81" t="e">
        <f>AH138/#REF!</f>
        <v>#REF!</v>
      </c>
      <c r="AJ138" s="88" t="e">
        <f>#REF!-#REF!</f>
        <v>#REF!</v>
      </c>
      <c r="AK138" s="81" t="e">
        <f>AJ138/#REF!</f>
        <v>#REF!</v>
      </c>
      <c r="AL138" s="88" t="e">
        <f>#REF!-#REF!</f>
        <v>#REF!</v>
      </c>
      <c r="AM138" s="83" t="e">
        <f>AL138/#REF!</f>
        <v>#REF!</v>
      </c>
    </row>
    <row r="139" spans="1:39" s="80" customFormat="1" ht="12.75">
      <c r="A139" s="14" t="s">
        <v>244</v>
      </c>
      <c r="B139" s="61" t="s">
        <v>245</v>
      </c>
      <c r="C139" s="27">
        <v>1044</v>
      </c>
      <c r="D139" s="46">
        <v>1182414</v>
      </c>
      <c r="E139" s="46">
        <v>78800</v>
      </c>
      <c r="F139" s="15">
        <f t="shared" si="31"/>
        <v>15665.484974619289</v>
      </c>
      <c r="G139" s="16">
        <f t="shared" si="26"/>
        <v>0.0009299467983574407</v>
      </c>
      <c r="H139" s="16">
        <v>0.0012603281394808071</v>
      </c>
      <c r="I139" s="107">
        <f t="shared" si="27"/>
        <v>15.005253807106598</v>
      </c>
      <c r="J139" s="107">
        <f t="shared" si="28"/>
        <v>5225.484974619289</v>
      </c>
      <c r="K139" s="107">
        <f t="shared" si="29"/>
        <v>5225.484974619289</v>
      </c>
      <c r="L139" s="107">
        <f t="shared" si="30"/>
        <v>0.0012603281394808071</v>
      </c>
      <c r="M139" s="56">
        <f t="shared" si="32"/>
        <v>67733.48251257026</v>
      </c>
      <c r="N139" s="57">
        <f t="shared" si="34"/>
        <v>20635.981178568978</v>
      </c>
      <c r="O139" s="58">
        <f t="shared" si="33"/>
        <v>88369.46369113924</v>
      </c>
      <c r="P139" s="18">
        <v>114756.01</v>
      </c>
      <c r="AE139" s="88" t="e">
        <f>#REF!-P139</f>
        <v>#REF!</v>
      </c>
      <c r="AF139" s="81" t="e">
        <f>AE139/#REF!</f>
        <v>#REF!</v>
      </c>
      <c r="AG139" s="82">
        <v>126895.02930686397</v>
      </c>
      <c r="AH139" s="89" t="e">
        <f>#REF!-AG139</f>
        <v>#REF!</v>
      </c>
      <c r="AI139" s="81" t="e">
        <f>AH139/#REF!</f>
        <v>#REF!</v>
      </c>
      <c r="AJ139" s="88" t="e">
        <f>#REF!-#REF!</f>
        <v>#REF!</v>
      </c>
      <c r="AK139" s="81" t="e">
        <f>AJ139/#REF!</f>
        <v>#REF!</v>
      </c>
      <c r="AL139" s="88" t="e">
        <f>#REF!-#REF!</f>
        <v>#REF!</v>
      </c>
      <c r="AM139" s="83" t="e">
        <f>AL139/#REF!</f>
        <v>#REF!</v>
      </c>
    </row>
    <row r="140" spans="1:39" s="80" customFormat="1" ht="12.75">
      <c r="A140" s="14" t="s">
        <v>246</v>
      </c>
      <c r="B140" s="61" t="s">
        <v>1008</v>
      </c>
      <c r="C140" s="27">
        <v>1112</v>
      </c>
      <c r="D140" s="46">
        <v>5081398</v>
      </c>
      <c r="E140" s="46">
        <v>643900</v>
      </c>
      <c r="F140" s="15">
        <f t="shared" si="31"/>
        <v>8775.453604596987</v>
      </c>
      <c r="G140" s="16">
        <f t="shared" si="26"/>
        <v>0.0005209353554614454</v>
      </c>
      <c r="H140" s="16">
        <v>0</v>
      </c>
      <c r="I140" s="107">
        <f t="shared" si="27"/>
        <v>7.891594968162758</v>
      </c>
      <c r="J140" s="107">
        <f t="shared" si="28"/>
        <v>-2344.546395403013</v>
      </c>
      <c r="K140" s="107">
        <f t="shared" si="29"/>
        <v>0</v>
      </c>
      <c r="L140" s="107">
        <f t="shared" si="30"/>
        <v>0</v>
      </c>
      <c r="M140" s="56">
        <f t="shared" si="32"/>
        <v>37942.778932784815</v>
      </c>
      <c r="N140" s="57">
        <f t="shared" si="34"/>
        <v>0</v>
      </c>
      <c r="O140" s="58">
        <f t="shared" si="33"/>
        <v>37942.778932784815</v>
      </c>
      <c r="P140" s="18">
        <v>57058.07</v>
      </c>
      <c r="AE140" s="88" t="e">
        <f>#REF!-P140</f>
        <v>#REF!</v>
      </c>
      <c r="AF140" s="81" t="e">
        <f>AE140/#REF!</f>
        <v>#REF!</v>
      </c>
      <c r="AG140" s="82">
        <v>59984.67299397935</v>
      </c>
      <c r="AH140" s="89" t="e">
        <f>#REF!-AG140</f>
        <v>#REF!</v>
      </c>
      <c r="AI140" s="81" t="e">
        <f>AH140/#REF!</f>
        <v>#REF!</v>
      </c>
      <c r="AJ140" s="88" t="e">
        <f>#REF!-#REF!</f>
        <v>#REF!</v>
      </c>
      <c r="AK140" s="81" t="e">
        <f>AJ140/#REF!</f>
        <v>#REF!</v>
      </c>
      <c r="AL140" s="88" t="e">
        <f>#REF!-#REF!</f>
        <v>#REF!</v>
      </c>
      <c r="AM140" s="83" t="e">
        <f>AL140/#REF!</f>
        <v>#REF!</v>
      </c>
    </row>
    <row r="141" spans="1:39" s="80" customFormat="1" ht="12.75">
      <c r="A141" s="14" t="s">
        <v>247</v>
      </c>
      <c r="B141" s="61" t="s">
        <v>1009</v>
      </c>
      <c r="C141" s="27">
        <v>122</v>
      </c>
      <c r="D141" s="46">
        <v>1081402</v>
      </c>
      <c r="E141" s="46">
        <v>210300</v>
      </c>
      <c r="F141" s="15">
        <f t="shared" si="31"/>
        <v>627.3468568711365</v>
      </c>
      <c r="G141" s="16">
        <f t="shared" si="26"/>
        <v>3.724105585956142E-05</v>
      </c>
      <c r="H141" s="16">
        <v>0</v>
      </c>
      <c r="I141" s="107">
        <f t="shared" si="27"/>
        <v>5.142187351402758</v>
      </c>
      <c r="J141" s="107">
        <f t="shared" si="28"/>
        <v>-592.6531431288635</v>
      </c>
      <c r="K141" s="107">
        <f t="shared" si="29"/>
        <v>0</v>
      </c>
      <c r="L141" s="107">
        <f t="shared" si="30"/>
        <v>0</v>
      </c>
      <c r="M141" s="56">
        <f t="shared" si="32"/>
        <v>2712.484639195138</v>
      </c>
      <c r="N141" s="57">
        <f t="shared" si="34"/>
        <v>0</v>
      </c>
      <c r="O141" s="58">
        <f t="shared" si="33"/>
        <v>2712.484639195138</v>
      </c>
      <c r="P141" s="18">
        <v>2876.23</v>
      </c>
      <c r="AE141" s="88" t="e">
        <f>#REF!-P141</f>
        <v>#REF!</v>
      </c>
      <c r="AF141" s="81" t="e">
        <f>AE141/#REF!</f>
        <v>#REF!</v>
      </c>
      <c r="AG141" s="82">
        <v>3082.831012521966</v>
      </c>
      <c r="AH141" s="89" t="e">
        <f>#REF!-AG141</f>
        <v>#REF!</v>
      </c>
      <c r="AI141" s="81" t="e">
        <f>AH141/#REF!</f>
        <v>#REF!</v>
      </c>
      <c r="AJ141" s="88" t="e">
        <f>#REF!-#REF!</f>
        <v>#REF!</v>
      </c>
      <c r="AK141" s="81" t="e">
        <f>AJ141/#REF!</f>
        <v>#REF!</v>
      </c>
      <c r="AL141" s="88" t="e">
        <f>#REF!-#REF!</f>
        <v>#REF!</v>
      </c>
      <c r="AM141" s="83" t="e">
        <f>AL141/#REF!</f>
        <v>#REF!</v>
      </c>
    </row>
    <row r="142" spans="1:39" s="80" customFormat="1" ht="12.75">
      <c r="A142" s="14" t="s">
        <v>248</v>
      </c>
      <c r="B142" s="61" t="s">
        <v>249</v>
      </c>
      <c r="C142" s="27">
        <v>96</v>
      </c>
      <c r="D142" s="46">
        <v>584605</v>
      </c>
      <c r="E142" s="46">
        <v>113900</v>
      </c>
      <c r="F142" s="15">
        <f t="shared" si="31"/>
        <v>492.731167690957</v>
      </c>
      <c r="G142" s="16">
        <f t="shared" si="26"/>
        <v>2.9249893800767215E-05</v>
      </c>
      <c r="H142" s="16">
        <v>0</v>
      </c>
      <c r="I142" s="107">
        <f t="shared" si="27"/>
        <v>5.132616330114136</v>
      </c>
      <c r="J142" s="107">
        <f t="shared" si="28"/>
        <v>-467.268832309043</v>
      </c>
      <c r="K142" s="107">
        <f t="shared" si="29"/>
        <v>0</v>
      </c>
      <c r="L142" s="107">
        <f t="shared" si="30"/>
        <v>0</v>
      </c>
      <c r="M142" s="56">
        <f t="shared" si="32"/>
        <v>2130.4414120766696</v>
      </c>
      <c r="N142" s="57">
        <f t="shared" si="34"/>
        <v>0</v>
      </c>
      <c r="O142" s="58">
        <f t="shared" si="33"/>
        <v>2130.4414120766696</v>
      </c>
      <c r="P142" s="18">
        <v>2619.68</v>
      </c>
      <c r="AE142" s="88" t="e">
        <f>#REF!-P142</f>
        <v>#REF!</v>
      </c>
      <c r="AF142" s="81" t="e">
        <f>AE142/#REF!</f>
        <v>#REF!</v>
      </c>
      <c r="AG142" s="82">
        <v>2807.8604271544773</v>
      </c>
      <c r="AH142" s="89" t="e">
        <f>#REF!-AG142</f>
        <v>#REF!</v>
      </c>
      <c r="AI142" s="81" t="e">
        <f>AH142/#REF!</f>
        <v>#REF!</v>
      </c>
      <c r="AJ142" s="88" t="e">
        <f>#REF!-#REF!</f>
        <v>#REF!</v>
      </c>
      <c r="AK142" s="81" t="e">
        <f>AJ142/#REF!</f>
        <v>#REF!</v>
      </c>
      <c r="AL142" s="88" t="e">
        <f>#REF!-#REF!</f>
        <v>#REF!</v>
      </c>
      <c r="AM142" s="83" t="e">
        <f>AL142/#REF!</f>
        <v>#REF!</v>
      </c>
    </row>
    <row r="143" spans="1:39" s="80" customFormat="1" ht="12.75">
      <c r="A143" s="14" t="s">
        <v>250</v>
      </c>
      <c r="B143" s="61" t="s">
        <v>251</v>
      </c>
      <c r="C143" s="27">
        <v>1203</v>
      </c>
      <c r="D143" s="46">
        <v>790161</v>
      </c>
      <c r="E143" s="46">
        <v>78450</v>
      </c>
      <c r="F143" s="15">
        <f t="shared" si="31"/>
        <v>12116.809216061185</v>
      </c>
      <c r="G143" s="16">
        <f t="shared" si="26"/>
        <v>0.0007192875263702374</v>
      </c>
      <c r="H143" s="16">
        <v>2.0937405484770787E-05</v>
      </c>
      <c r="I143" s="107">
        <f t="shared" si="27"/>
        <v>10.072160611854684</v>
      </c>
      <c r="J143" s="107">
        <f t="shared" si="28"/>
        <v>86.80921606118542</v>
      </c>
      <c r="K143" s="107">
        <f t="shared" si="29"/>
        <v>86.80921606118542</v>
      </c>
      <c r="L143" s="107">
        <f t="shared" si="30"/>
        <v>2.0937405484770787E-05</v>
      </c>
      <c r="M143" s="56">
        <f t="shared" si="32"/>
        <v>52389.93152614964</v>
      </c>
      <c r="N143" s="57">
        <f t="shared" si="34"/>
        <v>342.8185819050155</v>
      </c>
      <c r="O143" s="58">
        <f t="shared" si="33"/>
        <v>52732.75010805465</v>
      </c>
      <c r="P143" s="18">
        <v>127584.97</v>
      </c>
      <c r="AE143" s="88" t="e">
        <f>#REF!-P143</f>
        <v>#REF!</v>
      </c>
      <c r="AF143" s="81" t="e">
        <f>AE143/#REF!</f>
        <v>#REF!</v>
      </c>
      <c r="AG143" s="82">
        <v>135781.7144297858</v>
      </c>
      <c r="AH143" s="89" t="e">
        <f>#REF!-AG143</f>
        <v>#REF!</v>
      </c>
      <c r="AI143" s="81" t="e">
        <f>AH143/#REF!</f>
        <v>#REF!</v>
      </c>
      <c r="AJ143" s="88" t="e">
        <f>#REF!-#REF!</f>
        <v>#REF!</v>
      </c>
      <c r="AK143" s="81" t="e">
        <f>AJ143/#REF!</f>
        <v>#REF!</v>
      </c>
      <c r="AL143" s="88" t="e">
        <f>#REF!-#REF!</f>
        <v>#REF!</v>
      </c>
      <c r="AM143" s="83" t="e">
        <f>AL143/#REF!</f>
        <v>#REF!</v>
      </c>
    </row>
    <row r="144" spans="1:39" s="80" customFormat="1" ht="12.75">
      <c r="A144" s="14" t="s">
        <v>252</v>
      </c>
      <c r="B144" s="61" t="s">
        <v>253</v>
      </c>
      <c r="C144" s="27">
        <v>557</v>
      </c>
      <c r="D144" s="46">
        <v>447108</v>
      </c>
      <c r="E144" s="46">
        <v>43800</v>
      </c>
      <c r="F144" s="15">
        <f t="shared" si="31"/>
        <v>5685.825479452055</v>
      </c>
      <c r="G144" s="16">
        <f t="shared" si="26"/>
        <v>0.00033752642891058017</v>
      </c>
      <c r="H144" s="16">
        <v>2.7935801505757187E-05</v>
      </c>
      <c r="I144" s="107">
        <f t="shared" si="27"/>
        <v>10.207945205479453</v>
      </c>
      <c r="J144" s="107">
        <f t="shared" si="28"/>
        <v>115.8254794520551</v>
      </c>
      <c r="K144" s="107">
        <f t="shared" si="29"/>
        <v>115.8254794520551</v>
      </c>
      <c r="L144" s="107">
        <f t="shared" si="30"/>
        <v>2.7935801505757187E-05</v>
      </c>
      <c r="M144" s="56">
        <f t="shared" si="32"/>
        <v>24584.0305171498</v>
      </c>
      <c r="N144" s="57">
        <f t="shared" si="34"/>
        <v>457.4068101966894</v>
      </c>
      <c r="O144" s="58">
        <f t="shared" si="33"/>
        <v>25041.437327346488</v>
      </c>
      <c r="P144" s="18">
        <v>53553.13</v>
      </c>
      <c r="AE144" s="88" t="e">
        <f>#REF!-P144</f>
        <v>#REF!</v>
      </c>
      <c r="AF144" s="81" t="e">
        <f>AE144/#REF!</f>
        <v>#REF!</v>
      </c>
      <c r="AG144" s="82">
        <v>56001.10725867475</v>
      </c>
      <c r="AH144" s="89" t="e">
        <f>#REF!-AG144</f>
        <v>#REF!</v>
      </c>
      <c r="AI144" s="81" t="e">
        <f>AH144/#REF!</f>
        <v>#REF!</v>
      </c>
      <c r="AJ144" s="88" t="e">
        <f>#REF!-#REF!</f>
        <v>#REF!</v>
      </c>
      <c r="AK144" s="81" t="e">
        <f>AJ144/#REF!</f>
        <v>#REF!</v>
      </c>
      <c r="AL144" s="88" t="e">
        <f>#REF!-#REF!</f>
        <v>#REF!</v>
      </c>
      <c r="AM144" s="83" t="e">
        <f>AL144/#REF!</f>
        <v>#REF!</v>
      </c>
    </row>
    <row r="145" spans="1:39" s="80" customFormat="1" ht="12.75">
      <c r="A145" s="14" t="s">
        <v>254</v>
      </c>
      <c r="B145" s="61" t="s">
        <v>255</v>
      </c>
      <c r="C145" s="27">
        <v>404</v>
      </c>
      <c r="D145" s="46">
        <v>765372</v>
      </c>
      <c r="E145" s="46">
        <v>87450</v>
      </c>
      <c r="F145" s="15">
        <f t="shared" si="31"/>
        <v>3535.852349914237</v>
      </c>
      <c r="G145" s="16">
        <f t="shared" si="26"/>
        <v>0.000209898038751736</v>
      </c>
      <c r="H145" s="16">
        <v>0</v>
      </c>
      <c r="I145" s="107">
        <f t="shared" si="27"/>
        <v>8.752109777015438</v>
      </c>
      <c r="J145" s="107">
        <f t="shared" si="28"/>
        <v>-504.1476500857632</v>
      </c>
      <c r="K145" s="107">
        <f t="shared" si="29"/>
        <v>0</v>
      </c>
      <c r="L145" s="107">
        <f t="shared" si="30"/>
        <v>0</v>
      </c>
      <c r="M145" s="56">
        <f t="shared" si="32"/>
        <v>15288.10590275178</v>
      </c>
      <c r="N145" s="57">
        <f t="shared" si="34"/>
        <v>0</v>
      </c>
      <c r="O145" s="58">
        <f t="shared" si="33"/>
        <v>15288.10590275178</v>
      </c>
      <c r="P145" s="18">
        <v>22535.81</v>
      </c>
      <c r="AE145" s="88" t="e">
        <f>#REF!-P145</f>
        <v>#REF!</v>
      </c>
      <c r="AF145" s="81" t="e">
        <f>AE145/#REF!</f>
        <v>#REF!</v>
      </c>
      <c r="AG145" s="82">
        <v>24154.654491556073</v>
      </c>
      <c r="AH145" s="89" t="e">
        <f>#REF!-AG145</f>
        <v>#REF!</v>
      </c>
      <c r="AI145" s="81" t="e">
        <f>AH145/#REF!</f>
        <v>#REF!</v>
      </c>
      <c r="AJ145" s="88" t="e">
        <f>#REF!-#REF!</f>
        <v>#REF!</v>
      </c>
      <c r="AK145" s="81" t="e">
        <f>AJ145/#REF!</f>
        <v>#REF!</v>
      </c>
      <c r="AL145" s="88" t="e">
        <f>#REF!-#REF!</f>
        <v>#REF!</v>
      </c>
      <c r="AM145" s="83" t="e">
        <f>AL145/#REF!</f>
        <v>#REF!</v>
      </c>
    </row>
    <row r="146" spans="1:39" s="80" customFormat="1" ht="12.75">
      <c r="A146" s="14" t="s">
        <v>256</v>
      </c>
      <c r="B146" s="61" t="s">
        <v>257</v>
      </c>
      <c r="C146" s="27">
        <v>4176</v>
      </c>
      <c r="D146" s="46">
        <v>3590580</v>
      </c>
      <c r="E146" s="46">
        <v>283150</v>
      </c>
      <c r="F146" s="15">
        <f t="shared" si="31"/>
        <v>52955.190111248456</v>
      </c>
      <c r="G146" s="16">
        <f t="shared" si="26"/>
        <v>0.0031435675039841464</v>
      </c>
      <c r="H146" s="16">
        <v>0.002700153802484462</v>
      </c>
      <c r="I146" s="107">
        <f t="shared" si="27"/>
        <v>12.680840543881335</v>
      </c>
      <c r="J146" s="107">
        <f t="shared" si="28"/>
        <v>11195.190111248454</v>
      </c>
      <c r="K146" s="107">
        <f t="shared" si="29"/>
        <v>11195.190111248454</v>
      </c>
      <c r="L146" s="107">
        <f t="shared" si="30"/>
        <v>0.002700153802484462</v>
      </c>
      <c r="M146" s="56">
        <f t="shared" si="32"/>
        <v>228964.46864947767</v>
      </c>
      <c r="N146" s="57">
        <f t="shared" si="34"/>
        <v>44210.964828782475</v>
      </c>
      <c r="O146" s="58">
        <f t="shared" si="33"/>
        <v>273175.4334782601</v>
      </c>
      <c r="P146" s="18">
        <v>449204.61</v>
      </c>
      <c r="AE146" s="88" t="e">
        <f>#REF!-P146</f>
        <v>#REF!</v>
      </c>
      <c r="AF146" s="81" t="e">
        <f>AE146/#REF!</f>
        <v>#REF!</v>
      </c>
      <c r="AG146" s="82">
        <v>524222.4777209712</v>
      </c>
      <c r="AH146" s="89" t="e">
        <f>#REF!-AG146</f>
        <v>#REF!</v>
      </c>
      <c r="AI146" s="81" t="e">
        <f>AH146/#REF!</f>
        <v>#REF!</v>
      </c>
      <c r="AJ146" s="88" t="e">
        <f>#REF!-#REF!</f>
        <v>#REF!</v>
      </c>
      <c r="AK146" s="81" t="e">
        <f>AJ146/#REF!</f>
        <v>#REF!</v>
      </c>
      <c r="AL146" s="88" t="e">
        <f>#REF!-#REF!</f>
        <v>#REF!</v>
      </c>
      <c r="AM146" s="83" t="e">
        <f>AL146/#REF!</f>
        <v>#REF!</v>
      </c>
    </row>
    <row r="147" spans="1:39" s="80" customFormat="1" ht="12.75">
      <c r="A147" s="14"/>
      <c r="B147" s="61"/>
      <c r="C147" s="23"/>
      <c r="D147" s="45"/>
      <c r="E147" s="45">
        <v>0</v>
      </c>
      <c r="F147" s="15"/>
      <c r="G147" s="16"/>
      <c r="H147" s="16"/>
      <c r="I147" s="107"/>
      <c r="J147" s="107"/>
      <c r="K147" s="107"/>
      <c r="L147" s="107"/>
      <c r="M147" s="56">
        <f t="shared" si="32"/>
        <v>0</v>
      </c>
      <c r="N147" s="57">
        <f t="shared" si="34"/>
        <v>0</v>
      </c>
      <c r="O147" s="58">
        <f t="shared" si="33"/>
        <v>0</v>
      </c>
      <c r="P147" s="18"/>
      <c r="AE147" s="88" t="e">
        <f>#REF!-P147</f>
        <v>#REF!</v>
      </c>
      <c r="AF147" s="81" t="e">
        <f>AE147/#REF!</f>
        <v>#REF!</v>
      </c>
      <c r="AG147" s="82"/>
      <c r="AH147" s="89" t="e">
        <f>#REF!-AG147</f>
        <v>#REF!</v>
      </c>
      <c r="AI147" s="81" t="e">
        <f>AH147/#REF!</f>
        <v>#REF!</v>
      </c>
      <c r="AJ147" s="88" t="e">
        <f>#REF!-#REF!</f>
        <v>#REF!</v>
      </c>
      <c r="AK147" s="81"/>
      <c r="AL147" s="88" t="e">
        <f>#REF!-#REF!</f>
        <v>#REF!</v>
      </c>
      <c r="AM147" s="83" t="e">
        <f>AL147/#REF!</f>
        <v>#REF!</v>
      </c>
    </row>
    <row r="148" spans="1:39" s="80" customFormat="1" ht="12.75">
      <c r="A148" s="2"/>
      <c r="B148" s="2" t="s">
        <v>989</v>
      </c>
      <c r="C148" s="14"/>
      <c r="D148" s="45"/>
      <c r="E148" s="45">
        <v>0</v>
      </c>
      <c r="F148" s="15"/>
      <c r="G148" s="16"/>
      <c r="H148" s="16"/>
      <c r="I148" s="107"/>
      <c r="J148" s="107"/>
      <c r="K148" s="107"/>
      <c r="L148" s="107"/>
      <c r="M148" s="56">
        <f t="shared" si="32"/>
        <v>0</v>
      </c>
      <c r="N148" s="57">
        <f t="shared" si="34"/>
        <v>0</v>
      </c>
      <c r="O148" s="58">
        <f t="shared" si="33"/>
        <v>0</v>
      </c>
      <c r="P148" s="18"/>
      <c r="AE148" s="88" t="e">
        <f>#REF!-P148</f>
        <v>#REF!</v>
      </c>
      <c r="AF148" s="81" t="e">
        <f>AE148/#REF!</f>
        <v>#REF!</v>
      </c>
      <c r="AG148" s="82"/>
      <c r="AH148" s="89" t="e">
        <f>#REF!-AG148</f>
        <v>#REF!</v>
      </c>
      <c r="AI148" s="81" t="e">
        <f>AH148/#REF!</f>
        <v>#REF!</v>
      </c>
      <c r="AJ148" s="88" t="e">
        <f>#REF!-#REF!</f>
        <v>#REF!</v>
      </c>
      <c r="AK148" s="81"/>
      <c r="AL148" s="88" t="e">
        <f>#REF!-#REF!</f>
        <v>#REF!</v>
      </c>
      <c r="AM148" s="83" t="e">
        <f>AL148/#REF!</f>
        <v>#REF!</v>
      </c>
    </row>
    <row r="149" spans="1:39" s="80" customFormat="1" ht="12.75">
      <c r="A149" s="14" t="s">
        <v>258</v>
      </c>
      <c r="B149" s="61" t="s">
        <v>259</v>
      </c>
      <c r="C149" s="27">
        <v>232</v>
      </c>
      <c r="D149" s="46">
        <v>236422</v>
      </c>
      <c r="E149" s="46">
        <v>25400</v>
      </c>
      <c r="F149" s="15">
        <f t="shared" si="31"/>
        <v>2159.445039370079</v>
      </c>
      <c r="G149" s="16">
        <f aca="true" t="shared" si="35" ref="G149:G185">F149/$F$534</f>
        <v>0.0001281906690948051</v>
      </c>
      <c r="H149" s="16">
        <v>0</v>
      </c>
      <c r="I149" s="107">
        <f aca="true" t="shared" si="36" ref="I149:I185">D149/E149</f>
        <v>9.307952755905513</v>
      </c>
      <c r="J149" s="107">
        <f aca="true" t="shared" si="37" ref="J149:J185">(I149-10)*C149</f>
        <v>-160.55496062992108</v>
      </c>
      <c r="K149" s="107">
        <f aca="true" t="shared" si="38" ref="K149:K185">IF(J149&gt;0,J149,0)</f>
        <v>0</v>
      </c>
      <c r="L149" s="107">
        <f aca="true" t="shared" si="39" ref="L149:L185">K149/$K$534</f>
        <v>0</v>
      </c>
      <c r="M149" s="56">
        <f t="shared" si="32"/>
        <v>9336.87868891429</v>
      </c>
      <c r="N149" s="57">
        <f t="shared" si="34"/>
        <v>0</v>
      </c>
      <c r="O149" s="58">
        <f t="shared" si="33"/>
        <v>9336.87868891429</v>
      </c>
      <c r="P149" s="18">
        <v>11620.35</v>
      </c>
      <c r="AE149" s="88" t="e">
        <f>#REF!-P149</f>
        <v>#REF!</v>
      </c>
      <c r="AF149" s="81" t="e">
        <f>AE149/#REF!</f>
        <v>#REF!</v>
      </c>
      <c r="AG149" s="82">
        <v>12455.085738291064</v>
      </c>
      <c r="AH149" s="89" t="e">
        <f>#REF!-AG149</f>
        <v>#REF!</v>
      </c>
      <c r="AI149" s="81" t="e">
        <f>AH149/#REF!</f>
        <v>#REF!</v>
      </c>
      <c r="AJ149" s="88" t="e">
        <f>#REF!-#REF!</f>
        <v>#REF!</v>
      </c>
      <c r="AK149" s="81" t="e">
        <f>AJ149/#REF!</f>
        <v>#REF!</v>
      </c>
      <c r="AL149" s="88" t="e">
        <f>#REF!-#REF!</f>
        <v>#REF!</v>
      </c>
      <c r="AM149" s="83" t="e">
        <f>AL149/#REF!</f>
        <v>#REF!</v>
      </c>
    </row>
    <row r="150" spans="1:39" s="80" customFormat="1" ht="12.75">
      <c r="A150" s="14" t="s">
        <v>260</v>
      </c>
      <c r="B150" s="61" t="s">
        <v>261</v>
      </c>
      <c r="C150" s="27">
        <v>129</v>
      </c>
      <c r="D150" s="46">
        <v>185871</v>
      </c>
      <c r="E150" s="46">
        <v>18250</v>
      </c>
      <c r="F150" s="15">
        <f t="shared" si="31"/>
        <v>1313.8278904109588</v>
      </c>
      <c r="G150" s="16">
        <f t="shared" si="35"/>
        <v>7.79924810664902E-05</v>
      </c>
      <c r="H150" s="16">
        <v>5.747018876766423E-06</v>
      </c>
      <c r="I150" s="107">
        <f t="shared" si="36"/>
        <v>10.184712328767123</v>
      </c>
      <c r="J150" s="107">
        <f t="shared" si="37"/>
        <v>23.827890410958876</v>
      </c>
      <c r="K150" s="107">
        <f t="shared" si="38"/>
        <v>23.827890410958876</v>
      </c>
      <c r="L150" s="107">
        <f t="shared" si="39"/>
        <v>5.747018876766423E-06</v>
      </c>
      <c r="M150" s="56">
        <f t="shared" si="32"/>
        <v>5680.650077789274</v>
      </c>
      <c r="N150" s="57">
        <f t="shared" si="34"/>
        <v>94.09880622255086</v>
      </c>
      <c r="O150" s="58">
        <f t="shared" si="33"/>
        <v>5774.748884011825</v>
      </c>
      <c r="P150" s="18">
        <v>9783.58</v>
      </c>
      <c r="AE150" s="88" t="e">
        <f>#REF!-P150</f>
        <v>#REF!</v>
      </c>
      <c r="AF150" s="81" t="e">
        <f>AE150/#REF!</f>
        <v>#REF!</v>
      </c>
      <c r="AG150" s="82">
        <v>9603.631470206168</v>
      </c>
      <c r="AH150" s="89" t="e">
        <f>#REF!-AG150</f>
        <v>#REF!</v>
      </c>
      <c r="AI150" s="81" t="e">
        <f>AH150/#REF!</f>
        <v>#REF!</v>
      </c>
      <c r="AJ150" s="88" t="e">
        <f>#REF!-#REF!</f>
        <v>#REF!</v>
      </c>
      <c r="AK150" s="81" t="e">
        <f>AJ150/#REF!</f>
        <v>#REF!</v>
      </c>
      <c r="AL150" s="88" t="e">
        <f>#REF!-#REF!</f>
        <v>#REF!</v>
      </c>
      <c r="AM150" s="83" t="e">
        <f>AL150/#REF!</f>
        <v>#REF!</v>
      </c>
    </row>
    <row r="151" spans="1:39" s="80" customFormat="1" ht="12.75">
      <c r="A151" s="14" t="s">
        <v>262</v>
      </c>
      <c r="B151" s="61" t="s">
        <v>263</v>
      </c>
      <c r="C151" s="27">
        <v>5112</v>
      </c>
      <c r="D151" s="46">
        <v>12391759</v>
      </c>
      <c r="E151" s="46">
        <v>1486550</v>
      </c>
      <c r="F151" s="15">
        <f t="shared" si="31"/>
        <v>42613.21314991087</v>
      </c>
      <c r="G151" s="16">
        <f t="shared" si="35"/>
        <v>0.002529638961110163</v>
      </c>
      <c r="H151" s="16">
        <v>0</v>
      </c>
      <c r="I151" s="107">
        <f t="shared" si="36"/>
        <v>8.335918065319028</v>
      </c>
      <c r="J151" s="107">
        <f t="shared" si="37"/>
        <v>-8506.786850089129</v>
      </c>
      <c r="K151" s="107">
        <f t="shared" si="38"/>
        <v>0</v>
      </c>
      <c r="L151" s="107">
        <f t="shared" si="39"/>
        <v>0</v>
      </c>
      <c r="M151" s="56">
        <f t="shared" si="32"/>
        <v>184248.45016737588</v>
      </c>
      <c r="N151" s="57">
        <f t="shared" si="34"/>
        <v>0</v>
      </c>
      <c r="O151" s="58">
        <f t="shared" si="33"/>
        <v>184248.45016737588</v>
      </c>
      <c r="P151" s="18">
        <v>266509.97</v>
      </c>
      <c r="AE151" s="88" t="e">
        <f>#REF!-P151</f>
        <v>#REF!</v>
      </c>
      <c r="AF151" s="81" t="e">
        <f>AE151/#REF!</f>
        <v>#REF!</v>
      </c>
      <c r="AG151" s="82">
        <v>285654.43938302645</v>
      </c>
      <c r="AH151" s="89" t="e">
        <f>#REF!-AG151</f>
        <v>#REF!</v>
      </c>
      <c r="AI151" s="81" t="e">
        <f>AH151/#REF!</f>
        <v>#REF!</v>
      </c>
      <c r="AJ151" s="88" t="e">
        <f>#REF!-#REF!</f>
        <v>#REF!</v>
      </c>
      <c r="AK151" s="81" t="e">
        <f>AJ151/#REF!</f>
        <v>#REF!</v>
      </c>
      <c r="AL151" s="88" t="e">
        <f>#REF!-#REF!</f>
        <v>#REF!</v>
      </c>
      <c r="AM151" s="83" t="e">
        <f>AL151/#REF!</f>
        <v>#REF!</v>
      </c>
    </row>
    <row r="152" spans="1:39" s="80" customFormat="1" ht="12.75">
      <c r="A152" s="14" t="s">
        <v>264</v>
      </c>
      <c r="B152" s="61" t="s">
        <v>265</v>
      </c>
      <c r="C152" s="27">
        <v>2350</v>
      </c>
      <c r="D152" s="46">
        <v>4735120</v>
      </c>
      <c r="E152" s="46">
        <v>782150</v>
      </c>
      <c r="F152" s="15">
        <f t="shared" si="31"/>
        <v>14226.851626925782</v>
      </c>
      <c r="G152" s="16">
        <f t="shared" si="35"/>
        <v>0.0008445455179077534</v>
      </c>
      <c r="H152" s="16">
        <v>0</v>
      </c>
      <c r="I152" s="107">
        <f t="shared" si="36"/>
        <v>6.053979415713099</v>
      </c>
      <c r="J152" s="107">
        <f t="shared" si="37"/>
        <v>-9273.148373074218</v>
      </c>
      <c r="K152" s="107">
        <f t="shared" si="38"/>
        <v>0</v>
      </c>
      <c r="L152" s="107">
        <f t="shared" si="39"/>
        <v>0</v>
      </c>
      <c r="M152" s="56">
        <f t="shared" si="32"/>
        <v>61513.20609879351</v>
      </c>
      <c r="N152" s="57">
        <f t="shared" si="34"/>
        <v>0</v>
      </c>
      <c r="O152" s="58">
        <f t="shared" si="33"/>
        <v>61513.20609879351</v>
      </c>
      <c r="P152" s="18">
        <v>86003.7</v>
      </c>
      <c r="AE152" s="88" t="e">
        <f>#REF!-P152</f>
        <v>#REF!</v>
      </c>
      <c r="AF152" s="81" t="e">
        <f>AE152/#REF!</f>
        <v>#REF!</v>
      </c>
      <c r="AG152" s="82">
        <v>92181.66437361445</v>
      </c>
      <c r="AH152" s="89" t="e">
        <f>#REF!-AG152</f>
        <v>#REF!</v>
      </c>
      <c r="AI152" s="81" t="e">
        <f>AH152/#REF!</f>
        <v>#REF!</v>
      </c>
      <c r="AJ152" s="88" t="e">
        <f>#REF!-#REF!</f>
        <v>#REF!</v>
      </c>
      <c r="AK152" s="81" t="e">
        <f>AJ152/#REF!</f>
        <v>#REF!</v>
      </c>
      <c r="AL152" s="88" t="e">
        <f>#REF!-#REF!</f>
        <v>#REF!</v>
      </c>
      <c r="AM152" s="83" t="e">
        <f>AL152/#REF!</f>
        <v>#REF!</v>
      </c>
    </row>
    <row r="153" spans="1:39" s="80" customFormat="1" ht="12.75">
      <c r="A153" s="14" t="s">
        <v>266</v>
      </c>
      <c r="B153" s="61" t="s">
        <v>267</v>
      </c>
      <c r="C153" s="27">
        <v>818</v>
      </c>
      <c r="D153" s="46">
        <v>2269654</v>
      </c>
      <c r="E153" s="46">
        <v>392450</v>
      </c>
      <c r="F153" s="15">
        <f t="shared" si="31"/>
        <v>4730.735054147025</v>
      </c>
      <c r="G153" s="16">
        <f t="shared" si="35"/>
        <v>0.0002808296024418647</v>
      </c>
      <c r="H153" s="16">
        <v>0</v>
      </c>
      <c r="I153" s="107">
        <f t="shared" si="36"/>
        <v>5.783294687221302</v>
      </c>
      <c r="J153" s="107">
        <f t="shared" si="37"/>
        <v>-3449.264945852975</v>
      </c>
      <c r="K153" s="107">
        <f t="shared" si="38"/>
        <v>0</v>
      </c>
      <c r="L153" s="107">
        <f t="shared" si="39"/>
        <v>0</v>
      </c>
      <c r="M153" s="56">
        <f t="shared" si="32"/>
        <v>20454.467932580425</v>
      </c>
      <c r="N153" s="57">
        <f t="shared" si="34"/>
        <v>0</v>
      </c>
      <c r="O153" s="58">
        <f t="shared" si="33"/>
        <v>20454.467932580425</v>
      </c>
      <c r="P153" s="18">
        <v>24643.87</v>
      </c>
      <c r="AE153" s="88" t="e">
        <f>#REF!-P153</f>
        <v>#REF!</v>
      </c>
      <c r="AF153" s="81" t="e">
        <f>AE153/#REF!</f>
        <v>#REF!</v>
      </c>
      <c r="AG153" s="82">
        <v>26414.149176000305</v>
      </c>
      <c r="AH153" s="89" t="e">
        <f>#REF!-AG153</f>
        <v>#REF!</v>
      </c>
      <c r="AI153" s="81" t="e">
        <f>AH153/#REF!</f>
        <v>#REF!</v>
      </c>
      <c r="AJ153" s="88" t="e">
        <f>#REF!-#REF!</f>
        <v>#REF!</v>
      </c>
      <c r="AK153" s="81" t="e">
        <f>AJ153/#REF!</f>
        <v>#REF!</v>
      </c>
      <c r="AL153" s="88" t="e">
        <f>#REF!-#REF!</f>
        <v>#REF!</v>
      </c>
      <c r="AM153" s="83" t="e">
        <f>AL153/#REF!</f>
        <v>#REF!</v>
      </c>
    </row>
    <row r="154" spans="1:39" s="80" customFormat="1" ht="12.75">
      <c r="A154" s="14" t="s">
        <v>268</v>
      </c>
      <c r="B154" s="61" t="s">
        <v>269</v>
      </c>
      <c r="C154" s="27">
        <v>880</v>
      </c>
      <c r="D154" s="46">
        <v>2108980</v>
      </c>
      <c r="E154" s="46">
        <v>527550</v>
      </c>
      <c r="F154" s="15">
        <f t="shared" si="31"/>
        <v>3517.964932233912</v>
      </c>
      <c r="G154" s="16">
        <f t="shared" si="35"/>
        <v>0.00020883619184245417</v>
      </c>
      <c r="H154" s="16">
        <v>0</v>
      </c>
      <c r="I154" s="107">
        <f t="shared" si="36"/>
        <v>3.9976874229930814</v>
      </c>
      <c r="J154" s="107">
        <f t="shared" si="37"/>
        <v>-5282.035067766088</v>
      </c>
      <c r="K154" s="107">
        <f t="shared" si="38"/>
        <v>0</v>
      </c>
      <c r="L154" s="107">
        <f t="shared" si="39"/>
        <v>0</v>
      </c>
      <c r="M154" s="56">
        <f t="shared" si="32"/>
        <v>15210.765361133803</v>
      </c>
      <c r="N154" s="57">
        <f t="shared" si="34"/>
        <v>0</v>
      </c>
      <c r="O154" s="58">
        <f t="shared" si="33"/>
        <v>15210.765361133803</v>
      </c>
      <c r="P154" s="18">
        <v>20373.29</v>
      </c>
      <c r="AE154" s="88" t="e">
        <f>#REF!-P154</f>
        <v>#REF!</v>
      </c>
      <c r="AF154" s="81" t="e">
        <f>AE154/#REF!</f>
        <v>#REF!</v>
      </c>
      <c r="AG154" s="82">
        <v>21836.791997740194</v>
      </c>
      <c r="AH154" s="89" t="e">
        <f>#REF!-AG154</f>
        <v>#REF!</v>
      </c>
      <c r="AI154" s="81" t="e">
        <f>AH154/#REF!</f>
        <v>#REF!</v>
      </c>
      <c r="AJ154" s="88" t="e">
        <f>#REF!-#REF!</f>
        <v>#REF!</v>
      </c>
      <c r="AK154" s="81" t="e">
        <f>AJ154/#REF!</f>
        <v>#REF!</v>
      </c>
      <c r="AL154" s="88" t="e">
        <f>#REF!-#REF!</f>
        <v>#REF!</v>
      </c>
      <c r="AM154" s="83" t="e">
        <f>AL154/#REF!</f>
        <v>#REF!</v>
      </c>
    </row>
    <row r="155" spans="1:39" s="80" customFormat="1" ht="12.75">
      <c r="A155" s="14" t="s">
        <v>270</v>
      </c>
      <c r="B155" s="61" t="s">
        <v>271</v>
      </c>
      <c r="C155" s="27">
        <v>4848</v>
      </c>
      <c r="D155" s="46">
        <v>8037066</v>
      </c>
      <c r="E155" s="46">
        <v>669700</v>
      </c>
      <c r="F155" s="15">
        <f t="shared" si="31"/>
        <v>58180.82121546961</v>
      </c>
      <c r="G155" s="16">
        <f t="shared" si="35"/>
        <v>0.0034537755136717376</v>
      </c>
      <c r="H155" s="16">
        <v>0.0023397288506832844</v>
      </c>
      <c r="I155" s="107">
        <f t="shared" si="36"/>
        <v>12.000994475138121</v>
      </c>
      <c r="J155" s="107">
        <f t="shared" si="37"/>
        <v>9700.821215469612</v>
      </c>
      <c r="K155" s="107">
        <f t="shared" si="38"/>
        <v>9700.821215469612</v>
      </c>
      <c r="L155" s="107">
        <f t="shared" si="39"/>
        <v>0.0023397288506832844</v>
      </c>
      <c r="M155" s="56">
        <f t="shared" si="32"/>
        <v>251558.73838248404</v>
      </c>
      <c r="N155" s="57">
        <f t="shared" si="34"/>
        <v>38309.547341809826</v>
      </c>
      <c r="O155" s="58">
        <f t="shared" si="33"/>
        <v>289868.28572429385</v>
      </c>
      <c r="P155" s="18">
        <v>461059.37</v>
      </c>
      <c r="AE155" s="88" t="e">
        <f>#REF!-P155</f>
        <v>#REF!</v>
      </c>
      <c r="AF155" s="81" t="e">
        <f>AE155/#REF!</f>
        <v>#REF!</v>
      </c>
      <c r="AG155" s="82">
        <v>516392.7016572518</v>
      </c>
      <c r="AH155" s="89" t="e">
        <f>#REF!-AG155</f>
        <v>#REF!</v>
      </c>
      <c r="AI155" s="81" t="e">
        <f>AH155/#REF!</f>
        <v>#REF!</v>
      </c>
      <c r="AJ155" s="88" t="e">
        <f>#REF!-#REF!</f>
        <v>#REF!</v>
      </c>
      <c r="AK155" s="81" t="e">
        <f>AJ155/#REF!</f>
        <v>#REF!</v>
      </c>
      <c r="AL155" s="88" t="e">
        <f>#REF!-#REF!</f>
        <v>#REF!</v>
      </c>
      <c r="AM155" s="83" t="e">
        <f>AL155/#REF!</f>
        <v>#REF!</v>
      </c>
    </row>
    <row r="156" spans="1:39" s="80" customFormat="1" ht="12.75">
      <c r="A156" s="14" t="s">
        <v>272</v>
      </c>
      <c r="B156" s="61" t="s">
        <v>273</v>
      </c>
      <c r="C156" s="27">
        <v>1407</v>
      </c>
      <c r="D156" s="46">
        <v>2321205</v>
      </c>
      <c r="E156" s="46">
        <v>405350</v>
      </c>
      <c r="F156" s="15">
        <f t="shared" si="31"/>
        <v>8057.07520661157</v>
      </c>
      <c r="G156" s="16">
        <f t="shared" si="35"/>
        <v>0.00047829041390374415</v>
      </c>
      <c r="H156" s="16">
        <v>0</v>
      </c>
      <c r="I156" s="107">
        <f t="shared" si="36"/>
        <v>5.726421610953497</v>
      </c>
      <c r="J156" s="107">
        <f t="shared" si="37"/>
        <v>-6012.92479338843</v>
      </c>
      <c r="K156" s="107">
        <f t="shared" si="38"/>
        <v>0</v>
      </c>
      <c r="L156" s="107">
        <f t="shared" si="39"/>
        <v>0</v>
      </c>
      <c r="M156" s="56">
        <f t="shared" si="32"/>
        <v>34836.69758667979</v>
      </c>
      <c r="N156" s="57">
        <f t="shared" si="34"/>
        <v>0</v>
      </c>
      <c r="O156" s="58">
        <f t="shared" si="33"/>
        <v>34836.69758667979</v>
      </c>
      <c r="P156" s="18">
        <v>53644.46</v>
      </c>
      <c r="AE156" s="88" t="e">
        <f>#REF!-P156</f>
        <v>#REF!</v>
      </c>
      <c r="AF156" s="81" t="e">
        <f>AE156/#REF!</f>
        <v>#REF!</v>
      </c>
      <c r="AG156" s="82">
        <v>57497.96783162961</v>
      </c>
      <c r="AH156" s="89" t="e">
        <f>#REF!-AG156</f>
        <v>#REF!</v>
      </c>
      <c r="AI156" s="81" t="e">
        <f>AH156/#REF!</f>
        <v>#REF!</v>
      </c>
      <c r="AJ156" s="88" t="e">
        <f>#REF!-#REF!</f>
        <v>#REF!</v>
      </c>
      <c r="AK156" s="81" t="e">
        <f>AJ156/#REF!</f>
        <v>#REF!</v>
      </c>
      <c r="AL156" s="88" t="e">
        <f>#REF!-#REF!</f>
        <v>#REF!</v>
      </c>
      <c r="AM156" s="83" t="e">
        <f>AL156/#REF!</f>
        <v>#REF!</v>
      </c>
    </row>
    <row r="157" spans="1:39" s="80" customFormat="1" ht="12.75">
      <c r="A157" s="14" t="s">
        <v>274</v>
      </c>
      <c r="B157" s="61" t="s">
        <v>275</v>
      </c>
      <c r="C157" s="27">
        <v>117</v>
      </c>
      <c r="D157" s="46">
        <v>1125421</v>
      </c>
      <c r="E157" s="46">
        <v>199650</v>
      </c>
      <c r="F157" s="15">
        <f t="shared" si="31"/>
        <v>659.5254545454545</v>
      </c>
      <c r="G157" s="16">
        <f t="shared" si="35"/>
        <v>3.915126699770025E-05</v>
      </c>
      <c r="H157" s="16">
        <v>0</v>
      </c>
      <c r="I157" s="107">
        <f t="shared" si="36"/>
        <v>5.636969696969697</v>
      </c>
      <c r="J157" s="107">
        <f t="shared" si="37"/>
        <v>-510.4745454545455</v>
      </c>
      <c r="K157" s="107">
        <f t="shared" si="38"/>
        <v>0</v>
      </c>
      <c r="L157" s="107">
        <f t="shared" si="39"/>
        <v>0</v>
      </c>
      <c r="M157" s="56">
        <f t="shared" si="32"/>
        <v>2851.6165260396065</v>
      </c>
      <c r="N157" s="57">
        <f t="shared" si="34"/>
        <v>0</v>
      </c>
      <c r="O157" s="58">
        <f t="shared" si="33"/>
        <v>2851.6165260396065</v>
      </c>
      <c r="P157" s="18">
        <v>4047.89</v>
      </c>
      <c r="AE157" s="88" t="e">
        <f>#REF!-P157</f>
        <v>#REF!</v>
      </c>
      <c r="AF157" s="81" t="e">
        <f>AE157/#REF!</f>
        <v>#REF!</v>
      </c>
      <c r="AG157" s="82">
        <v>4338.661020737859</v>
      </c>
      <c r="AH157" s="89" t="e">
        <f>#REF!-AG157</f>
        <v>#REF!</v>
      </c>
      <c r="AI157" s="81" t="e">
        <f>AH157/#REF!</f>
        <v>#REF!</v>
      </c>
      <c r="AJ157" s="88" t="e">
        <f>#REF!-#REF!</f>
        <v>#REF!</v>
      </c>
      <c r="AK157" s="81" t="e">
        <f>AJ157/#REF!</f>
        <v>#REF!</v>
      </c>
      <c r="AL157" s="88" t="e">
        <f>#REF!-#REF!</f>
        <v>#REF!</v>
      </c>
      <c r="AM157" s="83" t="e">
        <f>AL157/#REF!</f>
        <v>#REF!</v>
      </c>
    </row>
    <row r="158" spans="1:39" s="80" customFormat="1" ht="12.75">
      <c r="A158" s="14" t="s">
        <v>276</v>
      </c>
      <c r="B158" s="61" t="s">
        <v>277</v>
      </c>
      <c r="C158" s="27">
        <v>1488</v>
      </c>
      <c r="D158" s="46">
        <v>2602170</v>
      </c>
      <c r="E158" s="46">
        <v>268550</v>
      </c>
      <c r="F158" s="15">
        <f t="shared" si="31"/>
        <v>14418.279501024019</v>
      </c>
      <c r="G158" s="16">
        <f t="shared" si="35"/>
        <v>0.0008559092094195353</v>
      </c>
      <c r="H158" s="16">
        <v>0</v>
      </c>
      <c r="I158" s="107">
        <f t="shared" si="36"/>
        <v>9.689703965741948</v>
      </c>
      <c r="J158" s="107">
        <f t="shared" si="37"/>
        <v>-461.72049897598083</v>
      </c>
      <c r="K158" s="107">
        <f t="shared" si="38"/>
        <v>0</v>
      </c>
      <c r="L158" s="107">
        <f t="shared" si="39"/>
        <v>0</v>
      </c>
      <c r="M158" s="56">
        <f t="shared" si="32"/>
        <v>62340.89043692021</v>
      </c>
      <c r="N158" s="57">
        <f t="shared" si="34"/>
        <v>0</v>
      </c>
      <c r="O158" s="58">
        <f t="shared" si="33"/>
        <v>62340.89043692021</v>
      </c>
      <c r="P158" s="18">
        <v>96056.24</v>
      </c>
      <c r="AE158" s="88" t="e">
        <f>#REF!-P158</f>
        <v>#REF!</v>
      </c>
      <c r="AF158" s="81" t="e">
        <f>AE158/#REF!</f>
        <v>#REF!</v>
      </c>
      <c r="AG158" s="82">
        <v>92658.62750981188</v>
      </c>
      <c r="AH158" s="89" t="e">
        <f>#REF!-AG158</f>
        <v>#REF!</v>
      </c>
      <c r="AI158" s="81" t="e">
        <f>AH158/#REF!</f>
        <v>#REF!</v>
      </c>
      <c r="AJ158" s="88" t="e">
        <f>#REF!-#REF!</f>
        <v>#REF!</v>
      </c>
      <c r="AK158" s="81" t="e">
        <f>AJ158/#REF!</f>
        <v>#REF!</v>
      </c>
      <c r="AL158" s="88" t="e">
        <f>#REF!-#REF!</f>
        <v>#REF!</v>
      </c>
      <c r="AM158" s="83" t="e">
        <f>AL158/#REF!</f>
        <v>#REF!</v>
      </c>
    </row>
    <row r="159" spans="1:39" s="80" customFormat="1" ht="12.75">
      <c r="A159" s="14" t="s">
        <v>278</v>
      </c>
      <c r="B159" s="61" t="s">
        <v>279</v>
      </c>
      <c r="C159" s="27">
        <v>1860</v>
      </c>
      <c r="D159" s="46">
        <v>3970705</v>
      </c>
      <c r="E159" s="46">
        <v>573550</v>
      </c>
      <c r="F159" s="15">
        <f t="shared" si="31"/>
        <v>12876.839508325342</v>
      </c>
      <c r="G159" s="16">
        <f t="shared" si="35"/>
        <v>0.0007644050403246944</v>
      </c>
      <c r="H159" s="16">
        <v>0</v>
      </c>
      <c r="I159" s="107">
        <f t="shared" si="36"/>
        <v>6.923031993723302</v>
      </c>
      <c r="J159" s="107">
        <f t="shared" si="37"/>
        <v>-5723.160491674658</v>
      </c>
      <c r="K159" s="107">
        <f t="shared" si="38"/>
        <v>0</v>
      </c>
      <c r="L159" s="107">
        <f t="shared" si="39"/>
        <v>0</v>
      </c>
      <c r="M159" s="56">
        <f t="shared" si="32"/>
        <v>55676.10482965753</v>
      </c>
      <c r="N159" s="57">
        <f t="shared" si="34"/>
        <v>0</v>
      </c>
      <c r="O159" s="58">
        <f t="shared" si="33"/>
        <v>55676.10482965753</v>
      </c>
      <c r="P159" s="18">
        <v>71592.21</v>
      </c>
      <c r="AE159" s="88" t="e">
        <f>#REF!-P159</f>
        <v>#REF!</v>
      </c>
      <c r="AF159" s="81" t="e">
        <f>AE159/#REF!</f>
        <v>#REF!</v>
      </c>
      <c r="AG159" s="82">
        <v>76734.96222424357</v>
      </c>
      <c r="AH159" s="89" t="e">
        <f>#REF!-AG159</f>
        <v>#REF!</v>
      </c>
      <c r="AI159" s="81" t="e">
        <f>AH159/#REF!</f>
        <v>#REF!</v>
      </c>
      <c r="AJ159" s="88" t="e">
        <f>#REF!-#REF!</f>
        <v>#REF!</v>
      </c>
      <c r="AK159" s="81" t="e">
        <f>AJ159/#REF!</f>
        <v>#REF!</v>
      </c>
      <c r="AL159" s="88" t="e">
        <f>#REF!-#REF!</f>
        <v>#REF!</v>
      </c>
      <c r="AM159" s="83" t="e">
        <f>AL159/#REF!</f>
        <v>#REF!</v>
      </c>
    </row>
    <row r="160" spans="1:39" s="80" customFormat="1" ht="12.75">
      <c r="A160" s="14" t="s">
        <v>280</v>
      </c>
      <c r="B160" s="61" t="s">
        <v>281</v>
      </c>
      <c r="C160" s="27">
        <v>368</v>
      </c>
      <c r="D160" s="46">
        <v>880100</v>
      </c>
      <c r="E160" s="46">
        <v>69600</v>
      </c>
      <c r="F160" s="15">
        <f t="shared" si="31"/>
        <v>4653.402298850575</v>
      </c>
      <c r="G160" s="16">
        <f t="shared" si="35"/>
        <v>0.000276238914805152</v>
      </c>
      <c r="H160" s="16">
        <v>0.00023477367445039231</v>
      </c>
      <c r="I160" s="107">
        <f t="shared" si="36"/>
        <v>12.645114942528735</v>
      </c>
      <c r="J160" s="107">
        <f t="shared" si="37"/>
        <v>973.4022988505747</v>
      </c>
      <c r="K160" s="107">
        <f t="shared" si="38"/>
        <v>973.4022988505747</v>
      </c>
      <c r="L160" s="107">
        <f t="shared" si="39"/>
        <v>0.00023477367445039231</v>
      </c>
      <c r="M160" s="56">
        <f t="shared" si="32"/>
        <v>20120.10121255819</v>
      </c>
      <c r="N160" s="57">
        <f t="shared" si="34"/>
        <v>3844.0664581031956</v>
      </c>
      <c r="O160" s="58">
        <f t="shared" si="33"/>
        <v>23964.167670661387</v>
      </c>
      <c r="P160" s="18">
        <v>29319.31</v>
      </c>
      <c r="AE160" s="88" t="e">
        <f>#REF!-P160</f>
        <v>#REF!</v>
      </c>
      <c r="AF160" s="81" t="e">
        <f>AE160/#REF!</f>
        <v>#REF!</v>
      </c>
      <c r="AG160" s="82">
        <v>32280.558508758473</v>
      </c>
      <c r="AH160" s="89" t="e">
        <f>#REF!-AG160</f>
        <v>#REF!</v>
      </c>
      <c r="AI160" s="81" t="e">
        <f>AH160/#REF!</f>
        <v>#REF!</v>
      </c>
      <c r="AJ160" s="88" t="e">
        <f>#REF!-#REF!</f>
        <v>#REF!</v>
      </c>
      <c r="AK160" s="81" t="e">
        <f>AJ160/#REF!</f>
        <v>#REF!</v>
      </c>
      <c r="AL160" s="88" t="e">
        <f>#REF!-#REF!</f>
        <v>#REF!</v>
      </c>
      <c r="AM160" s="83" t="e">
        <f>AL160/#REF!</f>
        <v>#REF!</v>
      </c>
    </row>
    <row r="161" spans="1:39" s="80" customFormat="1" ht="12.75">
      <c r="A161" s="14" t="s">
        <v>282</v>
      </c>
      <c r="B161" s="61" t="s">
        <v>283</v>
      </c>
      <c r="C161" s="27">
        <v>6984</v>
      </c>
      <c r="D161" s="46">
        <v>13463166</v>
      </c>
      <c r="E161" s="46">
        <v>1057300</v>
      </c>
      <c r="F161" s="15">
        <f t="shared" si="31"/>
        <v>88931.00477064219</v>
      </c>
      <c r="G161" s="16">
        <f t="shared" si="35"/>
        <v>0.005279192013216229</v>
      </c>
      <c r="H161" s="16">
        <v>0.004604535395330592</v>
      </c>
      <c r="I161" s="107">
        <f t="shared" si="36"/>
        <v>12.733534474605126</v>
      </c>
      <c r="J161" s="107">
        <f t="shared" si="37"/>
        <v>19091.004770642197</v>
      </c>
      <c r="K161" s="107">
        <f t="shared" si="38"/>
        <v>19091.004770642197</v>
      </c>
      <c r="L161" s="107">
        <f t="shared" si="39"/>
        <v>0.004604535395330592</v>
      </c>
      <c r="M161" s="56">
        <f t="shared" si="32"/>
        <v>384514.53409944527</v>
      </c>
      <c r="N161" s="57">
        <f t="shared" si="34"/>
        <v>75392.35440164014</v>
      </c>
      <c r="O161" s="58">
        <f t="shared" si="33"/>
        <v>459906.8885010854</v>
      </c>
      <c r="P161" s="18">
        <v>578348.19</v>
      </c>
      <c r="AE161" s="88" t="e">
        <f>#REF!-P161</f>
        <v>#REF!</v>
      </c>
      <c r="AF161" s="81" t="e">
        <f>AE161/#REF!</f>
        <v>#REF!</v>
      </c>
      <c r="AG161" s="82">
        <v>683987.25353249</v>
      </c>
      <c r="AH161" s="89" t="e">
        <f>#REF!-AG161</f>
        <v>#REF!</v>
      </c>
      <c r="AI161" s="81" t="e">
        <f>AH161/#REF!</f>
        <v>#REF!</v>
      </c>
      <c r="AJ161" s="88" t="e">
        <f>#REF!-#REF!</f>
        <v>#REF!</v>
      </c>
      <c r="AK161" s="81" t="e">
        <f>AJ161/#REF!</f>
        <v>#REF!</v>
      </c>
      <c r="AL161" s="88" t="e">
        <f>#REF!-#REF!</f>
        <v>#REF!</v>
      </c>
      <c r="AM161" s="83" t="e">
        <f>AL161/#REF!</f>
        <v>#REF!</v>
      </c>
    </row>
    <row r="162" spans="1:39" s="80" customFormat="1" ht="12.75">
      <c r="A162" s="14" t="s">
        <v>284</v>
      </c>
      <c r="B162" s="61" t="s">
        <v>285</v>
      </c>
      <c r="C162" s="27">
        <v>1424</v>
      </c>
      <c r="D162" s="46">
        <v>1193827</v>
      </c>
      <c r="E162" s="46">
        <v>163650</v>
      </c>
      <c r="F162" s="15">
        <f t="shared" si="31"/>
        <v>10388.082175374275</v>
      </c>
      <c r="G162" s="16">
        <f t="shared" si="35"/>
        <v>0.0006166654767289179</v>
      </c>
      <c r="H162" s="16">
        <v>0</v>
      </c>
      <c r="I162" s="107">
        <f t="shared" si="36"/>
        <v>7.295001527650474</v>
      </c>
      <c r="J162" s="107">
        <f t="shared" si="37"/>
        <v>-3851.9178246257256</v>
      </c>
      <c r="K162" s="107">
        <f t="shared" si="38"/>
        <v>0</v>
      </c>
      <c r="L162" s="107">
        <f t="shared" si="39"/>
        <v>0</v>
      </c>
      <c r="M162" s="56">
        <f t="shared" si="32"/>
        <v>44915.36543585087</v>
      </c>
      <c r="N162" s="57">
        <f t="shared" si="34"/>
        <v>0</v>
      </c>
      <c r="O162" s="58">
        <f t="shared" si="33"/>
        <v>44915.36543585087</v>
      </c>
      <c r="P162" s="18">
        <v>68464.13</v>
      </c>
      <c r="AE162" s="88" t="e">
        <f>#REF!-P162</f>
        <v>#REF!</v>
      </c>
      <c r="AF162" s="81" t="e">
        <f>AE162/#REF!</f>
        <v>#REF!</v>
      </c>
      <c r="AG162" s="82">
        <v>73382.1749028454</v>
      </c>
      <c r="AH162" s="89" t="e">
        <f>#REF!-AG162</f>
        <v>#REF!</v>
      </c>
      <c r="AI162" s="81" t="e">
        <f>AH162/#REF!</f>
        <v>#REF!</v>
      </c>
      <c r="AJ162" s="88" t="e">
        <f>#REF!-#REF!</f>
        <v>#REF!</v>
      </c>
      <c r="AK162" s="81" t="e">
        <f>AJ162/#REF!</f>
        <v>#REF!</v>
      </c>
      <c r="AL162" s="88" t="e">
        <f>#REF!-#REF!</f>
        <v>#REF!</v>
      </c>
      <c r="AM162" s="83" t="e">
        <f>AL162/#REF!</f>
        <v>#REF!</v>
      </c>
    </row>
    <row r="163" spans="1:39" s="80" customFormat="1" ht="12.75">
      <c r="A163" s="14" t="s">
        <v>294</v>
      </c>
      <c r="B163" s="61" t="s">
        <v>295</v>
      </c>
      <c r="C163" s="27">
        <v>47</v>
      </c>
      <c r="D163" s="46">
        <v>237871</v>
      </c>
      <c r="E163" s="46">
        <v>12550</v>
      </c>
      <c r="F163" s="15">
        <f t="shared" si="31"/>
        <v>890.8316334661355</v>
      </c>
      <c r="G163" s="16">
        <f t="shared" si="35"/>
        <v>5.288224569871605E-05</v>
      </c>
      <c r="H163" s="16">
        <v>0.00010149985163428502</v>
      </c>
      <c r="I163" s="107">
        <f t="shared" si="36"/>
        <v>18.95386454183267</v>
      </c>
      <c r="J163" s="107">
        <f t="shared" si="37"/>
        <v>420.83163346613543</v>
      </c>
      <c r="K163" s="107">
        <f t="shared" si="38"/>
        <v>420.83163346613543</v>
      </c>
      <c r="L163" s="107">
        <f t="shared" si="39"/>
        <v>0.00010149985163428502</v>
      </c>
      <c r="M163" s="56">
        <f t="shared" si="32"/>
        <v>3851.724282062279</v>
      </c>
      <c r="N163" s="57">
        <f t="shared" si="34"/>
        <v>1661.9076908141558</v>
      </c>
      <c r="O163" s="58">
        <f t="shared" si="33"/>
        <v>5513.631972876435</v>
      </c>
      <c r="P163" s="18">
        <v>6084.88</v>
      </c>
      <c r="AE163" s="88" t="e">
        <f>#REF!-P163</f>
        <v>#REF!</v>
      </c>
      <c r="AF163" s="81" t="e">
        <f>AE163/#REF!</f>
        <v>#REF!</v>
      </c>
      <c r="AG163" s="82">
        <v>7482.212900264147</v>
      </c>
      <c r="AH163" s="89" t="e">
        <f>#REF!-AG163</f>
        <v>#REF!</v>
      </c>
      <c r="AI163" s="81" t="e">
        <f>AH163/#REF!</f>
        <v>#REF!</v>
      </c>
      <c r="AJ163" s="88" t="e">
        <f>#REF!-#REF!</f>
        <v>#REF!</v>
      </c>
      <c r="AK163" s="81" t="e">
        <f>AJ163/#REF!</f>
        <v>#REF!</v>
      </c>
      <c r="AL163" s="88" t="e">
        <f>#REF!-#REF!</f>
        <v>#REF!</v>
      </c>
      <c r="AM163" s="83" t="e">
        <f>AL163/#REF!</f>
        <v>#REF!</v>
      </c>
    </row>
    <row r="164" spans="1:39" s="80" customFormat="1" ht="12.75">
      <c r="A164" s="14" t="s">
        <v>286</v>
      </c>
      <c r="B164" s="61" t="s">
        <v>287</v>
      </c>
      <c r="C164" s="27">
        <v>2011</v>
      </c>
      <c r="D164" s="46">
        <v>2999576</v>
      </c>
      <c r="E164" s="46">
        <v>438350</v>
      </c>
      <c r="F164" s="15">
        <f t="shared" si="31"/>
        <v>13761.029624729099</v>
      </c>
      <c r="G164" s="16">
        <f t="shared" si="35"/>
        <v>0.0008168930270816413</v>
      </c>
      <c r="H164" s="16">
        <v>0</v>
      </c>
      <c r="I164" s="107">
        <f t="shared" si="36"/>
        <v>6.842878977985628</v>
      </c>
      <c r="J164" s="107">
        <f t="shared" si="37"/>
        <v>-6348.970375270902</v>
      </c>
      <c r="K164" s="107">
        <f t="shared" si="38"/>
        <v>0</v>
      </c>
      <c r="L164" s="107">
        <f t="shared" si="39"/>
        <v>0</v>
      </c>
      <c r="M164" s="56">
        <f t="shared" si="32"/>
        <v>59499.1129193689</v>
      </c>
      <c r="N164" s="57">
        <f t="shared" si="34"/>
        <v>0</v>
      </c>
      <c r="O164" s="58">
        <f t="shared" si="33"/>
        <v>59499.1129193689</v>
      </c>
      <c r="P164" s="18">
        <v>81930.94</v>
      </c>
      <c r="AE164" s="88" t="e">
        <f>#REF!-P164</f>
        <v>#REF!</v>
      </c>
      <c r="AF164" s="81" t="e">
        <f>AE164/#REF!</f>
        <v>#REF!</v>
      </c>
      <c r="AG164" s="82">
        <v>87816.36717458595</v>
      </c>
      <c r="AH164" s="89" t="e">
        <f>#REF!-AG164</f>
        <v>#REF!</v>
      </c>
      <c r="AI164" s="81" t="e">
        <f>AH164/#REF!</f>
        <v>#REF!</v>
      </c>
      <c r="AJ164" s="88" t="e">
        <f>#REF!-#REF!</f>
        <v>#REF!</v>
      </c>
      <c r="AK164" s="81" t="e">
        <f>AJ164/#REF!</f>
        <v>#REF!</v>
      </c>
      <c r="AL164" s="88" t="e">
        <f>#REF!-#REF!</f>
        <v>#REF!</v>
      </c>
      <c r="AM164" s="83" t="e">
        <f>AL164/#REF!</f>
        <v>#REF!</v>
      </c>
    </row>
    <row r="165" spans="1:39" s="80" customFormat="1" ht="12.75">
      <c r="A165" s="14" t="s">
        <v>288</v>
      </c>
      <c r="B165" s="61" t="s">
        <v>289</v>
      </c>
      <c r="C165" s="27">
        <v>43</v>
      </c>
      <c r="D165" s="46">
        <v>134539</v>
      </c>
      <c r="E165" s="46">
        <v>30850</v>
      </c>
      <c r="F165" s="15">
        <f t="shared" si="31"/>
        <v>187.52599675850894</v>
      </c>
      <c r="G165" s="16">
        <f t="shared" si="35"/>
        <v>1.1132065210678311E-05</v>
      </c>
      <c r="H165" s="16">
        <v>0</v>
      </c>
      <c r="I165" s="107">
        <f t="shared" si="36"/>
        <v>4.361069692058347</v>
      </c>
      <c r="J165" s="107">
        <f t="shared" si="37"/>
        <v>-242.47400324149106</v>
      </c>
      <c r="K165" s="107">
        <f t="shared" si="38"/>
        <v>0</v>
      </c>
      <c r="L165" s="107">
        <f t="shared" si="39"/>
        <v>0</v>
      </c>
      <c r="M165" s="56">
        <f t="shared" si="32"/>
        <v>810.8136353693359</v>
      </c>
      <c r="N165" s="57">
        <f t="shared" si="34"/>
        <v>0</v>
      </c>
      <c r="O165" s="58">
        <f t="shared" si="33"/>
        <v>810.8136353693359</v>
      </c>
      <c r="P165" s="18">
        <v>2521.68</v>
      </c>
      <c r="AE165" s="88" t="e">
        <f>#REF!-P165</f>
        <v>#REF!</v>
      </c>
      <c r="AF165" s="81" t="e">
        <f>AE165/#REF!</f>
        <v>#REF!</v>
      </c>
      <c r="AG165" s="82">
        <v>2702.8215429664765</v>
      </c>
      <c r="AH165" s="89" t="e">
        <f>#REF!-AG165</f>
        <v>#REF!</v>
      </c>
      <c r="AI165" s="81" t="e">
        <f>AH165/#REF!</f>
        <v>#REF!</v>
      </c>
      <c r="AJ165" s="88" t="e">
        <f>#REF!-#REF!</f>
        <v>#REF!</v>
      </c>
      <c r="AK165" s="81" t="e">
        <f>AJ165/#REF!</f>
        <v>#REF!</v>
      </c>
      <c r="AL165" s="88" t="e">
        <f>#REF!-#REF!</f>
        <v>#REF!</v>
      </c>
      <c r="AM165" s="83" t="e">
        <f>AL165/#REF!</f>
        <v>#REF!</v>
      </c>
    </row>
    <row r="166" spans="1:39" s="80" customFormat="1" ht="12.75">
      <c r="A166" s="14" t="s">
        <v>290</v>
      </c>
      <c r="B166" s="61" t="s">
        <v>291</v>
      </c>
      <c r="C166" s="27">
        <v>2261</v>
      </c>
      <c r="D166" s="46">
        <v>2722663</v>
      </c>
      <c r="E166" s="46">
        <v>379250</v>
      </c>
      <c r="F166" s="15">
        <f t="shared" si="31"/>
        <v>16231.881458141068</v>
      </c>
      <c r="G166" s="16">
        <f t="shared" si="35"/>
        <v>0.0009635696703786621</v>
      </c>
      <c r="H166" s="16">
        <v>0</v>
      </c>
      <c r="I166" s="107">
        <f t="shared" si="36"/>
        <v>7.179071852340145</v>
      </c>
      <c r="J166" s="107">
        <f t="shared" si="37"/>
        <v>-6378.118541858933</v>
      </c>
      <c r="K166" s="107">
        <f t="shared" si="38"/>
        <v>0</v>
      </c>
      <c r="L166" s="107">
        <f t="shared" si="39"/>
        <v>0</v>
      </c>
      <c r="M166" s="56">
        <f t="shared" si="32"/>
        <v>70182.43359030325</v>
      </c>
      <c r="N166" s="57">
        <f t="shared" si="34"/>
        <v>0</v>
      </c>
      <c r="O166" s="58">
        <f t="shared" si="33"/>
        <v>70182.43359030325</v>
      </c>
      <c r="P166" s="18">
        <v>112913.61</v>
      </c>
      <c r="AE166" s="88" t="e">
        <f>#REF!-P166</f>
        <v>#REF!</v>
      </c>
      <c r="AF166" s="81" t="e">
        <f>AE166/#REF!</f>
        <v>#REF!</v>
      </c>
      <c r="AG166" s="82">
        <v>121024.63967710038</v>
      </c>
      <c r="AH166" s="89" t="e">
        <f>#REF!-AG166</f>
        <v>#REF!</v>
      </c>
      <c r="AI166" s="81" t="e">
        <f>AH166/#REF!</f>
        <v>#REF!</v>
      </c>
      <c r="AJ166" s="88" t="e">
        <f>#REF!-#REF!</f>
        <v>#REF!</v>
      </c>
      <c r="AK166" s="81" t="e">
        <f>AJ166/#REF!</f>
        <v>#REF!</v>
      </c>
      <c r="AL166" s="88" t="e">
        <f>#REF!-#REF!</f>
        <v>#REF!</v>
      </c>
      <c r="AM166" s="83" t="e">
        <f>AL166/#REF!</f>
        <v>#REF!</v>
      </c>
    </row>
    <row r="167" spans="1:39" s="80" customFormat="1" ht="12.75">
      <c r="A167" s="14" t="s">
        <v>292</v>
      </c>
      <c r="B167" s="61" t="s">
        <v>293</v>
      </c>
      <c r="C167" s="27">
        <v>1641</v>
      </c>
      <c r="D167" s="46">
        <v>2170984</v>
      </c>
      <c r="E167" s="46">
        <v>283750</v>
      </c>
      <c r="F167" s="15">
        <f t="shared" si="31"/>
        <v>12555.364736563877</v>
      </c>
      <c r="G167" s="16">
        <f t="shared" si="35"/>
        <v>0.0007453214029373669</v>
      </c>
      <c r="H167" s="16">
        <v>0</v>
      </c>
      <c r="I167" s="107">
        <f t="shared" si="36"/>
        <v>7.651044933920705</v>
      </c>
      <c r="J167" s="107">
        <f t="shared" si="37"/>
        <v>-3854.6352634361233</v>
      </c>
      <c r="K167" s="107">
        <f t="shared" si="38"/>
        <v>0</v>
      </c>
      <c r="L167" s="107">
        <f t="shared" si="39"/>
        <v>0</v>
      </c>
      <c r="M167" s="56">
        <f t="shared" si="32"/>
        <v>54286.131530610866</v>
      </c>
      <c r="N167" s="57">
        <f t="shared" si="34"/>
        <v>0</v>
      </c>
      <c r="O167" s="58">
        <f t="shared" si="33"/>
        <v>54286.131530610866</v>
      </c>
      <c r="P167" s="18">
        <v>62388.72</v>
      </c>
      <c r="AE167" s="88" t="e">
        <f>#REF!-P167</f>
        <v>#REF!</v>
      </c>
      <c r="AF167" s="81" t="e">
        <f>AE167/#REF!</f>
        <v>#REF!</v>
      </c>
      <c r="AG167" s="82">
        <v>66870.36466760596</v>
      </c>
      <c r="AH167" s="89" t="e">
        <f>#REF!-AG167</f>
        <v>#REF!</v>
      </c>
      <c r="AI167" s="81" t="e">
        <f>AH167/#REF!</f>
        <v>#REF!</v>
      </c>
      <c r="AJ167" s="88" t="e">
        <f>#REF!-#REF!</f>
        <v>#REF!</v>
      </c>
      <c r="AK167" s="81" t="e">
        <f>AJ167/#REF!</f>
        <v>#REF!</v>
      </c>
      <c r="AL167" s="88" t="e">
        <f>#REF!-#REF!</f>
        <v>#REF!</v>
      </c>
      <c r="AM167" s="83" t="e">
        <f>AL167/#REF!</f>
        <v>#REF!</v>
      </c>
    </row>
    <row r="168" spans="1:39" s="80" customFormat="1" ht="12.75">
      <c r="A168" s="14" t="s">
        <v>296</v>
      </c>
      <c r="B168" s="61" t="s">
        <v>297</v>
      </c>
      <c r="C168" s="27">
        <v>562</v>
      </c>
      <c r="D168" s="46">
        <v>695268</v>
      </c>
      <c r="E168" s="46">
        <v>75350</v>
      </c>
      <c r="F168" s="15">
        <f t="shared" si="31"/>
        <v>5185.675063039151</v>
      </c>
      <c r="G168" s="16">
        <f t="shared" si="35"/>
        <v>0.0003078361078516482</v>
      </c>
      <c r="H168" s="16">
        <v>0</v>
      </c>
      <c r="I168" s="107">
        <f t="shared" si="36"/>
        <v>9.227179827471799</v>
      </c>
      <c r="J168" s="107">
        <f t="shared" si="37"/>
        <v>-434.3249369608489</v>
      </c>
      <c r="K168" s="107">
        <f t="shared" si="38"/>
        <v>0</v>
      </c>
      <c r="L168" s="107">
        <f t="shared" si="39"/>
        <v>0</v>
      </c>
      <c r="M168" s="56">
        <f t="shared" si="32"/>
        <v>22421.510203310525</v>
      </c>
      <c r="N168" s="57">
        <f t="shared" si="34"/>
        <v>0</v>
      </c>
      <c r="O168" s="58">
        <f t="shared" si="33"/>
        <v>22421.510203310525</v>
      </c>
      <c r="P168" s="18">
        <v>30541.39</v>
      </c>
      <c r="AE168" s="88" t="e">
        <f>#REF!-P168</f>
        <v>#REF!</v>
      </c>
      <c r="AF168" s="81" t="e">
        <f>AE168/#REF!</f>
        <v>#REF!</v>
      </c>
      <c r="AG168" s="82">
        <v>34091.905210553254</v>
      </c>
      <c r="AH168" s="89" t="e">
        <f>#REF!-AG168</f>
        <v>#REF!</v>
      </c>
      <c r="AI168" s="81" t="e">
        <f>AH168/#REF!</f>
        <v>#REF!</v>
      </c>
      <c r="AJ168" s="88" t="e">
        <f>#REF!-#REF!</f>
        <v>#REF!</v>
      </c>
      <c r="AK168" s="81" t="e">
        <f>AJ168/#REF!</f>
        <v>#REF!</v>
      </c>
      <c r="AL168" s="88" t="e">
        <f>#REF!-#REF!</f>
        <v>#REF!</v>
      </c>
      <c r="AM168" s="83" t="e">
        <f>AL168/#REF!</f>
        <v>#REF!</v>
      </c>
    </row>
    <row r="169" spans="1:39" s="80" customFormat="1" ht="12.75">
      <c r="A169" s="14" t="s">
        <v>298</v>
      </c>
      <c r="B169" s="61" t="s">
        <v>299</v>
      </c>
      <c r="C169" s="27">
        <v>2106</v>
      </c>
      <c r="D169" s="46">
        <v>11239335</v>
      </c>
      <c r="E169" s="46">
        <v>2016750</v>
      </c>
      <c r="F169" s="15">
        <f t="shared" si="31"/>
        <v>11736.724685756786</v>
      </c>
      <c r="G169" s="16">
        <f t="shared" si="35"/>
        <v>0.0006967246505553853</v>
      </c>
      <c r="H169" s="16">
        <v>0</v>
      </c>
      <c r="I169" s="107">
        <f t="shared" si="36"/>
        <v>5.572993677947192</v>
      </c>
      <c r="J169" s="107">
        <f t="shared" si="37"/>
        <v>-9323.275314243214</v>
      </c>
      <c r="K169" s="107">
        <f t="shared" si="38"/>
        <v>0</v>
      </c>
      <c r="L169" s="107">
        <f t="shared" si="39"/>
        <v>0</v>
      </c>
      <c r="M169" s="56">
        <f t="shared" si="32"/>
        <v>50746.54487528107</v>
      </c>
      <c r="N169" s="57">
        <f t="shared" si="34"/>
        <v>0</v>
      </c>
      <c r="O169" s="58">
        <f t="shared" si="33"/>
        <v>50746.54487528107</v>
      </c>
      <c r="P169" s="18">
        <v>72795.35</v>
      </c>
      <c r="AE169" s="88" t="e">
        <f>#REF!-P169</f>
        <v>#REF!</v>
      </c>
      <c r="AF169" s="81" t="e">
        <f>AE169/#REF!</f>
        <v>#REF!</v>
      </c>
      <c r="AG169" s="82">
        <v>78024.51900467112</v>
      </c>
      <c r="AH169" s="89" t="e">
        <f>#REF!-AG169</f>
        <v>#REF!</v>
      </c>
      <c r="AI169" s="81" t="e">
        <f>AH169/#REF!</f>
        <v>#REF!</v>
      </c>
      <c r="AJ169" s="88" t="e">
        <f>#REF!-#REF!</f>
        <v>#REF!</v>
      </c>
      <c r="AK169" s="81" t="e">
        <f>AJ169/#REF!</f>
        <v>#REF!</v>
      </c>
      <c r="AL169" s="88" t="e">
        <f>#REF!-#REF!</f>
        <v>#REF!</v>
      </c>
      <c r="AM169" s="83" t="e">
        <f>AL169/#REF!</f>
        <v>#REF!</v>
      </c>
    </row>
    <row r="170" spans="1:39" s="80" customFormat="1" ht="12.75">
      <c r="A170" s="14" t="s">
        <v>300</v>
      </c>
      <c r="B170" s="61" t="s">
        <v>301</v>
      </c>
      <c r="C170" s="27">
        <v>2069</v>
      </c>
      <c r="D170" s="46">
        <v>2284397</v>
      </c>
      <c r="E170" s="46">
        <v>255750</v>
      </c>
      <c r="F170" s="15">
        <f t="shared" si="31"/>
        <v>18480.615417399804</v>
      </c>
      <c r="G170" s="16">
        <f t="shared" si="35"/>
        <v>0.0010970607783244686</v>
      </c>
      <c r="H170" s="16">
        <v>0</v>
      </c>
      <c r="I170" s="107">
        <f t="shared" si="36"/>
        <v>8.932148582600195</v>
      </c>
      <c r="J170" s="107">
        <f t="shared" si="37"/>
        <v>-2209.3845826001957</v>
      </c>
      <c r="K170" s="107">
        <f t="shared" si="38"/>
        <v>0</v>
      </c>
      <c r="L170" s="107">
        <f t="shared" si="39"/>
        <v>0</v>
      </c>
      <c r="M170" s="56">
        <f t="shared" si="32"/>
        <v>79905.37434519528</v>
      </c>
      <c r="N170" s="57">
        <f t="shared" si="34"/>
        <v>0</v>
      </c>
      <c r="O170" s="58">
        <f t="shared" si="33"/>
        <v>79905.37434519528</v>
      </c>
      <c r="P170" s="18">
        <v>106116.97</v>
      </c>
      <c r="AE170" s="88" t="e">
        <f>#REF!-P170</f>
        <v>#REF!</v>
      </c>
      <c r="AF170" s="81" t="e">
        <f>AE170/#REF!</f>
        <v>#REF!</v>
      </c>
      <c r="AG170" s="82">
        <v>113739.77510629616</v>
      </c>
      <c r="AH170" s="89" t="e">
        <f>#REF!-AG170</f>
        <v>#REF!</v>
      </c>
      <c r="AI170" s="81" t="e">
        <f>AH170/#REF!</f>
        <v>#REF!</v>
      </c>
      <c r="AJ170" s="88" t="e">
        <f>#REF!-#REF!</f>
        <v>#REF!</v>
      </c>
      <c r="AK170" s="81" t="e">
        <f>AJ170/#REF!</f>
        <v>#REF!</v>
      </c>
      <c r="AL170" s="88" t="e">
        <f>#REF!-#REF!</f>
        <v>#REF!</v>
      </c>
      <c r="AM170" s="83" t="e">
        <f>AL170/#REF!</f>
        <v>#REF!</v>
      </c>
    </row>
    <row r="171" spans="1:39" s="80" customFormat="1" ht="12.75">
      <c r="A171" s="14" t="s">
        <v>302</v>
      </c>
      <c r="B171" s="61" t="s">
        <v>303</v>
      </c>
      <c r="C171" s="27">
        <v>71</v>
      </c>
      <c r="D171" s="46">
        <v>155097</v>
      </c>
      <c r="E171" s="46">
        <v>14300</v>
      </c>
      <c r="F171" s="15">
        <f t="shared" si="31"/>
        <v>770.062027972028</v>
      </c>
      <c r="G171" s="16">
        <f t="shared" si="35"/>
        <v>4.571302571286203E-05</v>
      </c>
      <c r="H171" s="16">
        <v>1.448628487788261E-05</v>
      </c>
      <c r="I171" s="107">
        <f t="shared" si="36"/>
        <v>10.845944055944056</v>
      </c>
      <c r="J171" s="107">
        <f t="shared" si="37"/>
        <v>60.06202797202796</v>
      </c>
      <c r="K171" s="107">
        <f t="shared" si="38"/>
        <v>60.06202797202796</v>
      </c>
      <c r="L171" s="107">
        <f t="shared" si="39"/>
        <v>1.448628487788261E-05</v>
      </c>
      <c r="M171" s="56">
        <f t="shared" si="32"/>
        <v>3329.547919502272</v>
      </c>
      <c r="N171" s="57">
        <f t="shared" si="34"/>
        <v>237.1911669055663</v>
      </c>
      <c r="O171" s="58">
        <f t="shared" si="33"/>
        <v>3566.7390864078384</v>
      </c>
      <c r="P171" s="18">
        <v>6176.03</v>
      </c>
      <c r="AE171" s="88" t="e">
        <f>#REF!-P171</f>
        <v>#REF!</v>
      </c>
      <c r="AF171" s="81" t="e">
        <f>AE171/#REF!</f>
        <v>#REF!</v>
      </c>
      <c r="AG171" s="82">
        <v>6481.527695524325</v>
      </c>
      <c r="AH171" s="89" t="e">
        <f>#REF!-AG171</f>
        <v>#REF!</v>
      </c>
      <c r="AI171" s="81" t="e">
        <f>AH171/#REF!</f>
        <v>#REF!</v>
      </c>
      <c r="AJ171" s="88" t="e">
        <f>#REF!-#REF!</f>
        <v>#REF!</v>
      </c>
      <c r="AK171" s="81" t="e">
        <f>AJ171/#REF!</f>
        <v>#REF!</v>
      </c>
      <c r="AL171" s="88" t="e">
        <f>#REF!-#REF!</f>
        <v>#REF!</v>
      </c>
      <c r="AM171" s="83" t="e">
        <f>AL171/#REF!</f>
        <v>#REF!</v>
      </c>
    </row>
    <row r="172" spans="1:39" s="80" customFormat="1" ht="12.75">
      <c r="A172" s="14" t="s">
        <v>304</v>
      </c>
      <c r="B172" s="61" t="s">
        <v>305</v>
      </c>
      <c r="C172" s="27">
        <v>548</v>
      </c>
      <c r="D172" s="46">
        <v>1112327</v>
      </c>
      <c r="E172" s="46">
        <v>166800</v>
      </c>
      <c r="F172" s="15">
        <f t="shared" si="31"/>
        <v>3654.407649880096</v>
      </c>
      <c r="G172" s="16">
        <f t="shared" si="35"/>
        <v>0.00021693581139715237</v>
      </c>
      <c r="H172" s="16">
        <v>0</v>
      </c>
      <c r="I172" s="107">
        <f t="shared" si="36"/>
        <v>6.668627098321343</v>
      </c>
      <c r="J172" s="107">
        <f t="shared" si="37"/>
        <v>-1825.592350119904</v>
      </c>
      <c r="K172" s="107">
        <f t="shared" si="38"/>
        <v>0</v>
      </c>
      <c r="L172" s="107">
        <f t="shared" si="39"/>
        <v>0</v>
      </c>
      <c r="M172" s="56">
        <f t="shared" si="32"/>
        <v>15800.708184137913</v>
      </c>
      <c r="N172" s="57">
        <f t="shared" si="34"/>
        <v>0</v>
      </c>
      <c r="O172" s="58">
        <f t="shared" si="33"/>
        <v>15800.708184137913</v>
      </c>
      <c r="P172" s="18">
        <v>21602.71</v>
      </c>
      <c r="AE172" s="88" t="e">
        <f>#REF!-P172</f>
        <v>#REF!</v>
      </c>
      <c r="AF172" s="81" t="e">
        <f>AE172/#REF!</f>
        <v>#REF!</v>
      </c>
      <c r="AG172" s="82">
        <v>23154.524774433514</v>
      </c>
      <c r="AH172" s="89" t="e">
        <f>#REF!-AG172</f>
        <v>#REF!</v>
      </c>
      <c r="AI172" s="81" t="e">
        <f>AH172/#REF!</f>
        <v>#REF!</v>
      </c>
      <c r="AJ172" s="88" t="e">
        <f>#REF!-#REF!</f>
        <v>#REF!</v>
      </c>
      <c r="AK172" s="81" t="e">
        <f>AJ172/#REF!</f>
        <v>#REF!</v>
      </c>
      <c r="AL172" s="88" t="e">
        <f>#REF!-#REF!</f>
        <v>#REF!</v>
      </c>
      <c r="AM172" s="83" t="e">
        <f>AL172/#REF!</f>
        <v>#REF!</v>
      </c>
    </row>
    <row r="173" spans="1:39" s="80" customFormat="1" ht="12.75">
      <c r="A173" s="14" t="s">
        <v>306</v>
      </c>
      <c r="B173" s="61" t="s">
        <v>307</v>
      </c>
      <c r="C173" s="27">
        <v>1314</v>
      </c>
      <c r="D173" s="46">
        <v>1343873</v>
      </c>
      <c r="E173" s="46">
        <v>174400</v>
      </c>
      <c r="F173" s="15">
        <f t="shared" si="31"/>
        <v>10125.281662844036</v>
      </c>
      <c r="G173" s="16">
        <f t="shared" si="35"/>
        <v>0.0006010649067095318</v>
      </c>
      <c r="H173" s="16">
        <v>0</v>
      </c>
      <c r="I173" s="107">
        <f t="shared" si="36"/>
        <v>7.70569380733945</v>
      </c>
      <c r="J173" s="107">
        <f t="shared" si="37"/>
        <v>-3014.718337155963</v>
      </c>
      <c r="K173" s="107">
        <f t="shared" si="38"/>
        <v>0</v>
      </c>
      <c r="L173" s="107">
        <f t="shared" si="39"/>
        <v>0</v>
      </c>
      <c r="M173" s="56">
        <f t="shared" si="32"/>
        <v>43779.08437282595</v>
      </c>
      <c r="N173" s="57">
        <f t="shared" si="34"/>
        <v>0</v>
      </c>
      <c r="O173" s="58">
        <f t="shared" si="33"/>
        <v>43779.08437282595</v>
      </c>
      <c r="P173" s="18">
        <v>68169.43</v>
      </c>
      <c r="AE173" s="88" t="e">
        <f>#REF!-P173</f>
        <v>#REF!</v>
      </c>
      <c r="AF173" s="81" t="e">
        <f>AE173/#REF!</f>
        <v>#REF!</v>
      </c>
      <c r="AG173" s="82">
        <v>73066.3178528286</v>
      </c>
      <c r="AH173" s="89" t="e">
        <f>#REF!-AG173</f>
        <v>#REF!</v>
      </c>
      <c r="AI173" s="81" t="e">
        <f>AH173/#REF!</f>
        <v>#REF!</v>
      </c>
      <c r="AJ173" s="88" t="e">
        <f>#REF!-#REF!</f>
        <v>#REF!</v>
      </c>
      <c r="AK173" s="81" t="e">
        <f>AJ173/#REF!</f>
        <v>#REF!</v>
      </c>
      <c r="AL173" s="88" t="e">
        <f>#REF!-#REF!</f>
        <v>#REF!</v>
      </c>
      <c r="AM173" s="83" t="e">
        <f>AL173/#REF!</f>
        <v>#REF!</v>
      </c>
    </row>
    <row r="174" spans="1:39" s="80" customFormat="1" ht="12.75">
      <c r="A174" s="14" t="s">
        <v>308</v>
      </c>
      <c r="B174" s="61" t="s">
        <v>309</v>
      </c>
      <c r="C174" s="27">
        <v>1040</v>
      </c>
      <c r="D174" s="46">
        <v>1798140</v>
      </c>
      <c r="E174" s="46">
        <v>260100</v>
      </c>
      <c r="F174" s="15">
        <f t="shared" si="31"/>
        <v>7189.7946943483275</v>
      </c>
      <c r="G174" s="16">
        <f t="shared" si="35"/>
        <v>0.0004268062283222758</v>
      </c>
      <c r="H174" s="16">
        <v>0</v>
      </c>
      <c r="I174" s="107">
        <f t="shared" si="36"/>
        <v>6.913264129181084</v>
      </c>
      <c r="J174" s="107">
        <f t="shared" si="37"/>
        <v>-3210.2053056516725</v>
      </c>
      <c r="K174" s="107">
        <f t="shared" si="38"/>
        <v>0</v>
      </c>
      <c r="L174" s="107">
        <f t="shared" si="39"/>
        <v>0</v>
      </c>
      <c r="M174" s="56">
        <f t="shared" si="32"/>
        <v>31086.802227164888</v>
      </c>
      <c r="N174" s="57">
        <f t="shared" si="34"/>
        <v>0</v>
      </c>
      <c r="O174" s="58">
        <f t="shared" si="33"/>
        <v>31086.802227164888</v>
      </c>
      <c r="P174" s="18">
        <v>46678.65</v>
      </c>
      <c r="AE174" s="88" t="e">
        <f>#REF!-P174</f>
        <v>#REF!</v>
      </c>
      <c r="AF174" s="81" t="e">
        <f>AE174/#REF!</f>
        <v>#REF!</v>
      </c>
      <c r="AG174" s="82">
        <v>50031.76758141309</v>
      </c>
      <c r="AH174" s="89" t="e">
        <f>#REF!-AG174</f>
        <v>#REF!</v>
      </c>
      <c r="AI174" s="81" t="e">
        <f>AH174/#REF!</f>
        <v>#REF!</v>
      </c>
      <c r="AJ174" s="88" t="e">
        <f>#REF!-#REF!</f>
        <v>#REF!</v>
      </c>
      <c r="AK174" s="81" t="e">
        <f>AJ174/#REF!</f>
        <v>#REF!</v>
      </c>
      <c r="AL174" s="88" t="e">
        <f>#REF!-#REF!</f>
        <v>#REF!</v>
      </c>
      <c r="AM174" s="83" t="e">
        <f>AL174/#REF!</f>
        <v>#REF!</v>
      </c>
    </row>
    <row r="175" spans="1:39" s="80" customFormat="1" ht="12.75">
      <c r="A175" s="14" t="s">
        <v>310</v>
      </c>
      <c r="B175" s="61" t="s">
        <v>311</v>
      </c>
      <c r="C175" s="27">
        <v>288</v>
      </c>
      <c r="D175" s="46">
        <v>559838</v>
      </c>
      <c r="E175" s="46">
        <v>103800</v>
      </c>
      <c r="F175" s="15">
        <f t="shared" si="31"/>
        <v>1553.30774566474</v>
      </c>
      <c r="G175" s="16">
        <f t="shared" si="35"/>
        <v>9.220867194887745E-05</v>
      </c>
      <c r="H175" s="16">
        <v>0</v>
      </c>
      <c r="I175" s="107">
        <f t="shared" si="36"/>
        <v>5.393429672447014</v>
      </c>
      <c r="J175" s="107">
        <f t="shared" si="37"/>
        <v>-1326.69225433526</v>
      </c>
      <c r="K175" s="107">
        <f t="shared" si="38"/>
        <v>0</v>
      </c>
      <c r="L175" s="107">
        <f t="shared" si="39"/>
        <v>0</v>
      </c>
      <c r="M175" s="56">
        <f t="shared" si="32"/>
        <v>6716.098684342169</v>
      </c>
      <c r="N175" s="57">
        <f t="shared" si="34"/>
        <v>0</v>
      </c>
      <c r="O175" s="58">
        <f t="shared" si="33"/>
        <v>6716.098684342169</v>
      </c>
      <c r="P175" s="18">
        <v>9132.28</v>
      </c>
      <c r="AE175" s="88" t="e">
        <f>#REF!-P175</f>
        <v>#REF!</v>
      </c>
      <c r="AF175" s="81" t="e">
        <f>AE175/#REF!</f>
        <v>#REF!</v>
      </c>
      <c r="AG175" s="82">
        <v>9788.288449862051</v>
      </c>
      <c r="AH175" s="89" t="e">
        <f>#REF!-AG175</f>
        <v>#REF!</v>
      </c>
      <c r="AI175" s="81" t="e">
        <f>AH175/#REF!</f>
        <v>#REF!</v>
      </c>
      <c r="AJ175" s="88" t="e">
        <f>#REF!-#REF!</f>
        <v>#REF!</v>
      </c>
      <c r="AK175" s="81" t="e">
        <f>AJ175/#REF!</f>
        <v>#REF!</v>
      </c>
      <c r="AL175" s="88" t="e">
        <f>#REF!-#REF!</f>
        <v>#REF!</v>
      </c>
      <c r="AM175" s="83" t="e">
        <f>AL175/#REF!</f>
        <v>#REF!</v>
      </c>
    </row>
    <row r="176" spans="1:39" s="80" customFormat="1" ht="12.75">
      <c r="A176" s="14" t="s">
        <v>312</v>
      </c>
      <c r="B176" s="61" t="s">
        <v>313</v>
      </c>
      <c r="C176" s="27">
        <v>1928</v>
      </c>
      <c r="D176" s="46">
        <v>6687989</v>
      </c>
      <c r="E176" s="46">
        <v>785200</v>
      </c>
      <c r="F176" s="15">
        <f t="shared" si="31"/>
        <v>16421.857860417727</v>
      </c>
      <c r="G176" s="16">
        <f t="shared" si="35"/>
        <v>0.0009748471984824442</v>
      </c>
      <c r="H176" s="16">
        <v>0</v>
      </c>
      <c r="I176" s="107">
        <f t="shared" si="36"/>
        <v>8.517561130922058</v>
      </c>
      <c r="J176" s="107">
        <f t="shared" si="37"/>
        <v>-2858.1421395822726</v>
      </c>
      <c r="K176" s="107">
        <f t="shared" si="38"/>
        <v>0</v>
      </c>
      <c r="L176" s="107">
        <f t="shared" si="39"/>
        <v>0</v>
      </c>
      <c r="M176" s="56">
        <f t="shared" si="32"/>
        <v>71003.84214179432</v>
      </c>
      <c r="N176" s="57">
        <f t="shared" si="34"/>
        <v>0</v>
      </c>
      <c r="O176" s="58">
        <f t="shared" si="33"/>
        <v>71003.84214179432</v>
      </c>
      <c r="P176" s="18">
        <v>99833.8</v>
      </c>
      <c r="AE176" s="88" t="e">
        <f>#REF!-P176</f>
        <v>#REF!</v>
      </c>
      <c r="AF176" s="81" t="e">
        <f>AE176/#REF!</f>
        <v>#REF!</v>
      </c>
      <c r="AG176" s="82">
        <v>107005.26162936428</v>
      </c>
      <c r="AH176" s="89" t="e">
        <f>#REF!-AG176</f>
        <v>#REF!</v>
      </c>
      <c r="AI176" s="81" t="e">
        <f>AH176/#REF!</f>
        <v>#REF!</v>
      </c>
      <c r="AJ176" s="88" t="e">
        <f>#REF!-#REF!</f>
        <v>#REF!</v>
      </c>
      <c r="AK176" s="81" t="e">
        <f>AJ176/#REF!</f>
        <v>#REF!</v>
      </c>
      <c r="AL176" s="88" t="e">
        <f>#REF!-#REF!</f>
        <v>#REF!</v>
      </c>
      <c r="AM176" s="83" t="e">
        <f>AL176/#REF!</f>
        <v>#REF!</v>
      </c>
    </row>
    <row r="177" spans="1:39" s="80" customFormat="1" ht="12.75">
      <c r="A177" s="14" t="s">
        <v>314</v>
      </c>
      <c r="B177" s="61" t="s">
        <v>315</v>
      </c>
      <c r="C177" s="27">
        <v>1154</v>
      </c>
      <c r="D177" s="46">
        <v>2604644</v>
      </c>
      <c r="E177" s="46">
        <v>332550</v>
      </c>
      <c r="F177" s="15">
        <f t="shared" si="31"/>
        <v>9038.518045406707</v>
      </c>
      <c r="G177" s="16">
        <f t="shared" si="35"/>
        <v>0.0005365515929982366</v>
      </c>
      <c r="H177" s="16">
        <v>0</v>
      </c>
      <c r="I177" s="107">
        <f t="shared" si="36"/>
        <v>7.832337994286574</v>
      </c>
      <c r="J177" s="107">
        <f t="shared" si="37"/>
        <v>-2501.4819545932937</v>
      </c>
      <c r="K177" s="107">
        <f t="shared" si="38"/>
        <v>0</v>
      </c>
      <c r="L177" s="107">
        <f t="shared" si="39"/>
        <v>0</v>
      </c>
      <c r="M177" s="56">
        <f t="shared" si="32"/>
        <v>39080.20115304373</v>
      </c>
      <c r="N177" s="57">
        <f t="shared" si="34"/>
        <v>0</v>
      </c>
      <c r="O177" s="58">
        <f t="shared" si="33"/>
        <v>39080.20115304373</v>
      </c>
      <c r="P177" s="18">
        <v>52209.88</v>
      </c>
      <c r="AE177" s="88" t="e">
        <f>#REF!-P177</f>
        <v>#REF!</v>
      </c>
      <c r="AF177" s="81" t="e">
        <f>AE177/#REF!</f>
        <v>#REF!</v>
      </c>
      <c r="AG177" s="82">
        <v>55960.341100016434</v>
      </c>
      <c r="AH177" s="89" t="e">
        <f>#REF!-AG177</f>
        <v>#REF!</v>
      </c>
      <c r="AI177" s="81" t="e">
        <f>AH177/#REF!</f>
        <v>#REF!</v>
      </c>
      <c r="AJ177" s="88" t="e">
        <f>#REF!-#REF!</f>
        <v>#REF!</v>
      </c>
      <c r="AK177" s="81" t="e">
        <f>AJ177/#REF!</f>
        <v>#REF!</v>
      </c>
      <c r="AL177" s="88" t="e">
        <f>#REF!-#REF!</f>
        <v>#REF!</v>
      </c>
      <c r="AM177" s="83" t="e">
        <f>AL177/#REF!</f>
        <v>#REF!</v>
      </c>
    </row>
    <row r="178" spans="1:39" s="80" customFormat="1" ht="12.75">
      <c r="A178" s="14" t="s">
        <v>316</v>
      </c>
      <c r="B178" s="61" t="s">
        <v>317</v>
      </c>
      <c r="C178" s="27">
        <v>1242</v>
      </c>
      <c r="D178" s="46">
        <v>1447109</v>
      </c>
      <c r="E178" s="46">
        <v>182950</v>
      </c>
      <c r="F178" s="15">
        <f t="shared" si="31"/>
        <v>9824.04688712763</v>
      </c>
      <c r="G178" s="16">
        <f t="shared" si="35"/>
        <v>0.0005831827718324274</v>
      </c>
      <c r="H178" s="16">
        <v>0</v>
      </c>
      <c r="I178" s="107">
        <f t="shared" si="36"/>
        <v>7.909860617655097</v>
      </c>
      <c r="J178" s="107">
        <f t="shared" si="37"/>
        <v>-2595.9531128723697</v>
      </c>
      <c r="K178" s="107">
        <f t="shared" si="38"/>
        <v>0</v>
      </c>
      <c r="L178" s="107">
        <f t="shared" si="39"/>
        <v>0</v>
      </c>
      <c r="M178" s="56">
        <f t="shared" si="32"/>
        <v>42476.62355235198</v>
      </c>
      <c r="N178" s="57">
        <f t="shared" si="34"/>
        <v>0</v>
      </c>
      <c r="O178" s="58">
        <f t="shared" si="33"/>
        <v>42476.62355235198</v>
      </c>
      <c r="P178" s="18">
        <v>59650.63</v>
      </c>
      <c r="AE178" s="88" t="e">
        <f>#REF!-P178</f>
        <v>#REF!</v>
      </c>
      <c r="AF178" s="81" t="e">
        <f>AE178/#REF!</f>
        <v>#REF!</v>
      </c>
      <c r="AG178" s="82">
        <v>61682.140594210105</v>
      </c>
      <c r="AH178" s="89" t="e">
        <f>#REF!-AG178</f>
        <v>#REF!</v>
      </c>
      <c r="AI178" s="81" t="e">
        <f>AH178/#REF!</f>
        <v>#REF!</v>
      </c>
      <c r="AJ178" s="88" t="e">
        <f>#REF!-#REF!</f>
        <v>#REF!</v>
      </c>
      <c r="AK178" s="81" t="e">
        <f>AJ178/#REF!</f>
        <v>#REF!</v>
      </c>
      <c r="AL178" s="88" t="e">
        <f>#REF!-#REF!</f>
        <v>#REF!</v>
      </c>
      <c r="AM178" s="83" t="e">
        <f>AL178/#REF!</f>
        <v>#REF!</v>
      </c>
    </row>
    <row r="179" spans="1:39" s="80" customFormat="1" ht="12.75">
      <c r="A179" s="14" t="s">
        <v>318</v>
      </c>
      <c r="B179" s="61" t="s">
        <v>319</v>
      </c>
      <c r="C179" s="27">
        <v>1476</v>
      </c>
      <c r="D179" s="46">
        <v>2455948</v>
      </c>
      <c r="E179" s="46">
        <v>360900</v>
      </c>
      <c r="F179" s="15">
        <f t="shared" si="31"/>
        <v>10044.276109725684</v>
      </c>
      <c r="G179" s="16">
        <f t="shared" si="35"/>
        <v>0.0005962561915696154</v>
      </c>
      <c r="H179" s="16">
        <v>0</v>
      </c>
      <c r="I179" s="107">
        <f t="shared" si="36"/>
        <v>6.805065114990302</v>
      </c>
      <c r="J179" s="107">
        <f t="shared" si="37"/>
        <v>-4715.723890274315</v>
      </c>
      <c r="K179" s="107">
        <f t="shared" si="38"/>
        <v>0</v>
      </c>
      <c r="L179" s="107">
        <f t="shared" si="39"/>
        <v>0</v>
      </c>
      <c r="M179" s="56">
        <f t="shared" si="32"/>
        <v>43428.837430298954</v>
      </c>
      <c r="N179" s="57">
        <f t="shared" si="34"/>
        <v>0</v>
      </c>
      <c r="O179" s="58">
        <f t="shared" si="33"/>
        <v>43428.837430298954</v>
      </c>
      <c r="P179" s="18">
        <v>62767.3</v>
      </c>
      <c r="AE179" s="88" t="e">
        <f>#REF!-P179</f>
        <v>#REF!</v>
      </c>
      <c r="AF179" s="81" t="e">
        <f>AE179/#REF!</f>
        <v>#REF!</v>
      </c>
      <c r="AG179" s="82">
        <v>67276.13722204953</v>
      </c>
      <c r="AH179" s="89" t="e">
        <f>#REF!-AG179</f>
        <v>#REF!</v>
      </c>
      <c r="AI179" s="81" t="e">
        <f>AH179/#REF!</f>
        <v>#REF!</v>
      </c>
      <c r="AJ179" s="88" t="e">
        <f>#REF!-#REF!</f>
        <v>#REF!</v>
      </c>
      <c r="AK179" s="81" t="e">
        <f>AJ179/#REF!</f>
        <v>#REF!</v>
      </c>
      <c r="AL179" s="88" t="e">
        <f>#REF!-#REF!</f>
        <v>#REF!</v>
      </c>
      <c r="AM179" s="83" t="e">
        <f>AL179/#REF!</f>
        <v>#REF!</v>
      </c>
    </row>
    <row r="180" spans="1:39" s="80" customFormat="1" ht="12.75">
      <c r="A180" s="14" t="s">
        <v>320</v>
      </c>
      <c r="B180" s="61" t="s">
        <v>321</v>
      </c>
      <c r="C180" s="27">
        <v>329</v>
      </c>
      <c r="D180" s="46">
        <v>1357389</v>
      </c>
      <c r="E180" s="46">
        <v>159900</v>
      </c>
      <c r="F180" s="15">
        <f t="shared" si="31"/>
        <v>2792.876679174484</v>
      </c>
      <c r="G180" s="16">
        <f t="shared" si="35"/>
        <v>0.00016579293460837087</v>
      </c>
      <c r="H180" s="16">
        <v>0</v>
      </c>
      <c r="I180" s="107">
        <f t="shared" si="36"/>
        <v>8.488986866791745</v>
      </c>
      <c r="J180" s="107">
        <f t="shared" si="37"/>
        <v>-497.123320825516</v>
      </c>
      <c r="K180" s="107">
        <f t="shared" si="38"/>
        <v>0</v>
      </c>
      <c r="L180" s="107">
        <f t="shared" si="39"/>
        <v>0</v>
      </c>
      <c r="M180" s="56">
        <f t="shared" si="32"/>
        <v>12075.672346889954</v>
      </c>
      <c r="N180" s="57">
        <f t="shared" si="34"/>
        <v>0</v>
      </c>
      <c r="O180" s="58">
        <f t="shared" si="33"/>
        <v>12075.672346889954</v>
      </c>
      <c r="P180" s="18">
        <v>18268.75</v>
      </c>
      <c r="AE180" s="88" t="e">
        <f>#REF!-P180</f>
        <v>#REF!</v>
      </c>
      <c r="AF180" s="81" t="e">
        <f>AE180/#REF!</f>
        <v>#REF!</v>
      </c>
      <c r="AG180" s="82">
        <v>19581.061207601615</v>
      </c>
      <c r="AH180" s="89" t="e">
        <f>#REF!-AG180</f>
        <v>#REF!</v>
      </c>
      <c r="AI180" s="81" t="e">
        <f>AH180/#REF!</f>
        <v>#REF!</v>
      </c>
      <c r="AJ180" s="88" t="e">
        <f>#REF!-#REF!</f>
        <v>#REF!</v>
      </c>
      <c r="AK180" s="81" t="e">
        <f>AJ180/#REF!</f>
        <v>#REF!</v>
      </c>
      <c r="AL180" s="88" t="e">
        <f>#REF!-#REF!</f>
        <v>#REF!</v>
      </c>
      <c r="AM180" s="83" t="e">
        <f>AL180/#REF!</f>
        <v>#REF!</v>
      </c>
    </row>
    <row r="181" spans="1:39" s="80" customFormat="1" ht="12.75">
      <c r="A181" s="14" t="s">
        <v>322</v>
      </c>
      <c r="B181" s="61" t="s">
        <v>323</v>
      </c>
      <c r="C181" s="27">
        <v>1607</v>
      </c>
      <c r="D181" s="46">
        <v>3950797</v>
      </c>
      <c r="E181" s="46">
        <v>536650</v>
      </c>
      <c r="F181" s="15">
        <f t="shared" si="31"/>
        <v>11830.673211590423</v>
      </c>
      <c r="G181" s="16">
        <f t="shared" si="35"/>
        <v>0.000702301696586896</v>
      </c>
      <c r="H181" s="16">
        <v>0</v>
      </c>
      <c r="I181" s="107">
        <f t="shared" si="36"/>
        <v>7.361962172738284</v>
      </c>
      <c r="J181" s="107">
        <f t="shared" si="37"/>
        <v>-4239.326788409578</v>
      </c>
      <c r="K181" s="107">
        <f t="shared" si="38"/>
        <v>0</v>
      </c>
      <c r="L181" s="107">
        <f t="shared" si="39"/>
        <v>0</v>
      </c>
      <c r="M181" s="56">
        <f t="shared" si="32"/>
        <v>51152.753865423685</v>
      </c>
      <c r="N181" s="57">
        <f t="shared" si="34"/>
        <v>0</v>
      </c>
      <c r="O181" s="58">
        <f t="shared" si="33"/>
        <v>51152.753865423685</v>
      </c>
      <c r="P181" s="18">
        <v>72115.15</v>
      </c>
      <c r="AE181" s="88" t="e">
        <f>#REF!-P181</f>
        <v>#REF!</v>
      </c>
      <c r="AF181" s="81" t="e">
        <f>AE181/#REF!</f>
        <v>#REF!</v>
      </c>
      <c r="AG181" s="82">
        <v>77295.48362439498</v>
      </c>
      <c r="AH181" s="89" t="e">
        <f>#REF!-AG181</f>
        <v>#REF!</v>
      </c>
      <c r="AI181" s="81" t="e">
        <f>AH181/#REF!</f>
        <v>#REF!</v>
      </c>
      <c r="AJ181" s="88" t="e">
        <f>#REF!-#REF!</f>
        <v>#REF!</v>
      </c>
      <c r="AK181" s="81" t="e">
        <f>AJ181/#REF!</f>
        <v>#REF!</v>
      </c>
      <c r="AL181" s="88" t="e">
        <f>#REF!-#REF!</f>
        <v>#REF!</v>
      </c>
      <c r="AM181" s="83" t="e">
        <f>AL181/#REF!</f>
        <v>#REF!</v>
      </c>
    </row>
    <row r="182" spans="1:39" s="80" customFormat="1" ht="12.75">
      <c r="A182" s="14" t="s">
        <v>324</v>
      </c>
      <c r="B182" s="61" t="s">
        <v>325</v>
      </c>
      <c r="C182" s="27">
        <v>1448</v>
      </c>
      <c r="D182" s="46">
        <v>3076630</v>
      </c>
      <c r="E182" s="46">
        <v>290900</v>
      </c>
      <c r="F182" s="15">
        <f t="shared" si="31"/>
        <v>15314.404400137506</v>
      </c>
      <c r="G182" s="16">
        <f t="shared" si="35"/>
        <v>0.0009091056781027031</v>
      </c>
      <c r="H182" s="16">
        <v>0.00020124894632895173</v>
      </c>
      <c r="I182" s="107">
        <f t="shared" si="36"/>
        <v>10.576246132691647</v>
      </c>
      <c r="J182" s="107">
        <f t="shared" si="37"/>
        <v>834.4044001375053</v>
      </c>
      <c r="K182" s="107">
        <f t="shared" si="38"/>
        <v>834.4044001375053</v>
      </c>
      <c r="L182" s="107">
        <f t="shared" si="39"/>
        <v>0.00020124894632895173</v>
      </c>
      <c r="M182" s="56">
        <f t="shared" si="32"/>
        <v>66215.50142288857</v>
      </c>
      <c r="N182" s="57">
        <f t="shared" si="34"/>
        <v>3295.14936511844</v>
      </c>
      <c r="O182" s="58">
        <f t="shared" si="33"/>
        <v>69510.65078800701</v>
      </c>
      <c r="P182" s="18">
        <v>96778.01</v>
      </c>
      <c r="AE182" s="88" t="e">
        <f>#REF!-P182</f>
        <v>#REF!</v>
      </c>
      <c r="AF182" s="81" t="e">
        <f>AE182/#REF!</f>
        <v>#REF!</v>
      </c>
      <c r="AG182" s="82">
        <v>103418.22619185541</v>
      </c>
      <c r="AH182" s="89" t="e">
        <f>#REF!-AG182</f>
        <v>#REF!</v>
      </c>
      <c r="AI182" s="81" t="e">
        <f>AH182/#REF!</f>
        <v>#REF!</v>
      </c>
      <c r="AJ182" s="88" t="e">
        <f>#REF!-#REF!</f>
        <v>#REF!</v>
      </c>
      <c r="AK182" s="81" t="e">
        <f>AJ182/#REF!</f>
        <v>#REF!</v>
      </c>
      <c r="AL182" s="88" t="e">
        <f>#REF!-#REF!</f>
        <v>#REF!</v>
      </c>
      <c r="AM182" s="83" t="e">
        <f>AL182/#REF!</f>
        <v>#REF!</v>
      </c>
    </row>
    <row r="183" spans="1:39" s="80" customFormat="1" ht="12.75">
      <c r="A183" s="14" t="s">
        <v>326</v>
      </c>
      <c r="B183" s="61" t="s">
        <v>327</v>
      </c>
      <c r="C183" s="27">
        <v>560</v>
      </c>
      <c r="D183" s="46">
        <v>432441</v>
      </c>
      <c r="E183" s="46">
        <v>54700</v>
      </c>
      <c r="F183" s="15">
        <f t="shared" si="31"/>
        <v>4427.183912248629</v>
      </c>
      <c r="G183" s="16">
        <f t="shared" si="35"/>
        <v>0.0002628099616197957</v>
      </c>
      <c r="H183" s="16">
        <v>0</v>
      </c>
      <c r="I183" s="107">
        <f t="shared" si="36"/>
        <v>7.905685557586837</v>
      </c>
      <c r="J183" s="107">
        <f t="shared" si="37"/>
        <v>-1172.8160877513712</v>
      </c>
      <c r="K183" s="107">
        <f t="shared" si="38"/>
        <v>0</v>
      </c>
      <c r="L183" s="107">
        <f t="shared" si="39"/>
        <v>0</v>
      </c>
      <c r="M183" s="56">
        <f t="shared" si="32"/>
        <v>19141.991747211294</v>
      </c>
      <c r="N183" s="57">
        <f t="shared" si="34"/>
        <v>0</v>
      </c>
      <c r="O183" s="58">
        <f t="shared" si="33"/>
        <v>19141.991747211294</v>
      </c>
      <c r="P183" s="18">
        <v>27736.99</v>
      </c>
      <c r="AE183" s="88" t="e">
        <f>#REF!-P183</f>
        <v>#REF!</v>
      </c>
      <c r="AF183" s="81" t="e">
        <f>AE183/#REF!</f>
        <v>#REF!</v>
      </c>
      <c r="AG183" s="82">
        <v>29729.426690823635</v>
      </c>
      <c r="AH183" s="89" t="e">
        <f>#REF!-AG183</f>
        <v>#REF!</v>
      </c>
      <c r="AI183" s="81" t="e">
        <f>AH183/#REF!</f>
        <v>#REF!</v>
      </c>
      <c r="AJ183" s="88" t="e">
        <f>#REF!-#REF!</f>
        <v>#REF!</v>
      </c>
      <c r="AK183" s="81" t="e">
        <f>AJ183/#REF!</f>
        <v>#REF!</v>
      </c>
      <c r="AL183" s="88" t="e">
        <f>#REF!-#REF!</f>
        <v>#REF!</v>
      </c>
      <c r="AM183" s="83" t="e">
        <f>AL183/#REF!</f>
        <v>#REF!</v>
      </c>
    </row>
    <row r="184" spans="1:39" s="80" customFormat="1" ht="12.75">
      <c r="A184" s="14" t="s">
        <v>328</v>
      </c>
      <c r="B184" s="61" t="s">
        <v>329</v>
      </c>
      <c r="C184" s="27">
        <v>333</v>
      </c>
      <c r="D184" s="46">
        <v>329909</v>
      </c>
      <c r="E184" s="46">
        <v>30500</v>
      </c>
      <c r="F184" s="15">
        <f t="shared" si="31"/>
        <v>3601.9572786885246</v>
      </c>
      <c r="G184" s="16">
        <f t="shared" si="35"/>
        <v>0.0002138222113495773</v>
      </c>
      <c r="H184" s="16">
        <v>6.559303351412731E-05</v>
      </c>
      <c r="I184" s="107">
        <f t="shared" si="36"/>
        <v>10.816688524590164</v>
      </c>
      <c r="J184" s="107">
        <f t="shared" si="37"/>
        <v>271.9572786885247</v>
      </c>
      <c r="K184" s="107">
        <f t="shared" si="38"/>
        <v>271.9572786885247</v>
      </c>
      <c r="L184" s="107">
        <f t="shared" si="39"/>
        <v>6.559303351412731E-05</v>
      </c>
      <c r="M184" s="56">
        <f t="shared" si="32"/>
        <v>15573.926421196134</v>
      </c>
      <c r="N184" s="57">
        <f t="shared" si="34"/>
        <v>1073.9874502844807</v>
      </c>
      <c r="O184" s="58">
        <f t="shared" si="33"/>
        <v>16647.913871480614</v>
      </c>
      <c r="P184" s="18">
        <v>20913.65</v>
      </c>
      <c r="AE184" s="88" t="e">
        <f>#REF!-P184</f>
        <v>#REF!</v>
      </c>
      <c r="AF184" s="81" t="e">
        <f>AE184/#REF!</f>
        <v>#REF!</v>
      </c>
      <c r="AG184" s="82">
        <v>24784.874668943885</v>
      </c>
      <c r="AH184" s="89" t="e">
        <f>#REF!-AG184</f>
        <v>#REF!</v>
      </c>
      <c r="AI184" s="81" t="e">
        <f>AH184/#REF!</f>
        <v>#REF!</v>
      </c>
      <c r="AJ184" s="88" t="e">
        <f>#REF!-#REF!</f>
        <v>#REF!</v>
      </c>
      <c r="AK184" s="81" t="e">
        <f>AJ184/#REF!</f>
        <v>#REF!</v>
      </c>
      <c r="AL184" s="88" t="e">
        <f>#REF!-#REF!</f>
        <v>#REF!</v>
      </c>
      <c r="AM184" s="83" t="e">
        <f>AL184/#REF!</f>
        <v>#REF!</v>
      </c>
    </row>
    <row r="185" spans="1:39" s="80" customFormat="1" ht="12.75">
      <c r="A185" s="14" t="s">
        <v>330</v>
      </c>
      <c r="B185" s="61" t="s">
        <v>331</v>
      </c>
      <c r="C185" s="27">
        <v>966</v>
      </c>
      <c r="D185" s="46">
        <v>1049617</v>
      </c>
      <c r="E185" s="46">
        <v>226600</v>
      </c>
      <c r="F185" s="15">
        <f t="shared" si="31"/>
        <v>4474.536725507502</v>
      </c>
      <c r="G185" s="16">
        <f t="shared" si="35"/>
        <v>0.00026562095643768046</v>
      </c>
      <c r="H185" s="16">
        <v>0</v>
      </c>
      <c r="I185" s="107">
        <f t="shared" si="36"/>
        <v>4.6320255957634595</v>
      </c>
      <c r="J185" s="107">
        <f t="shared" si="37"/>
        <v>-5185.463274492498</v>
      </c>
      <c r="K185" s="107">
        <f t="shared" si="38"/>
        <v>0</v>
      </c>
      <c r="L185" s="107">
        <f t="shared" si="39"/>
        <v>0</v>
      </c>
      <c r="M185" s="56">
        <f t="shared" si="32"/>
        <v>19346.732995502512</v>
      </c>
      <c r="N185" s="57">
        <f t="shared" si="34"/>
        <v>0</v>
      </c>
      <c r="O185" s="58">
        <f t="shared" si="33"/>
        <v>19346.732995502512</v>
      </c>
      <c r="P185" s="18">
        <v>32588.87</v>
      </c>
      <c r="AE185" s="88" t="e">
        <f>#REF!-P185</f>
        <v>#REF!</v>
      </c>
      <c r="AF185" s="81" t="e">
        <f>AE185/#REF!</f>
        <v>#REF!</v>
      </c>
      <c r="AG185" s="82">
        <v>34929.85581970041</v>
      </c>
      <c r="AH185" s="89" t="e">
        <f>#REF!-AG185</f>
        <v>#REF!</v>
      </c>
      <c r="AI185" s="81" t="e">
        <f>AH185/#REF!</f>
        <v>#REF!</v>
      </c>
      <c r="AJ185" s="88" t="e">
        <f>#REF!-#REF!</f>
        <v>#REF!</v>
      </c>
      <c r="AK185" s="81" t="e">
        <f>AJ185/#REF!</f>
        <v>#REF!</v>
      </c>
      <c r="AL185" s="88" t="e">
        <f>#REF!-#REF!</f>
        <v>#REF!</v>
      </c>
      <c r="AM185" s="83" t="e">
        <f>AL185/#REF!</f>
        <v>#REF!</v>
      </c>
    </row>
    <row r="186" spans="1:39" s="80" customFormat="1" ht="12.75">
      <c r="A186" s="14"/>
      <c r="B186" s="61"/>
      <c r="C186" s="23"/>
      <c r="D186" s="45"/>
      <c r="E186" s="45">
        <v>0</v>
      </c>
      <c r="F186" s="15"/>
      <c r="G186" s="16"/>
      <c r="H186" s="16"/>
      <c r="I186" s="107"/>
      <c r="J186" s="107"/>
      <c r="K186" s="107"/>
      <c r="L186" s="107"/>
      <c r="M186" s="56">
        <f t="shared" si="32"/>
        <v>0</v>
      </c>
      <c r="N186" s="57">
        <f t="shared" si="34"/>
        <v>0</v>
      </c>
      <c r="O186" s="58">
        <f t="shared" si="33"/>
        <v>0</v>
      </c>
      <c r="P186" s="18"/>
      <c r="AE186" s="88" t="e">
        <f>#REF!-P186</f>
        <v>#REF!</v>
      </c>
      <c r="AF186" s="81" t="e">
        <f>AE186/#REF!</f>
        <v>#REF!</v>
      </c>
      <c r="AG186" s="82"/>
      <c r="AH186" s="89" t="e">
        <f>#REF!-AG186</f>
        <v>#REF!</v>
      </c>
      <c r="AI186" s="81" t="e">
        <f>AH186/#REF!</f>
        <v>#REF!</v>
      </c>
      <c r="AJ186" s="88" t="e">
        <f>#REF!-#REF!</f>
        <v>#REF!</v>
      </c>
      <c r="AK186" s="81"/>
      <c r="AL186" s="88" t="e">
        <f>#REF!-#REF!</f>
        <v>#REF!</v>
      </c>
      <c r="AM186" s="83" t="e">
        <f>AL186/#REF!</f>
        <v>#REF!</v>
      </c>
    </row>
    <row r="187" spans="1:39" s="80" customFormat="1" ht="12.75">
      <c r="A187" s="2"/>
      <c r="B187" s="2" t="s">
        <v>990</v>
      </c>
      <c r="C187" s="14"/>
      <c r="D187" s="45"/>
      <c r="E187" s="45">
        <v>0</v>
      </c>
      <c r="F187" s="15"/>
      <c r="G187" s="16"/>
      <c r="H187" s="16"/>
      <c r="I187" s="107"/>
      <c r="J187" s="107"/>
      <c r="K187" s="107"/>
      <c r="L187" s="107"/>
      <c r="M187" s="56">
        <f t="shared" si="32"/>
        <v>0</v>
      </c>
      <c r="N187" s="57">
        <f t="shared" si="34"/>
        <v>0</v>
      </c>
      <c r="O187" s="58">
        <f t="shared" si="33"/>
        <v>0</v>
      </c>
      <c r="P187" s="18"/>
      <c r="AE187" s="88" t="e">
        <f>#REF!-P187</f>
        <v>#REF!</v>
      </c>
      <c r="AF187" s="81" t="e">
        <f>AE187/#REF!</f>
        <v>#REF!</v>
      </c>
      <c r="AG187" s="82"/>
      <c r="AH187" s="89" t="e">
        <f>#REF!-AG187</f>
        <v>#REF!</v>
      </c>
      <c r="AI187" s="81" t="e">
        <f>AH187/#REF!</f>
        <v>#REF!</v>
      </c>
      <c r="AJ187" s="88" t="e">
        <f>#REF!-#REF!</f>
        <v>#REF!</v>
      </c>
      <c r="AK187" s="81"/>
      <c r="AL187" s="88" t="e">
        <f>#REF!-#REF!</f>
        <v>#REF!</v>
      </c>
      <c r="AM187" s="83" t="e">
        <f>AL187/#REF!</f>
        <v>#REF!</v>
      </c>
    </row>
    <row r="188" spans="1:39" s="80" customFormat="1" ht="12.75">
      <c r="A188" s="14" t="s">
        <v>332</v>
      </c>
      <c r="B188" s="61" t="s">
        <v>333</v>
      </c>
      <c r="C188" s="27">
        <v>2108</v>
      </c>
      <c r="D188" s="46">
        <v>1255148</v>
      </c>
      <c r="E188" s="46">
        <v>129150</v>
      </c>
      <c r="F188" s="15">
        <f t="shared" si="31"/>
        <v>20486.65879984514</v>
      </c>
      <c r="G188" s="16">
        <f aca="true" t="shared" si="40" ref="G188:G216">F188/$F$534</f>
        <v>0.0012161450980179614</v>
      </c>
      <c r="H188" s="16">
        <v>0</v>
      </c>
      <c r="I188" s="107">
        <f aca="true" t="shared" si="41" ref="I188:I216">D188/E188</f>
        <v>9.718528842431281</v>
      </c>
      <c r="J188" s="107">
        <f aca="true" t="shared" si="42" ref="J188:J216">(I188-10)*C188</f>
        <v>-593.3412001548592</v>
      </c>
      <c r="K188" s="107">
        <f aca="true" t="shared" si="43" ref="K188:K251">IF(J188&gt;0,J188,0)</f>
        <v>0</v>
      </c>
      <c r="L188" s="107">
        <f aca="true" t="shared" si="44" ref="L188:L216">K188/$K$534</f>
        <v>0</v>
      </c>
      <c r="M188" s="56">
        <f t="shared" si="32"/>
        <v>88578.98416860393</v>
      </c>
      <c r="N188" s="57">
        <f t="shared" si="34"/>
        <v>0</v>
      </c>
      <c r="O188" s="58">
        <f t="shared" si="33"/>
        <v>88578.98416860393</v>
      </c>
      <c r="P188" s="18">
        <v>129115.45</v>
      </c>
      <c r="AE188" s="88" t="e">
        <f>#REF!-P188</f>
        <v>#REF!</v>
      </c>
      <c r="AF188" s="81" t="e">
        <f>AE188/#REF!</f>
        <v>#REF!</v>
      </c>
      <c r="AG188" s="82">
        <v>145991.14062215318</v>
      </c>
      <c r="AH188" s="89" t="e">
        <f>#REF!-AG188</f>
        <v>#REF!</v>
      </c>
      <c r="AI188" s="81" t="e">
        <f>AH188/#REF!</f>
        <v>#REF!</v>
      </c>
      <c r="AJ188" s="88" t="e">
        <f>#REF!-#REF!</f>
        <v>#REF!</v>
      </c>
      <c r="AK188" s="81" t="e">
        <f>AJ188/#REF!</f>
        <v>#REF!</v>
      </c>
      <c r="AL188" s="88" t="e">
        <f>#REF!-#REF!</f>
        <v>#REF!</v>
      </c>
      <c r="AM188" s="83" t="e">
        <f>AL188/#REF!</f>
        <v>#REF!</v>
      </c>
    </row>
    <row r="189" spans="1:39" s="80" customFormat="1" ht="12.75">
      <c r="A189" s="14" t="s">
        <v>334</v>
      </c>
      <c r="B189" s="61" t="s">
        <v>335</v>
      </c>
      <c r="C189" s="27">
        <v>18330</v>
      </c>
      <c r="D189" s="46">
        <v>24266789</v>
      </c>
      <c r="E189" s="46">
        <v>1552200</v>
      </c>
      <c r="F189" s="15">
        <f t="shared" si="31"/>
        <v>286567.60879396985</v>
      </c>
      <c r="G189" s="16">
        <f t="shared" si="40"/>
        <v>0.017011451017486055</v>
      </c>
      <c r="H189" s="16">
        <v>0.024906984498490162</v>
      </c>
      <c r="I189" s="107">
        <f t="shared" si="41"/>
        <v>15.633802989305503</v>
      </c>
      <c r="J189" s="107">
        <f t="shared" si="42"/>
        <v>103267.60879396986</v>
      </c>
      <c r="K189" s="107">
        <f t="shared" si="43"/>
        <v>103267.60879396986</v>
      </c>
      <c r="L189" s="107">
        <f t="shared" si="44"/>
        <v>0.024906984498490162</v>
      </c>
      <c r="M189" s="56">
        <f t="shared" si="32"/>
        <v>1239043.8055612862</v>
      </c>
      <c r="N189" s="57">
        <f t="shared" si="34"/>
        <v>407814.47880508855</v>
      </c>
      <c r="O189" s="58">
        <f t="shared" si="33"/>
        <v>1646858.2843663748</v>
      </c>
      <c r="P189" s="18">
        <v>2297698.4</v>
      </c>
      <c r="AE189" s="88" t="e">
        <f>#REF!-P189</f>
        <v>#REF!</v>
      </c>
      <c r="AF189" s="81" t="e">
        <f>AE189/#REF!</f>
        <v>#REF!</v>
      </c>
      <c r="AG189" s="82">
        <v>2597937.257298266</v>
      </c>
      <c r="AH189" s="89" t="e">
        <f>#REF!-AG189</f>
        <v>#REF!</v>
      </c>
      <c r="AI189" s="81" t="e">
        <f>AH189/#REF!</f>
        <v>#REF!</v>
      </c>
      <c r="AJ189" s="88" t="e">
        <f>#REF!-#REF!</f>
        <v>#REF!</v>
      </c>
      <c r="AK189" s="81" t="e">
        <f>AJ189/#REF!</f>
        <v>#REF!</v>
      </c>
      <c r="AL189" s="88" t="e">
        <f>#REF!-#REF!</f>
        <v>#REF!</v>
      </c>
      <c r="AM189" s="83" t="e">
        <f>AL189/#REF!</f>
        <v>#REF!</v>
      </c>
    </row>
    <row r="190" spans="1:39" s="80" customFormat="1" ht="12.75">
      <c r="A190" s="14" t="s">
        <v>336</v>
      </c>
      <c r="B190" s="61" t="s">
        <v>337</v>
      </c>
      <c r="C190" s="27">
        <v>3204</v>
      </c>
      <c r="D190" s="46">
        <v>5636684</v>
      </c>
      <c r="E190" s="46">
        <v>616100</v>
      </c>
      <c r="F190" s="15">
        <f t="shared" si="31"/>
        <v>29313.31851322837</v>
      </c>
      <c r="G190" s="16">
        <f t="shared" si="40"/>
        <v>0.0017401201906467692</v>
      </c>
      <c r="H190" s="16">
        <v>0</v>
      </c>
      <c r="I190" s="107">
        <f t="shared" si="41"/>
        <v>9.148975815614348</v>
      </c>
      <c r="J190" s="107">
        <f t="shared" si="42"/>
        <v>-2726.68148677163</v>
      </c>
      <c r="K190" s="107">
        <f t="shared" si="43"/>
        <v>0</v>
      </c>
      <c r="L190" s="107">
        <f t="shared" si="44"/>
        <v>0</v>
      </c>
      <c r="M190" s="56">
        <f t="shared" si="32"/>
        <v>126743.16499731656</v>
      </c>
      <c r="N190" s="57">
        <f t="shared" si="34"/>
        <v>0</v>
      </c>
      <c r="O190" s="58">
        <f t="shared" si="33"/>
        <v>126743.16499731656</v>
      </c>
      <c r="P190" s="18">
        <v>175610.72</v>
      </c>
      <c r="AE190" s="88" t="e">
        <f>#REF!-P190</f>
        <v>#REF!</v>
      </c>
      <c r="AF190" s="81" t="e">
        <f>AE190/#REF!</f>
        <v>#REF!</v>
      </c>
      <c r="AG190" s="82">
        <v>188225.54170896273</v>
      </c>
      <c r="AH190" s="89" t="e">
        <f>#REF!-AG190</f>
        <v>#REF!</v>
      </c>
      <c r="AI190" s="81" t="e">
        <f>AH190/#REF!</f>
        <v>#REF!</v>
      </c>
      <c r="AJ190" s="88" t="e">
        <f>#REF!-#REF!</f>
        <v>#REF!</v>
      </c>
      <c r="AK190" s="81" t="e">
        <f>AJ190/#REF!</f>
        <v>#REF!</v>
      </c>
      <c r="AL190" s="88" t="e">
        <f>#REF!-#REF!</f>
        <v>#REF!</v>
      </c>
      <c r="AM190" s="83" t="e">
        <f>AL190/#REF!</f>
        <v>#REF!</v>
      </c>
    </row>
    <row r="191" spans="1:39" s="80" customFormat="1" ht="12.75">
      <c r="A191" s="14" t="s">
        <v>338</v>
      </c>
      <c r="B191" s="61" t="s">
        <v>339</v>
      </c>
      <c r="C191" s="27">
        <v>2727</v>
      </c>
      <c r="D191" s="46">
        <v>1367708</v>
      </c>
      <c r="E191" s="46">
        <v>162500</v>
      </c>
      <c r="F191" s="15">
        <f t="shared" si="31"/>
        <v>22952.244406153844</v>
      </c>
      <c r="G191" s="16">
        <f t="shared" si="40"/>
        <v>0.0013625091234137786</v>
      </c>
      <c r="H191" s="16">
        <v>0</v>
      </c>
      <c r="I191" s="107">
        <f t="shared" si="41"/>
        <v>8.416664615384615</v>
      </c>
      <c r="J191" s="107">
        <f t="shared" si="42"/>
        <v>-4317.755593846155</v>
      </c>
      <c r="K191" s="107">
        <f t="shared" si="43"/>
        <v>0</v>
      </c>
      <c r="L191" s="107">
        <f t="shared" si="44"/>
        <v>0</v>
      </c>
      <c r="M191" s="56">
        <f t="shared" si="32"/>
        <v>99239.53504326424</v>
      </c>
      <c r="N191" s="57">
        <f t="shared" si="34"/>
        <v>0</v>
      </c>
      <c r="O191" s="58">
        <f t="shared" si="33"/>
        <v>99239.53504326424</v>
      </c>
      <c r="P191" s="18">
        <v>167527.63</v>
      </c>
      <c r="AE191" s="88" t="e">
        <f>#REF!-P191</f>
        <v>#REF!</v>
      </c>
      <c r="AF191" s="81" t="e">
        <f>AE191/#REF!</f>
        <v>#REF!</v>
      </c>
      <c r="AG191" s="82">
        <v>163078.81912664318</v>
      </c>
      <c r="AH191" s="89" t="e">
        <f>#REF!-AG191</f>
        <v>#REF!</v>
      </c>
      <c r="AI191" s="81" t="e">
        <f>AH191/#REF!</f>
        <v>#REF!</v>
      </c>
      <c r="AJ191" s="88" t="e">
        <f>#REF!-#REF!</f>
        <v>#REF!</v>
      </c>
      <c r="AK191" s="81" t="e">
        <f>AJ191/#REF!</f>
        <v>#REF!</v>
      </c>
      <c r="AL191" s="88" t="e">
        <f>#REF!-#REF!</f>
        <v>#REF!</v>
      </c>
      <c r="AM191" s="83" t="e">
        <f>AL191/#REF!</f>
        <v>#REF!</v>
      </c>
    </row>
    <row r="192" spans="1:39" s="80" customFormat="1" ht="12.75">
      <c r="A192" s="14" t="s">
        <v>340</v>
      </c>
      <c r="B192" s="61" t="s">
        <v>341</v>
      </c>
      <c r="C192" s="27">
        <v>2689</v>
      </c>
      <c r="D192" s="46">
        <v>1922059</v>
      </c>
      <c r="E192" s="46">
        <v>156400</v>
      </c>
      <c r="F192" s="15">
        <f t="shared" si="31"/>
        <v>33046.14226982097</v>
      </c>
      <c r="G192" s="16">
        <f t="shared" si="40"/>
        <v>0.0019617110004365728</v>
      </c>
      <c r="H192" s="16">
        <v>0.0014847922003388588</v>
      </c>
      <c r="I192" s="107">
        <f t="shared" si="41"/>
        <v>12.28937979539642</v>
      </c>
      <c r="J192" s="107">
        <f t="shared" si="42"/>
        <v>6156.142269820972</v>
      </c>
      <c r="K192" s="107">
        <f t="shared" si="43"/>
        <v>6156.142269820972</v>
      </c>
      <c r="L192" s="107">
        <f t="shared" si="44"/>
        <v>0.0014847922003388588</v>
      </c>
      <c r="M192" s="56">
        <f t="shared" si="32"/>
        <v>142882.92403122524</v>
      </c>
      <c r="N192" s="57">
        <f t="shared" si="34"/>
        <v>24311.24319171429</v>
      </c>
      <c r="O192" s="58">
        <f t="shared" si="33"/>
        <v>167194.16722293952</v>
      </c>
      <c r="P192" s="18">
        <v>261211.15</v>
      </c>
      <c r="AE192" s="88" t="e">
        <f>#REF!-P192</f>
        <v>#REF!</v>
      </c>
      <c r="AF192" s="81" t="e">
        <f>AE192/#REF!</f>
        <v>#REF!</v>
      </c>
      <c r="AG192" s="82">
        <v>303004.8739860982</v>
      </c>
      <c r="AH192" s="89" t="e">
        <f>#REF!-AG192</f>
        <v>#REF!</v>
      </c>
      <c r="AI192" s="81" t="e">
        <f>AH192/#REF!</f>
        <v>#REF!</v>
      </c>
      <c r="AJ192" s="88" t="e">
        <f>#REF!-#REF!</f>
        <v>#REF!</v>
      </c>
      <c r="AK192" s="81" t="e">
        <f>AJ192/#REF!</f>
        <v>#REF!</v>
      </c>
      <c r="AL192" s="88" t="e">
        <f>#REF!-#REF!</f>
        <v>#REF!</v>
      </c>
      <c r="AM192" s="83" t="e">
        <f>AL192/#REF!</f>
        <v>#REF!</v>
      </c>
    </row>
    <row r="193" spans="1:39" s="80" customFormat="1" ht="12.75">
      <c r="A193" s="14" t="s">
        <v>342</v>
      </c>
      <c r="B193" s="61" t="s">
        <v>343</v>
      </c>
      <c r="C193" s="27">
        <v>4406</v>
      </c>
      <c r="D193" s="46">
        <v>3886228</v>
      </c>
      <c r="E193" s="46">
        <v>408000</v>
      </c>
      <c r="F193" s="15">
        <f t="shared" si="31"/>
        <v>41967.45237254902</v>
      </c>
      <c r="G193" s="16">
        <f t="shared" si="40"/>
        <v>0.0024913048036687936</v>
      </c>
      <c r="H193" s="16">
        <v>0</v>
      </c>
      <c r="I193" s="107">
        <f t="shared" si="41"/>
        <v>9.525068627450981</v>
      </c>
      <c r="J193" s="107">
        <f t="shared" si="42"/>
        <v>-2092.5476274509774</v>
      </c>
      <c r="K193" s="107">
        <f t="shared" si="43"/>
        <v>0</v>
      </c>
      <c r="L193" s="107">
        <f t="shared" si="44"/>
        <v>0</v>
      </c>
      <c r="M193" s="56">
        <f t="shared" si="32"/>
        <v>181456.34852535152</v>
      </c>
      <c r="N193" s="57">
        <f t="shared" si="34"/>
        <v>0</v>
      </c>
      <c r="O193" s="58">
        <f t="shared" si="33"/>
        <v>181456.34852535152</v>
      </c>
      <c r="P193" s="18">
        <v>248618.57</v>
      </c>
      <c r="AE193" s="88" t="e">
        <f>#REF!-P193</f>
        <v>#REF!</v>
      </c>
      <c r="AF193" s="81" t="e">
        <f>AE193/#REF!</f>
        <v>#REF!</v>
      </c>
      <c r="AG193" s="82">
        <v>253732.79260997154</v>
      </c>
      <c r="AH193" s="89" t="e">
        <f>#REF!-AG193</f>
        <v>#REF!</v>
      </c>
      <c r="AI193" s="81" t="e">
        <f>AH193/#REF!</f>
        <v>#REF!</v>
      </c>
      <c r="AJ193" s="88" t="e">
        <f>#REF!-#REF!</f>
        <v>#REF!</v>
      </c>
      <c r="AK193" s="81" t="e">
        <f>AJ193/#REF!</f>
        <v>#REF!</v>
      </c>
      <c r="AL193" s="88" t="e">
        <f>#REF!-#REF!</f>
        <v>#REF!</v>
      </c>
      <c r="AM193" s="83" t="e">
        <f>AL193/#REF!</f>
        <v>#REF!</v>
      </c>
    </row>
    <row r="194" spans="1:39" s="80" customFormat="1" ht="12.75">
      <c r="A194" s="14" t="s">
        <v>344</v>
      </c>
      <c r="B194" s="61" t="s">
        <v>345</v>
      </c>
      <c r="C194" s="27">
        <v>3361</v>
      </c>
      <c r="D194" s="46">
        <v>1911754</v>
      </c>
      <c r="E194" s="46">
        <v>165100</v>
      </c>
      <c r="F194" s="15">
        <f t="shared" si="31"/>
        <v>38918.26283464567</v>
      </c>
      <c r="G194" s="16">
        <f t="shared" si="40"/>
        <v>0.002310296424231301</v>
      </c>
      <c r="H194" s="16">
        <v>0.001280293227281075</v>
      </c>
      <c r="I194" s="107">
        <f t="shared" si="41"/>
        <v>11.579370078740158</v>
      </c>
      <c r="J194" s="107">
        <f t="shared" si="42"/>
        <v>5308.262834645672</v>
      </c>
      <c r="K194" s="107">
        <f t="shared" si="43"/>
        <v>5308.262834645672</v>
      </c>
      <c r="L194" s="107">
        <f t="shared" si="44"/>
        <v>0.001280293227281075</v>
      </c>
      <c r="M194" s="56">
        <f t="shared" si="32"/>
        <v>168272.44604306604</v>
      </c>
      <c r="N194" s="57">
        <f t="shared" si="34"/>
        <v>20962.879518111353</v>
      </c>
      <c r="O194" s="58">
        <f t="shared" si="33"/>
        <v>189235.3255611774</v>
      </c>
      <c r="P194" s="18">
        <v>285531.03</v>
      </c>
      <c r="AE194" s="88" t="e">
        <f>#REF!-P194</f>
        <v>#REF!</v>
      </c>
      <c r="AF194" s="81" t="e">
        <f>AE194/#REF!</f>
        <v>#REF!</v>
      </c>
      <c r="AG194" s="82">
        <v>294224.8994144056</v>
      </c>
      <c r="AH194" s="89" t="e">
        <f>#REF!-AG194</f>
        <v>#REF!</v>
      </c>
      <c r="AI194" s="81" t="e">
        <f>AH194/#REF!</f>
        <v>#REF!</v>
      </c>
      <c r="AJ194" s="88" t="e">
        <f>#REF!-#REF!</f>
        <v>#REF!</v>
      </c>
      <c r="AK194" s="81" t="e">
        <f>AJ194/#REF!</f>
        <v>#REF!</v>
      </c>
      <c r="AL194" s="88" t="e">
        <f>#REF!-#REF!</f>
        <v>#REF!</v>
      </c>
      <c r="AM194" s="83" t="e">
        <f>AL194/#REF!</f>
        <v>#REF!</v>
      </c>
    </row>
    <row r="195" spans="1:39" s="80" customFormat="1" ht="12.75">
      <c r="A195" s="14" t="s">
        <v>346</v>
      </c>
      <c r="B195" s="61" t="s">
        <v>347</v>
      </c>
      <c r="C195" s="27">
        <v>2889</v>
      </c>
      <c r="D195" s="46">
        <v>1996961</v>
      </c>
      <c r="E195" s="46">
        <v>200500</v>
      </c>
      <c r="F195" s="15">
        <f t="shared" si="31"/>
        <v>28774.16622942643</v>
      </c>
      <c r="G195" s="16">
        <f t="shared" si="40"/>
        <v>0.0017081146101645154</v>
      </c>
      <c r="H195" s="16">
        <v>0</v>
      </c>
      <c r="I195" s="107">
        <f t="shared" si="41"/>
        <v>9.95990523690773</v>
      </c>
      <c r="J195" s="107">
        <f t="shared" si="42"/>
        <v>-115.83377057356836</v>
      </c>
      <c r="K195" s="107">
        <f t="shared" si="43"/>
        <v>0</v>
      </c>
      <c r="L195" s="107">
        <f t="shared" si="44"/>
        <v>0</v>
      </c>
      <c r="M195" s="56">
        <f t="shared" si="32"/>
        <v>124412.0107530862</v>
      </c>
      <c r="N195" s="57">
        <f t="shared" si="34"/>
        <v>0</v>
      </c>
      <c r="O195" s="58">
        <f t="shared" si="33"/>
        <v>124412.0107530862</v>
      </c>
      <c r="P195" s="18">
        <v>206298.32</v>
      </c>
      <c r="AE195" s="88" t="e">
        <f>#REF!-P195</f>
        <v>#REF!</v>
      </c>
      <c r="AF195" s="81" t="e">
        <f>AE195/#REF!</f>
        <v>#REF!</v>
      </c>
      <c r="AG195" s="82">
        <v>213079.179759114</v>
      </c>
      <c r="AH195" s="89" t="e">
        <f>#REF!-AG195</f>
        <v>#REF!</v>
      </c>
      <c r="AI195" s="81" t="e">
        <f>AH195/#REF!</f>
        <v>#REF!</v>
      </c>
      <c r="AJ195" s="88" t="e">
        <f>#REF!-#REF!</f>
        <v>#REF!</v>
      </c>
      <c r="AK195" s="81" t="e">
        <f>AJ195/#REF!</f>
        <v>#REF!</v>
      </c>
      <c r="AL195" s="88" t="e">
        <f>#REF!-#REF!</f>
        <v>#REF!</v>
      </c>
      <c r="AM195" s="83" t="e">
        <f>AL195/#REF!</f>
        <v>#REF!</v>
      </c>
    </row>
    <row r="196" spans="1:39" s="80" customFormat="1" ht="12.75">
      <c r="A196" s="14" t="s">
        <v>348</v>
      </c>
      <c r="B196" s="61" t="s">
        <v>349</v>
      </c>
      <c r="C196" s="27">
        <v>1149</v>
      </c>
      <c r="D196" s="46">
        <v>1659149</v>
      </c>
      <c r="E196" s="46">
        <v>166800</v>
      </c>
      <c r="F196" s="15">
        <f t="shared" si="31"/>
        <v>11429.02998201439</v>
      </c>
      <c r="G196" s="16">
        <f t="shared" si="40"/>
        <v>0.0006784590363672272</v>
      </c>
      <c r="H196" s="16">
        <v>0</v>
      </c>
      <c r="I196" s="107">
        <f t="shared" si="41"/>
        <v>9.94693645083933</v>
      </c>
      <c r="J196" s="107">
        <f t="shared" si="42"/>
        <v>-60.97001798561049</v>
      </c>
      <c r="K196" s="107">
        <f t="shared" si="43"/>
        <v>0</v>
      </c>
      <c r="L196" s="107">
        <f t="shared" si="44"/>
        <v>0</v>
      </c>
      <c r="M196" s="56">
        <f t="shared" si="32"/>
        <v>49416.153006219094</v>
      </c>
      <c r="N196" s="57">
        <f t="shared" si="34"/>
        <v>0</v>
      </c>
      <c r="O196" s="58">
        <f t="shared" si="33"/>
        <v>49416.153006219094</v>
      </c>
      <c r="P196" s="18">
        <v>70476.36</v>
      </c>
      <c r="AE196" s="88" t="e">
        <f>#REF!-P196</f>
        <v>#REF!</v>
      </c>
      <c r="AF196" s="81" t="e">
        <f>AE196/#REF!</f>
        <v>#REF!</v>
      </c>
      <c r="AG196" s="82">
        <v>69828.97424829312</v>
      </c>
      <c r="AH196" s="89" t="e">
        <f>#REF!-AG196</f>
        <v>#REF!</v>
      </c>
      <c r="AI196" s="81" t="e">
        <f>AH196/#REF!</f>
        <v>#REF!</v>
      </c>
      <c r="AJ196" s="88" t="e">
        <f>#REF!-#REF!</f>
        <v>#REF!</v>
      </c>
      <c r="AK196" s="81" t="e">
        <f>AJ196/#REF!</f>
        <v>#REF!</v>
      </c>
      <c r="AL196" s="88" t="e">
        <f>#REF!-#REF!</f>
        <v>#REF!</v>
      </c>
      <c r="AM196" s="83" t="e">
        <f>AL196/#REF!</f>
        <v>#REF!</v>
      </c>
    </row>
    <row r="197" spans="1:39" s="80" customFormat="1" ht="12.75">
      <c r="A197" s="14" t="s">
        <v>350</v>
      </c>
      <c r="B197" s="61" t="s">
        <v>351</v>
      </c>
      <c r="C197" s="27">
        <v>6156</v>
      </c>
      <c r="D197" s="46">
        <v>6023544</v>
      </c>
      <c r="E197" s="46">
        <v>366650</v>
      </c>
      <c r="F197" s="15">
        <f t="shared" si="31"/>
        <v>101134.42483021956</v>
      </c>
      <c r="G197" s="16">
        <f t="shared" si="40"/>
        <v>0.006003621000368652</v>
      </c>
      <c r="H197" s="16">
        <v>0.009544905680439265</v>
      </c>
      <c r="I197" s="107">
        <f t="shared" si="41"/>
        <v>16.42859402700123</v>
      </c>
      <c r="J197" s="107">
        <f t="shared" si="42"/>
        <v>39574.42483021956</v>
      </c>
      <c r="K197" s="107">
        <f t="shared" si="43"/>
        <v>39574.42483021956</v>
      </c>
      <c r="L197" s="107">
        <f t="shared" si="44"/>
        <v>0.009544905680439265</v>
      </c>
      <c r="M197" s="56">
        <f t="shared" si="32"/>
        <v>437278.94838589296</v>
      </c>
      <c r="N197" s="57">
        <f t="shared" si="34"/>
        <v>156283.50094119305</v>
      </c>
      <c r="O197" s="58">
        <f t="shared" si="33"/>
        <v>593562.449327086</v>
      </c>
      <c r="P197" s="18">
        <v>742847.31</v>
      </c>
      <c r="AE197" s="88" t="e">
        <f>#REF!-P197</f>
        <v>#REF!</v>
      </c>
      <c r="AF197" s="81" t="e">
        <f>AE197/#REF!</f>
        <v>#REF!</v>
      </c>
      <c r="AG197" s="82">
        <v>788245.7620036834</v>
      </c>
      <c r="AH197" s="89" t="e">
        <f>#REF!-AG197</f>
        <v>#REF!</v>
      </c>
      <c r="AI197" s="81" t="e">
        <f>AH197/#REF!</f>
        <v>#REF!</v>
      </c>
      <c r="AJ197" s="88" t="e">
        <f>#REF!-#REF!</f>
        <v>#REF!</v>
      </c>
      <c r="AK197" s="81" t="e">
        <f>AJ197/#REF!</f>
        <v>#REF!</v>
      </c>
      <c r="AL197" s="88" t="e">
        <f>#REF!-#REF!</f>
        <v>#REF!</v>
      </c>
      <c r="AM197" s="83" t="e">
        <f>AL197/#REF!</f>
        <v>#REF!</v>
      </c>
    </row>
    <row r="198" spans="1:39" s="80" customFormat="1" ht="12.75">
      <c r="A198" s="14" t="s">
        <v>352</v>
      </c>
      <c r="B198" s="61" t="s">
        <v>353</v>
      </c>
      <c r="C198" s="27">
        <v>2465</v>
      </c>
      <c r="D198" s="46">
        <v>3357976</v>
      </c>
      <c r="E198" s="46">
        <v>236900</v>
      </c>
      <c r="F198" s="15">
        <f t="shared" si="31"/>
        <v>34940.5269734065</v>
      </c>
      <c r="G198" s="16">
        <f t="shared" si="40"/>
        <v>0.0020741669501126206</v>
      </c>
      <c r="H198" s="16">
        <v>0.002481959239700118</v>
      </c>
      <c r="I198" s="107">
        <f t="shared" si="41"/>
        <v>14.174655972984382</v>
      </c>
      <c r="J198" s="107">
        <f t="shared" si="42"/>
        <v>10290.526973406502</v>
      </c>
      <c r="K198" s="107">
        <f t="shared" si="43"/>
        <v>10290.526973406502</v>
      </c>
      <c r="L198" s="107">
        <f t="shared" si="44"/>
        <v>0.002481959239700118</v>
      </c>
      <c r="M198" s="56">
        <f t="shared" si="32"/>
        <v>151073.75076913217</v>
      </c>
      <c r="N198" s="57">
        <f t="shared" si="34"/>
        <v>40638.35643432206</v>
      </c>
      <c r="O198" s="58">
        <f t="shared" si="33"/>
        <v>191712.10720345422</v>
      </c>
      <c r="P198" s="18">
        <v>299070.87</v>
      </c>
      <c r="AE198" s="88" t="e">
        <f>#REF!-P198</f>
        <v>#REF!</v>
      </c>
      <c r="AF198" s="81" t="e">
        <f>AE198/#REF!</f>
        <v>#REF!</v>
      </c>
      <c r="AG198" s="82">
        <v>327030.9329158757</v>
      </c>
      <c r="AH198" s="89" t="e">
        <f>#REF!-AG198</f>
        <v>#REF!</v>
      </c>
      <c r="AI198" s="81" t="e">
        <f>AH198/#REF!</f>
        <v>#REF!</v>
      </c>
      <c r="AJ198" s="88" t="e">
        <f>#REF!-#REF!</f>
        <v>#REF!</v>
      </c>
      <c r="AK198" s="81" t="e">
        <f>AJ198/#REF!</f>
        <v>#REF!</v>
      </c>
      <c r="AL198" s="88" t="e">
        <f>#REF!-#REF!</f>
        <v>#REF!</v>
      </c>
      <c r="AM198" s="83" t="e">
        <f>AL198/#REF!</f>
        <v>#REF!</v>
      </c>
    </row>
    <row r="199" spans="1:39" s="80" customFormat="1" ht="12.75">
      <c r="A199" s="14" t="s">
        <v>354</v>
      </c>
      <c r="B199" s="61" t="s">
        <v>355</v>
      </c>
      <c r="C199" s="27">
        <v>3456</v>
      </c>
      <c r="D199" s="46">
        <v>3574604</v>
      </c>
      <c r="E199" s="46">
        <v>324600</v>
      </c>
      <c r="F199" s="15">
        <f t="shared" si="31"/>
        <v>38058.63038817005</v>
      </c>
      <c r="G199" s="16">
        <f t="shared" si="40"/>
        <v>0.002259266249126007</v>
      </c>
      <c r="H199" s="16">
        <v>0.0008438302567647576</v>
      </c>
      <c r="I199" s="107">
        <f t="shared" si="41"/>
        <v>11.012335181762168</v>
      </c>
      <c r="J199" s="107">
        <f t="shared" si="42"/>
        <v>3498.6303881700533</v>
      </c>
      <c r="K199" s="107">
        <f t="shared" si="43"/>
        <v>3498.6303881700533</v>
      </c>
      <c r="L199" s="107">
        <f t="shared" si="44"/>
        <v>0.0008438302567647576</v>
      </c>
      <c r="M199" s="56">
        <f t="shared" si="32"/>
        <v>164555.6189307915</v>
      </c>
      <c r="N199" s="57">
        <f t="shared" si="34"/>
        <v>13816.453629035032</v>
      </c>
      <c r="O199" s="58">
        <f t="shared" si="33"/>
        <v>178372.07255982654</v>
      </c>
      <c r="P199" s="18">
        <v>275671.36</v>
      </c>
      <c r="AE199" s="88" t="e">
        <f>#REF!-P199</f>
        <v>#REF!</v>
      </c>
      <c r="AF199" s="81" t="e">
        <f>AE199/#REF!</f>
        <v>#REF!</v>
      </c>
      <c r="AG199" s="82">
        <v>290860.7253517207</v>
      </c>
      <c r="AH199" s="89" t="e">
        <f>#REF!-AG199</f>
        <v>#REF!</v>
      </c>
      <c r="AI199" s="81" t="e">
        <f>AH199/#REF!</f>
        <v>#REF!</v>
      </c>
      <c r="AJ199" s="88" t="e">
        <f>#REF!-#REF!</f>
        <v>#REF!</v>
      </c>
      <c r="AK199" s="81" t="e">
        <f>AJ199/#REF!</f>
        <v>#REF!</v>
      </c>
      <c r="AL199" s="88" t="e">
        <f>#REF!-#REF!</f>
        <v>#REF!</v>
      </c>
      <c r="AM199" s="83" t="e">
        <f>AL199/#REF!</f>
        <v>#REF!</v>
      </c>
    </row>
    <row r="200" spans="1:39" s="80" customFormat="1" ht="12.75">
      <c r="A200" s="14" t="s">
        <v>356</v>
      </c>
      <c r="B200" s="61" t="s">
        <v>357</v>
      </c>
      <c r="C200" s="27">
        <v>2584</v>
      </c>
      <c r="D200" s="46">
        <v>3712390</v>
      </c>
      <c r="E200" s="46">
        <v>309150</v>
      </c>
      <c r="F200" s="15">
        <f aca="true" t="shared" si="45" ref="F200:F263">D200/E200*C200</f>
        <v>31029.6482613618</v>
      </c>
      <c r="G200" s="16">
        <f t="shared" si="40"/>
        <v>0.0018420063024899875</v>
      </c>
      <c r="H200" s="16">
        <v>0.0012516847277469119</v>
      </c>
      <c r="I200" s="107">
        <f t="shared" si="41"/>
        <v>12.008377810124536</v>
      </c>
      <c r="J200" s="107">
        <f t="shared" si="42"/>
        <v>5189.6482613618</v>
      </c>
      <c r="K200" s="107">
        <f t="shared" si="43"/>
        <v>5189.6482613618</v>
      </c>
      <c r="L200" s="107">
        <f t="shared" si="44"/>
        <v>0.0012516847277469119</v>
      </c>
      <c r="M200" s="56">
        <f t="shared" si="32"/>
        <v>134164.12841909056</v>
      </c>
      <c r="N200" s="57">
        <f t="shared" si="34"/>
        <v>20494.45828760761</v>
      </c>
      <c r="O200" s="58">
        <f t="shared" si="33"/>
        <v>154658.58670669817</v>
      </c>
      <c r="P200" s="18">
        <v>183681.08</v>
      </c>
      <c r="AE200" s="88" t="e">
        <f>#REF!-P200</f>
        <v>#REF!</v>
      </c>
      <c r="AF200" s="81" t="e">
        <f>AE200/#REF!</f>
        <v>#REF!</v>
      </c>
      <c r="AG200" s="82">
        <v>198194.06017401008</v>
      </c>
      <c r="AH200" s="89" t="e">
        <f>#REF!-AG200</f>
        <v>#REF!</v>
      </c>
      <c r="AI200" s="81" t="e">
        <f>AH200/#REF!</f>
        <v>#REF!</v>
      </c>
      <c r="AJ200" s="88" t="e">
        <f>#REF!-#REF!</f>
        <v>#REF!</v>
      </c>
      <c r="AK200" s="81" t="e">
        <f>AJ200/#REF!</f>
        <v>#REF!</v>
      </c>
      <c r="AL200" s="88" t="e">
        <f>#REF!-#REF!</f>
        <v>#REF!</v>
      </c>
      <c r="AM200" s="83" t="e">
        <f>AL200/#REF!</f>
        <v>#REF!</v>
      </c>
    </row>
    <row r="201" spans="1:39" s="80" customFormat="1" ht="12.75">
      <c r="A201" s="14" t="s">
        <v>358</v>
      </c>
      <c r="B201" s="61" t="s">
        <v>359</v>
      </c>
      <c r="C201" s="27">
        <v>3897</v>
      </c>
      <c r="D201" s="46">
        <v>4395735</v>
      </c>
      <c r="E201" s="46">
        <v>401200</v>
      </c>
      <c r="F201" s="15">
        <f t="shared" si="45"/>
        <v>42697.35616899302</v>
      </c>
      <c r="G201" s="16">
        <f t="shared" si="40"/>
        <v>0.002534633924963906</v>
      </c>
      <c r="H201" s="16">
        <v>0.0008989963397591701</v>
      </c>
      <c r="I201" s="107">
        <f t="shared" si="41"/>
        <v>10.95646809571286</v>
      </c>
      <c r="J201" s="107">
        <f t="shared" si="42"/>
        <v>3727.356168993019</v>
      </c>
      <c r="K201" s="107">
        <f t="shared" si="43"/>
        <v>3727.356168993019</v>
      </c>
      <c r="L201" s="107">
        <f t="shared" si="44"/>
        <v>0.0008989963397591701</v>
      </c>
      <c r="M201" s="56">
        <f aca="true" t="shared" si="46" ref="M201:M264">$B$541*G201</f>
        <v>184612.26269669045</v>
      </c>
      <c r="N201" s="57">
        <f t="shared" si="34"/>
        <v>14719.715418331458</v>
      </c>
      <c r="O201" s="58">
        <f aca="true" t="shared" si="47" ref="O201:O264">M201+N201</f>
        <v>199331.97811502192</v>
      </c>
      <c r="P201" s="18">
        <v>337235.14</v>
      </c>
      <c r="AE201" s="88" t="e">
        <f>#REF!-P201</f>
        <v>#REF!</v>
      </c>
      <c r="AF201" s="81" t="e">
        <f>AE201/#REF!</f>
        <v>#REF!</v>
      </c>
      <c r="AG201" s="82">
        <v>356658.16206412856</v>
      </c>
      <c r="AH201" s="89" t="e">
        <f>#REF!-AG201</f>
        <v>#REF!</v>
      </c>
      <c r="AI201" s="81" t="e">
        <f>AH201/#REF!</f>
        <v>#REF!</v>
      </c>
      <c r="AJ201" s="88" t="e">
        <f>#REF!-#REF!</f>
        <v>#REF!</v>
      </c>
      <c r="AK201" s="81" t="e">
        <f>AJ201/#REF!</f>
        <v>#REF!</v>
      </c>
      <c r="AL201" s="88" t="e">
        <f>#REF!-#REF!</f>
        <v>#REF!</v>
      </c>
      <c r="AM201" s="83" t="e">
        <f>AL201/#REF!</f>
        <v>#REF!</v>
      </c>
    </row>
    <row r="202" spans="1:39" s="80" customFormat="1" ht="12.75">
      <c r="A202" s="14" t="s">
        <v>360</v>
      </c>
      <c r="B202" s="61" t="s">
        <v>361</v>
      </c>
      <c r="C202" s="27">
        <v>1616</v>
      </c>
      <c r="D202" s="46">
        <v>2383655</v>
      </c>
      <c r="E202" s="46">
        <v>254500</v>
      </c>
      <c r="F202" s="15">
        <f t="shared" si="45"/>
        <v>15135.506797642436</v>
      </c>
      <c r="G202" s="16">
        <f t="shared" si="40"/>
        <v>0.000898485818395605</v>
      </c>
      <c r="H202" s="16">
        <v>0</v>
      </c>
      <c r="I202" s="107">
        <f t="shared" si="41"/>
        <v>9.366031434184675</v>
      </c>
      <c r="J202" s="107">
        <f t="shared" si="42"/>
        <v>-1024.4932023575648</v>
      </c>
      <c r="K202" s="107">
        <f t="shared" si="43"/>
        <v>0</v>
      </c>
      <c r="L202" s="107">
        <f t="shared" si="44"/>
        <v>0</v>
      </c>
      <c r="M202" s="56">
        <f t="shared" si="46"/>
        <v>65441.994720110284</v>
      </c>
      <c r="N202" s="57">
        <f aca="true" t="shared" si="48" ref="N202:N265">$G$541*L202</f>
        <v>0</v>
      </c>
      <c r="O202" s="58">
        <f t="shared" si="47"/>
        <v>65441.994720110284</v>
      </c>
      <c r="P202" s="18">
        <v>99564.54</v>
      </c>
      <c r="AE202" s="88" t="e">
        <f>#REF!-P202</f>
        <v>#REF!</v>
      </c>
      <c r="AF202" s="81" t="e">
        <f>AE202/#REF!</f>
        <v>#REF!</v>
      </c>
      <c r="AG202" s="82">
        <v>96429.60107550368</v>
      </c>
      <c r="AH202" s="89" t="e">
        <f>#REF!-AG202</f>
        <v>#REF!</v>
      </c>
      <c r="AI202" s="81" t="e">
        <f>AH202/#REF!</f>
        <v>#REF!</v>
      </c>
      <c r="AJ202" s="88" t="e">
        <f>#REF!-#REF!</f>
        <v>#REF!</v>
      </c>
      <c r="AK202" s="81" t="e">
        <f>AJ202/#REF!</f>
        <v>#REF!</v>
      </c>
      <c r="AL202" s="88" t="e">
        <f>#REF!-#REF!</f>
        <v>#REF!</v>
      </c>
      <c r="AM202" s="83" t="e">
        <f>AL202/#REF!</f>
        <v>#REF!</v>
      </c>
    </row>
    <row r="203" spans="1:39" s="80" customFormat="1" ht="12.75">
      <c r="A203" s="14" t="s">
        <v>362</v>
      </c>
      <c r="B203" s="61" t="s">
        <v>363</v>
      </c>
      <c r="C203" s="27">
        <v>6183</v>
      </c>
      <c r="D203" s="46">
        <v>5451956</v>
      </c>
      <c r="E203" s="46">
        <v>479450</v>
      </c>
      <c r="F203" s="15">
        <f t="shared" si="45"/>
        <v>70308.57012827198</v>
      </c>
      <c r="G203" s="16">
        <f t="shared" si="40"/>
        <v>0.00417371245089494</v>
      </c>
      <c r="H203" s="16">
        <v>0.002044935650398861</v>
      </c>
      <c r="I203" s="107">
        <f t="shared" si="41"/>
        <v>11.37127124830535</v>
      </c>
      <c r="J203" s="107">
        <f t="shared" si="42"/>
        <v>8478.570128271978</v>
      </c>
      <c r="K203" s="107">
        <f t="shared" si="43"/>
        <v>8478.570128271978</v>
      </c>
      <c r="L203" s="107">
        <f t="shared" si="44"/>
        <v>0.002044935650398861</v>
      </c>
      <c r="M203" s="56">
        <f t="shared" si="46"/>
        <v>303995.9703119798</v>
      </c>
      <c r="N203" s="57">
        <f t="shared" si="48"/>
        <v>33482.751254288116</v>
      </c>
      <c r="O203" s="58">
        <f t="shared" si="47"/>
        <v>337478.72156626795</v>
      </c>
      <c r="P203" s="18">
        <v>518224.76</v>
      </c>
      <c r="AE203" s="88" t="e">
        <f>#REF!-P203</f>
        <v>#REF!</v>
      </c>
      <c r="AF203" s="81" t="e">
        <f>AE203/#REF!</f>
        <v>#REF!</v>
      </c>
      <c r="AG203" s="82">
        <v>553272.6557346238</v>
      </c>
      <c r="AH203" s="89" t="e">
        <f>#REF!-AG203</f>
        <v>#REF!</v>
      </c>
      <c r="AI203" s="81" t="e">
        <f>AH203/#REF!</f>
        <v>#REF!</v>
      </c>
      <c r="AJ203" s="88" t="e">
        <f>#REF!-#REF!</f>
        <v>#REF!</v>
      </c>
      <c r="AK203" s="81" t="e">
        <f>AJ203/#REF!</f>
        <v>#REF!</v>
      </c>
      <c r="AL203" s="88" t="e">
        <f>#REF!-#REF!</f>
        <v>#REF!</v>
      </c>
      <c r="AM203" s="83" t="e">
        <f>AL203/#REF!</f>
        <v>#REF!</v>
      </c>
    </row>
    <row r="204" spans="1:39" s="80" customFormat="1" ht="12.75">
      <c r="A204" s="14" t="s">
        <v>364</v>
      </c>
      <c r="B204" s="61" t="s">
        <v>365</v>
      </c>
      <c r="C204" s="27">
        <v>2669</v>
      </c>
      <c r="D204" s="46">
        <v>1875413</v>
      </c>
      <c r="E204" s="46">
        <v>198150</v>
      </c>
      <c r="F204" s="15">
        <f t="shared" si="45"/>
        <v>25261.051208680292</v>
      </c>
      <c r="G204" s="16">
        <f t="shared" si="40"/>
        <v>0.0014995663225693717</v>
      </c>
      <c r="H204" s="16">
        <v>0</v>
      </c>
      <c r="I204" s="107">
        <f t="shared" si="41"/>
        <v>9.464612667171334</v>
      </c>
      <c r="J204" s="107">
        <f t="shared" si="42"/>
        <v>-1428.9487913197097</v>
      </c>
      <c r="K204" s="107">
        <f t="shared" si="43"/>
        <v>0</v>
      </c>
      <c r="L204" s="107">
        <f t="shared" si="44"/>
        <v>0</v>
      </c>
      <c r="M204" s="56">
        <f t="shared" si="46"/>
        <v>109222.21514778676</v>
      </c>
      <c r="N204" s="57">
        <f t="shared" si="48"/>
        <v>0</v>
      </c>
      <c r="O204" s="58">
        <f t="shared" si="47"/>
        <v>109222.21514778676</v>
      </c>
      <c r="P204" s="18">
        <v>149166.78</v>
      </c>
      <c r="AE204" s="88" t="e">
        <f>#REF!-P204</f>
        <v>#REF!</v>
      </c>
      <c r="AF204" s="81" t="e">
        <f>AE204/#REF!</f>
        <v>#REF!</v>
      </c>
      <c r="AG204" s="82">
        <v>159854.77241469116</v>
      </c>
      <c r="AH204" s="89" t="e">
        <f>#REF!-AG204</f>
        <v>#REF!</v>
      </c>
      <c r="AI204" s="81" t="e">
        <f>AH204/#REF!</f>
        <v>#REF!</v>
      </c>
      <c r="AJ204" s="88" t="e">
        <f>#REF!-#REF!</f>
        <v>#REF!</v>
      </c>
      <c r="AK204" s="81" t="e">
        <f>AJ204/#REF!</f>
        <v>#REF!</v>
      </c>
      <c r="AL204" s="88" t="e">
        <f>#REF!-#REF!</f>
        <v>#REF!</v>
      </c>
      <c r="AM204" s="83" t="e">
        <f>AL204/#REF!</f>
        <v>#REF!</v>
      </c>
    </row>
    <row r="205" spans="1:39" s="80" customFormat="1" ht="12.75">
      <c r="A205" s="14" t="s">
        <v>366</v>
      </c>
      <c r="B205" s="61" t="s">
        <v>367</v>
      </c>
      <c r="C205" s="27">
        <v>1918</v>
      </c>
      <c r="D205" s="46">
        <v>1156558</v>
      </c>
      <c r="E205" s="46">
        <v>87400</v>
      </c>
      <c r="F205" s="15">
        <f t="shared" si="45"/>
        <v>25380.757940503434</v>
      </c>
      <c r="G205" s="16">
        <f t="shared" si="40"/>
        <v>0.001506672447415243</v>
      </c>
      <c r="H205" s="16">
        <v>0.0014955529977569036</v>
      </c>
      <c r="I205" s="107">
        <f t="shared" si="41"/>
        <v>13.232929061784898</v>
      </c>
      <c r="J205" s="107">
        <f t="shared" si="42"/>
        <v>6200.757940503434</v>
      </c>
      <c r="K205" s="107">
        <f t="shared" si="43"/>
        <v>6200.757940503434</v>
      </c>
      <c r="L205" s="107">
        <f t="shared" si="44"/>
        <v>0.0014955529977569036</v>
      </c>
      <c r="M205" s="56">
        <f t="shared" si="46"/>
        <v>109739.79592104186</v>
      </c>
      <c r="N205" s="57">
        <f t="shared" si="48"/>
        <v>24487.435094464825</v>
      </c>
      <c r="O205" s="58">
        <f t="shared" si="47"/>
        <v>134227.2310155067</v>
      </c>
      <c r="P205" s="18">
        <v>157259.18</v>
      </c>
      <c r="AE205" s="88" t="e">
        <f>#REF!-P205</f>
        <v>#REF!</v>
      </c>
      <c r="AF205" s="81" t="e">
        <f>AE205/#REF!</f>
        <v>#REF!</v>
      </c>
      <c r="AG205" s="82">
        <v>160898.54154104824</v>
      </c>
      <c r="AH205" s="89" t="e">
        <f>#REF!-AG205</f>
        <v>#REF!</v>
      </c>
      <c r="AI205" s="81" t="e">
        <f>AH205/#REF!</f>
        <v>#REF!</v>
      </c>
      <c r="AJ205" s="88" t="e">
        <f>#REF!-#REF!</f>
        <v>#REF!</v>
      </c>
      <c r="AK205" s="81" t="e">
        <f>AJ205/#REF!</f>
        <v>#REF!</v>
      </c>
      <c r="AL205" s="88" t="e">
        <f>#REF!-#REF!</f>
        <v>#REF!</v>
      </c>
      <c r="AM205" s="83" t="e">
        <f>AL205/#REF!</f>
        <v>#REF!</v>
      </c>
    </row>
    <row r="206" spans="1:39" s="80" customFormat="1" ht="12.75">
      <c r="A206" s="14" t="s">
        <v>368</v>
      </c>
      <c r="B206" s="61" t="s">
        <v>369</v>
      </c>
      <c r="C206" s="27">
        <v>2517</v>
      </c>
      <c r="D206" s="46">
        <v>3466356</v>
      </c>
      <c r="E206" s="46">
        <v>282150</v>
      </c>
      <c r="F206" s="15">
        <f t="shared" si="45"/>
        <v>30922.622902711322</v>
      </c>
      <c r="G206" s="16">
        <f t="shared" si="40"/>
        <v>0.0018356529792586083</v>
      </c>
      <c r="H206" s="16">
        <v>0.0013874678724221322</v>
      </c>
      <c r="I206" s="107">
        <f t="shared" si="41"/>
        <v>12.285507708665603</v>
      </c>
      <c r="J206" s="107">
        <f t="shared" si="42"/>
        <v>5752.622902711324</v>
      </c>
      <c r="K206" s="107">
        <f t="shared" si="43"/>
        <v>5752.622902711324</v>
      </c>
      <c r="L206" s="107">
        <f t="shared" si="44"/>
        <v>0.0013874678724221322</v>
      </c>
      <c r="M206" s="56">
        <f t="shared" si="46"/>
        <v>133701.37860506956</v>
      </c>
      <c r="N206" s="57">
        <f t="shared" si="48"/>
        <v>22717.703433144907</v>
      </c>
      <c r="O206" s="58">
        <f t="shared" si="47"/>
        <v>156419.08203821446</v>
      </c>
      <c r="P206" s="18">
        <v>241254.96</v>
      </c>
      <c r="AE206" s="88" t="e">
        <f>#REF!-P206</f>
        <v>#REF!</v>
      </c>
      <c r="AF206" s="81" t="e">
        <f>AE206/#REF!</f>
        <v>#REF!</v>
      </c>
      <c r="AG206" s="82">
        <v>255956.23974741274</v>
      </c>
      <c r="AH206" s="89" t="e">
        <f>#REF!-AG206</f>
        <v>#REF!</v>
      </c>
      <c r="AI206" s="81" t="e">
        <f>AH206/#REF!</f>
        <v>#REF!</v>
      </c>
      <c r="AJ206" s="88" t="e">
        <f>#REF!-#REF!</f>
        <v>#REF!</v>
      </c>
      <c r="AK206" s="81" t="e">
        <f>AJ206/#REF!</f>
        <v>#REF!</v>
      </c>
      <c r="AL206" s="88" t="e">
        <f>#REF!-#REF!</f>
        <v>#REF!</v>
      </c>
      <c r="AM206" s="83" t="e">
        <f>AL206/#REF!</f>
        <v>#REF!</v>
      </c>
    </row>
    <row r="207" spans="1:39" s="80" customFormat="1" ht="12.75">
      <c r="A207" s="14" t="s">
        <v>370</v>
      </c>
      <c r="B207" s="61" t="s">
        <v>371</v>
      </c>
      <c r="C207" s="27">
        <v>1100</v>
      </c>
      <c r="D207" s="46">
        <v>2466129</v>
      </c>
      <c r="E207" s="46">
        <v>317600</v>
      </c>
      <c r="F207" s="15">
        <f t="shared" si="45"/>
        <v>8541.378778337532</v>
      </c>
      <c r="G207" s="16">
        <f t="shared" si="40"/>
        <v>0.000507040022146918</v>
      </c>
      <c r="H207" s="16">
        <v>0</v>
      </c>
      <c r="I207" s="107">
        <f t="shared" si="41"/>
        <v>7.764889798488665</v>
      </c>
      <c r="J207" s="107">
        <f t="shared" si="42"/>
        <v>-2458.621221662469</v>
      </c>
      <c r="K207" s="107">
        <f t="shared" si="43"/>
        <v>0</v>
      </c>
      <c r="L207" s="107">
        <f t="shared" si="44"/>
        <v>0</v>
      </c>
      <c r="M207" s="56">
        <f t="shared" si="46"/>
        <v>36930.700265781205</v>
      </c>
      <c r="N207" s="57">
        <f t="shared" si="48"/>
        <v>0</v>
      </c>
      <c r="O207" s="58">
        <f t="shared" si="47"/>
        <v>36930.700265781205</v>
      </c>
      <c r="P207" s="18">
        <v>47867.59</v>
      </c>
      <c r="AE207" s="88" t="e">
        <f>#REF!-P207</f>
        <v>#REF!</v>
      </c>
      <c r="AF207" s="81" t="e">
        <f>AE207/#REF!</f>
        <v>#REF!</v>
      </c>
      <c r="AG207" s="82">
        <v>51306.110346758425</v>
      </c>
      <c r="AH207" s="89" t="e">
        <f>#REF!-AG207</f>
        <v>#REF!</v>
      </c>
      <c r="AI207" s="81" t="e">
        <f>AH207/#REF!</f>
        <v>#REF!</v>
      </c>
      <c r="AJ207" s="88" t="e">
        <f>#REF!-#REF!</f>
        <v>#REF!</v>
      </c>
      <c r="AK207" s="81" t="e">
        <f>AJ207/#REF!</f>
        <v>#REF!</v>
      </c>
      <c r="AL207" s="88" t="e">
        <f>#REF!-#REF!</f>
        <v>#REF!</v>
      </c>
      <c r="AM207" s="83" t="e">
        <f>AL207/#REF!</f>
        <v>#REF!</v>
      </c>
    </row>
    <row r="208" spans="1:39" s="80" customFormat="1" ht="12.75">
      <c r="A208" s="14" t="s">
        <v>372</v>
      </c>
      <c r="B208" s="61" t="s">
        <v>373</v>
      </c>
      <c r="C208" s="27">
        <v>4031</v>
      </c>
      <c r="D208" s="46">
        <v>2968110</v>
      </c>
      <c r="E208" s="46">
        <v>376750</v>
      </c>
      <c r="F208" s="15">
        <f t="shared" si="45"/>
        <v>31757.004406104843</v>
      </c>
      <c r="G208" s="16">
        <f t="shared" si="40"/>
        <v>0.0018851841880878665</v>
      </c>
      <c r="H208" s="16">
        <v>0</v>
      </c>
      <c r="I208" s="107">
        <f t="shared" si="41"/>
        <v>7.878195089581951</v>
      </c>
      <c r="J208" s="107">
        <f t="shared" si="42"/>
        <v>-8552.995593895157</v>
      </c>
      <c r="K208" s="107">
        <f t="shared" si="43"/>
        <v>0</v>
      </c>
      <c r="L208" s="107">
        <f t="shared" si="44"/>
        <v>0</v>
      </c>
      <c r="M208" s="56">
        <f t="shared" si="46"/>
        <v>137309.02720710658</v>
      </c>
      <c r="N208" s="57">
        <f t="shared" si="48"/>
        <v>0</v>
      </c>
      <c r="O208" s="58">
        <f t="shared" si="47"/>
        <v>137309.02720710658</v>
      </c>
      <c r="P208" s="18">
        <v>195566.57</v>
      </c>
      <c r="AE208" s="88" t="e">
        <f>#REF!-P208</f>
        <v>#REF!</v>
      </c>
      <c r="AF208" s="81" t="e">
        <f>AE208/#REF!</f>
        <v>#REF!</v>
      </c>
      <c r="AG208" s="82">
        <v>209614.89393567192</v>
      </c>
      <c r="AH208" s="89" t="e">
        <f>#REF!-AG208</f>
        <v>#REF!</v>
      </c>
      <c r="AI208" s="81" t="e">
        <f>AH208/#REF!</f>
        <v>#REF!</v>
      </c>
      <c r="AJ208" s="88" t="e">
        <f>#REF!-#REF!</f>
        <v>#REF!</v>
      </c>
      <c r="AK208" s="81" t="e">
        <f>AJ208/#REF!</f>
        <v>#REF!</v>
      </c>
      <c r="AL208" s="88" t="e">
        <f>#REF!-#REF!</f>
        <v>#REF!</v>
      </c>
      <c r="AM208" s="83" t="e">
        <f>AL208/#REF!</f>
        <v>#REF!</v>
      </c>
    </row>
    <row r="209" spans="1:39" s="80" customFormat="1" ht="12.75">
      <c r="A209" s="14" t="s">
        <v>374</v>
      </c>
      <c r="B209" s="61" t="s">
        <v>375</v>
      </c>
      <c r="C209" s="27">
        <v>4476</v>
      </c>
      <c r="D209" s="46">
        <v>2926142</v>
      </c>
      <c r="E209" s="46">
        <v>320800</v>
      </c>
      <c r="F209" s="15">
        <f t="shared" si="45"/>
        <v>40827.34286783042</v>
      </c>
      <c r="G209" s="16">
        <f t="shared" si="40"/>
        <v>0.0024236247295818616</v>
      </c>
      <c r="H209" s="16">
        <v>0</v>
      </c>
      <c r="I209" s="107">
        <f t="shared" si="41"/>
        <v>9.121390274314214</v>
      </c>
      <c r="J209" s="107">
        <f t="shared" si="42"/>
        <v>-3932.6571321695787</v>
      </c>
      <c r="K209" s="107">
        <f t="shared" si="43"/>
        <v>0</v>
      </c>
      <c r="L209" s="107">
        <f t="shared" si="44"/>
        <v>0</v>
      </c>
      <c r="M209" s="56">
        <f t="shared" si="46"/>
        <v>176526.8115639751</v>
      </c>
      <c r="N209" s="57">
        <f t="shared" si="48"/>
        <v>0</v>
      </c>
      <c r="O209" s="58">
        <f t="shared" si="47"/>
        <v>176526.8115639751</v>
      </c>
      <c r="P209" s="18">
        <v>237040.64</v>
      </c>
      <c r="AE209" s="88" t="e">
        <f>#REF!-P209</f>
        <v>#REF!</v>
      </c>
      <c r="AF209" s="81" t="e">
        <f>AE209/#REF!</f>
        <v>#REF!</v>
      </c>
      <c r="AG209" s="82">
        <v>254068.22634833056</v>
      </c>
      <c r="AH209" s="89" t="e">
        <f>#REF!-AG209</f>
        <v>#REF!</v>
      </c>
      <c r="AI209" s="81" t="e">
        <f>AH209/#REF!</f>
        <v>#REF!</v>
      </c>
      <c r="AJ209" s="88" t="e">
        <f>#REF!-#REF!</f>
        <v>#REF!</v>
      </c>
      <c r="AK209" s="81" t="e">
        <f>AJ209/#REF!</f>
        <v>#REF!</v>
      </c>
      <c r="AL209" s="88" t="e">
        <f>#REF!-#REF!</f>
        <v>#REF!</v>
      </c>
      <c r="AM209" s="83" t="e">
        <f>AL209/#REF!</f>
        <v>#REF!</v>
      </c>
    </row>
    <row r="210" spans="1:39" s="80" customFormat="1" ht="12.75">
      <c r="A210" s="14" t="s">
        <v>376</v>
      </c>
      <c r="B210" s="61" t="s">
        <v>377</v>
      </c>
      <c r="C210" s="27">
        <v>587</v>
      </c>
      <c r="D210" s="46">
        <v>789714</v>
      </c>
      <c r="E210" s="46">
        <v>62350</v>
      </c>
      <c r="F210" s="15">
        <f t="shared" si="45"/>
        <v>7434.837497995188</v>
      </c>
      <c r="G210" s="16">
        <f t="shared" si="40"/>
        <v>0.0004413526513076559</v>
      </c>
      <c r="H210" s="16">
        <v>0.00037742118521386916</v>
      </c>
      <c r="I210" s="107">
        <f t="shared" si="41"/>
        <v>12.665821972734562</v>
      </c>
      <c r="J210" s="107">
        <f t="shared" si="42"/>
        <v>1564.8374979951882</v>
      </c>
      <c r="K210" s="107">
        <f t="shared" si="43"/>
        <v>1564.8374979951882</v>
      </c>
      <c r="L210" s="107">
        <f t="shared" si="44"/>
        <v>0.00037742118521386916</v>
      </c>
      <c r="M210" s="56">
        <f t="shared" si="46"/>
        <v>32146.303575673195</v>
      </c>
      <c r="N210" s="57">
        <f t="shared" si="48"/>
        <v>6179.70529300017</v>
      </c>
      <c r="O210" s="58">
        <f t="shared" si="47"/>
        <v>38326.008868673365</v>
      </c>
      <c r="P210" s="18">
        <v>50111.54</v>
      </c>
      <c r="AE210" s="88" t="e">
        <f>#REF!-P210</f>
        <v>#REF!</v>
      </c>
      <c r="AF210" s="81" t="e">
        <f>AE210/#REF!</f>
        <v>#REF!</v>
      </c>
      <c r="AG210" s="82">
        <v>55565.725020119855</v>
      </c>
      <c r="AH210" s="89" t="e">
        <f>#REF!-AG210</f>
        <v>#REF!</v>
      </c>
      <c r="AI210" s="81" t="e">
        <f>AH210/#REF!</f>
        <v>#REF!</v>
      </c>
      <c r="AJ210" s="88" t="e">
        <f>#REF!-#REF!</f>
        <v>#REF!</v>
      </c>
      <c r="AK210" s="81" t="e">
        <f>AJ210/#REF!</f>
        <v>#REF!</v>
      </c>
      <c r="AL210" s="88" t="e">
        <f>#REF!-#REF!</f>
        <v>#REF!</v>
      </c>
      <c r="AM210" s="83" t="e">
        <f>AL210/#REF!</f>
        <v>#REF!</v>
      </c>
    </row>
    <row r="211" spans="1:39" s="80" customFormat="1" ht="12.75">
      <c r="A211" s="14" t="s">
        <v>378</v>
      </c>
      <c r="B211" s="61" t="s">
        <v>379</v>
      </c>
      <c r="C211" s="27">
        <v>15602</v>
      </c>
      <c r="D211" s="46">
        <v>14453600</v>
      </c>
      <c r="E211" s="46">
        <v>824050</v>
      </c>
      <c r="F211" s="15">
        <f t="shared" si="45"/>
        <v>273654.5928038347</v>
      </c>
      <c r="G211" s="16">
        <f t="shared" si="40"/>
        <v>0.016244898440491456</v>
      </c>
      <c r="H211" s="16">
        <v>0.028372139276477575</v>
      </c>
      <c r="I211" s="107">
        <f t="shared" si="41"/>
        <v>17.53971239609247</v>
      </c>
      <c r="J211" s="107">
        <f t="shared" si="42"/>
        <v>117634.5928038347</v>
      </c>
      <c r="K211" s="107">
        <f t="shared" si="43"/>
        <v>117634.5928038347</v>
      </c>
      <c r="L211" s="107">
        <f t="shared" si="44"/>
        <v>0.028372139276477575</v>
      </c>
      <c r="M211" s="56">
        <f t="shared" si="46"/>
        <v>1183211.283033613</v>
      </c>
      <c r="N211" s="57">
        <f t="shared" si="48"/>
        <v>464551.1861270673</v>
      </c>
      <c r="O211" s="58">
        <f t="shared" si="47"/>
        <v>1647762.4691606804</v>
      </c>
      <c r="P211" s="18">
        <v>2406579.6</v>
      </c>
      <c r="AE211" s="88" t="e">
        <f>#REF!-P211</f>
        <v>#REF!</v>
      </c>
      <c r="AF211" s="81" t="e">
        <f>AE211/#REF!</f>
        <v>#REF!</v>
      </c>
      <c r="AG211" s="82">
        <v>2601266.9101770446</v>
      </c>
      <c r="AH211" s="89" t="e">
        <f>#REF!-AG211</f>
        <v>#REF!</v>
      </c>
      <c r="AI211" s="81" t="e">
        <f>AH211/#REF!</f>
        <v>#REF!</v>
      </c>
      <c r="AJ211" s="88" t="e">
        <f>#REF!-#REF!</f>
        <v>#REF!</v>
      </c>
      <c r="AK211" s="81" t="e">
        <f>AJ211/#REF!</f>
        <v>#REF!</v>
      </c>
      <c r="AL211" s="88" t="e">
        <f>#REF!-#REF!</f>
        <v>#REF!</v>
      </c>
      <c r="AM211" s="83" t="e">
        <f>AL211/#REF!</f>
        <v>#REF!</v>
      </c>
    </row>
    <row r="212" spans="1:39" s="80" customFormat="1" ht="12.75">
      <c r="A212" s="14" t="s">
        <v>380</v>
      </c>
      <c r="B212" s="61" t="s">
        <v>381</v>
      </c>
      <c r="C212" s="27">
        <v>1150</v>
      </c>
      <c r="D212" s="46">
        <v>2340811</v>
      </c>
      <c r="E212" s="46">
        <v>206600</v>
      </c>
      <c r="F212" s="15">
        <f t="shared" si="45"/>
        <v>13029.683688286545</v>
      </c>
      <c r="G212" s="16">
        <f t="shared" si="40"/>
        <v>0.0007734782963415221</v>
      </c>
      <c r="H212" s="16">
        <v>0.00036894248212679626</v>
      </c>
      <c r="I212" s="107">
        <f t="shared" si="41"/>
        <v>11.330159728944821</v>
      </c>
      <c r="J212" s="107">
        <f t="shared" si="42"/>
        <v>1529.683688286544</v>
      </c>
      <c r="K212" s="107">
        <f t="shared" si="43"/>
        <v>1529.683688286544</v>
      </c>
      <c r="L212" s="107">
        <f t="shared" si="44"/>
        <v>0.00036894248212679626</v>
      </c>
      <c r="M212" s="56">
        <f t="shared" si="46"/>
        <v>56336.96330976991</v>
      </c>
      <c r="N212" s="57">
        <f t="shared" si="48"/>
        <v>6040.879258856721</v>
      </c>
      <c r="O212" s="58">
        <f t="shared" si="47"/>
        <v>62377.842568626635</v>
      </c>
      <c r="P212" s="18">
        <v>88079.86</v>
      </c>
      <c r="AE212" s="88" t="e">
        <f>#REF!-P212</f>
        <v>#REF!</v>
      </c>
      <c r="AF212" s="81" t="e">
        <f>AE212/#REF!</f>
        <v>#REF!</v>
      </c>
      <c r="AG212" s="82">
        <v>94955.80304350225</v>
      </c>
      <c r="AH212" s="89" t="e">
        <f>#REF!-AG212</f>
        <v>#REF!</v>
      </c>
      <c r="AI212" s="81" t="e">
        <f>AH212/#REF!</f>
        <v>#REF!</v>
      </c>
      <c r="AJ212" s="88" t="e">
        <f>#REF!-#REF!</f>
        <v>#REF!</v>
      </c>
      <c r="AK212" s="81" t="e">
        <f>AJ212/#REF!</f>
        <v>#REF!</v>
      </c>
      <c r="AL212" s="88" t="e">
        <f>#REF!-#REF!</f>
        <v>#REF!</v>
      </c>
      <c r="AM212" s="83" t="e">
        <f>AL212/#REF!</f>
        <v>#REF!</v>
      </c>
    </row>
    <row r="213" spans="1:39" s="80" customFormat="1" ht="12.75">
      <c r="A213" s="14" t="s">
        <v>382</v>
      </c>
      <c r="B213" s="61" t="s">
        <v>383</v>
      </c>
      <c r="C213" s="27">
        <v>3022</v>
      </c>
      <c r="D213" s="46">
        <v>2021524</v>
      </c>
      <c r="E213" s="46">
        <v>264350</v>
      </c>
      <c r="F213" s="15">
        <f t="shared" si="45"/>
        <v>23109.68612823908</v>
      </c>
      <c r="G213" s="16">
        <f t="shared" si="40"/>
        <v>0.0013718553023299282</v>
      </c>
      <c r="H213" s="16">
        <v>0</v>
      </c>
      <c r="I213" s="107">
        <f t="shared" si="41"/>
        <v>7.647149612256478</v>
      </c>
      <c r="J213" s="107">
        <f t="shared" si="42"/>
        <v>-7110.313871760923</v>
      </c>
      <c r="K213" s="107">
        <f t="shared" si="43"/>
        <v>0</v>
      </c>
      <c r="L213" s="107">
        <f t="shared" si="44"/>
        <v>0</v>
      </c>
      <c r="M213" s="56">
        <f t="shared" si="46"/>
        <v>99920.27209972223</v>
      </c>
      <c r="N213" s="57">
        <f t="shared" si="48"/>
        <v>0</v>
      </c>
      <c r="O213" s="58">
        <f t="shared" si="47"/>
        <v>99920.27209972223</v>
      </c>
      <c r="P213" s="18">
        <v>139118.74</v>
      </c>
      <c r="AE213" s="88" t="e">
        <f>#REF!-P213</f>
        <v>#REF!</v>
      </c>
      <c r="AF213" s="81" t="e">
        <f>AE213/#REF!</f>
        <v>#REF!</v>
      </c>
      <c r="AG213" s="82">
        <v>149112.1888221645</v>
      </c>
      <c r="AH213" s="89" t="e">
        <f>#REF!-AG213</f>
        <v>#REF!</v>
      </c>
      <c r="AI213" s="81" t="e">
        <f>AH213/#REF!</f>
        <v>#REF!</v>
      </c>
      <c r="AJ213" s="88" t="e">
        <f>#REF!-#REF!</f>
        <v>#REF!</v>
      </c>
      <c r="AK213" s="81" t="e">
        <f>AJ213/#REF!</f>
        <v>#REF!</v>
      </c>
      <c r="AL213" s="88" t="e">
        <f>#REF!-#REF!</f>
        <v>#REF!</v>
      </c>
      <c r="AM213" s="83" t="e">
        <f>AL213/#REF!</f>
        <v>#REF!</v>
      </c>
    </row>
    <row r="214" spans="1:39" s="80" customFormat="1" ht="12.75">
      <c r="A214" s="14" t="s">
        <v>384</v>
      </c>
      <c r="B214" s="61" t="s">
        <v>385</v>
      </c>
      <c r="C214" s="27">
        <v>2379</v>
      </c>
      <c r="D214" s="46">
        <v>1913264</v>
      </c>
      <c r="E214" s="46">
        <v>181650</v>
      </c>
      <c r="F214" s="15">
        <f t="shared" si="45"/>
        <v>25057.28079273328</v>
      </c>
      <c r="G214" s="16">
        <f t="shared" si="40"/>
        <v>0.0014874699434137375</v>
      </c>
      <c r="H214" s="16">
        <v>0.0003056538582472267</v>
      </c>
      <c r="I214" s="107">
        <f t="shared" si="41"/>
        <v>10.53269474263694</v>
      </c>
      <c r="J214" s="107">
        <f t="shared" si="42"/>
        <v>1267.2807927332797</v>
      </c>
      <c r="K214" s="107">
        <f t="shared" si="43"/>
        <v>1267.2807927332797</v>
      </c>
      <c r="L214" s="107">
        <f t="shared" si="44"/>
        <v>0.0003056538582472267</v>
      </c>
      <c r="M214" s="56">
        <f t="shared" si="46"/>
        <v>108341.16486894204</v>
      </c>
      <c r="N214" s="57">
        <f t="shared" si="48"/>
        <v>5004.623056774028</v>
      </c>
      <c r="O214" s="58">
        <f t="shared" si="47"/>
        <v>113345.78792571607</v>
      </c>
      <c r="P214" s="18">
        <v>154776.79</v>
      </c>
      <c r="AE214" s="88" t="e">
        <f>#REF!-P214</f>
        <v>#REF!</v>
      </c>
      <c r="AF214" s="81" t="e">
        <f>AE214/#REF!</f>
        <v>#REF!</v>
      </c>
      <c r="AG214" s="82">
        <v>153349.62554016325</v>
      </c>
      <c r="AH214" s="89" t="e">
        <f>#REF!-AG214</f>
        <v>#REF!</v>
      </c>
      <c r="AI214" s="81" t="e">
        <f>AH214/#REF!</f>
        <v>#REF!</v>
      </c>
      <c r="AJ214" s="88" t="e">
        <f>#REF!-#REF!</f>
        <v>#REF!</v>
      </c>
      <c r="AK214" s="81" t="e">
        <f>AJ214/#REF!</f>
        <v>#REF!</v>
      </c>
      <c r="AL214" s="88" t="e">
        <f>#REF!-#REF!</f>
        <v>#REF!</v>
      </c>
      <c r="AM214" s="83" t="e">
        <f>AL214/#REF!</f>
        <v>#REF!</v>
      </c>
    </row>
    <row r="215" spans="1:39" s="80" customFormat="1" ht="12.75">
      <c r="A215" s="14" t="s">
        <v>386</v>
      </c>
      <c r="B215" s="61" t="s">
        <v>387</v>
      </c>
      <c r="C215" s="27">
        <v>7765</v>
      </c>
      <c r="D215" s="46">
        <v>8505703</v>
      </c>
      <c r="E215" s="46">
        <v>574350</v>
      </c>
      <c r="F215" s="15">
        <f t="shared" si="45"/>
        <v>114993.96499521198</v>
      </c>
      <c r="G215" s="16">
        <f t="shared" si="40"/>
        <v>0.006826361887358285</v>
      </c>
      <c r="H215" s="16">
        <v>0.00900694388211899</v>
      </c>
      <c r="I215" s="107">
        <f t="shared" si="41"/>
        <v>14.809267868024724</v>
      </c>
      <c r="J215" s="107">
        <f t="shared" si="42"/>
        <v>37343.96499521199</v>
      </c>
      <c r="K215" s="107">
        <f t="shared" si="43"/>
        <v>37343.96499521199</v>
      </c>
      <c r="L215" s="107">
        <f t="shared" si="44"/>
        <v>0.00900694388211899</v>
      </c>
      <c r="M215" s="56">
        <f t="shared" si="46"/>
        <v>497203.99525924027</v>
      </c>
      <c r="N215" s="57">
        <f t="shared" si="48"/>
        <v>147475.18412498714</v>
      </c>
      <c r="O215" s="58">
        <f t="shared" si="47"/>
        <v>644679.1793842274</v>
      </c>
      <c r="P215" s="18">
        <v>942921.19</v>
      </c>
      <c r="AE215" s="88" t="e">
        <f>#REF!-P215</f>
        <v>#REF!</v>
      </c>
      <c r="AF215" s="81" t="e">
        <f>AE215/#REF!</f>
        <v>#REF!</v>
      </c>
      <c r="AG215" s="82">
        <v>1050866.6470829716</v>
      </c>
      <c r="AH215" s="89" t="e">
        <f>#REF!-AG215</f>
        <v>#REF!</v>
      </c>
      <c r="AI215" s="81" t="e">
        <f>AH215/#REF!</f>
        <v>#REF!</v>
      </c>
      <c r="AJ215" s="88" t="e">
        <f>#REF!-#REF!</f>
        <v>#REF!</v>
      </c>
      <c r="AK215" s="81" t="e">
        <f>AJ215/#REF!</f>
        <v>#REF!</v>
      </c>
      <c r="AL215" s="88" t="e">
        <f>#REF!-#REF!</f>
        <v>#REF!</v>
      </c>
      <c r="AM215" s="83" t="e">
        <f>AL215/#REF!</f>
        <v>#REF!</v>
      </c>
    </row>
    <row r="216" spans="1:39" s="80" customFormat="1" ht="12.75">
      <c r="A216" s="14" t="s">
        <v>388</v>
      </c>
      <c r="B216" s="61" t="s">
        <v>389</v>
      </c>
      <c r="C216" s="27">
        <v>6371</v>
      </c>
      <c r="D216" s="46">
        <v>7336914</v>
      </c>
      <c r="E216" s="46">
        <v>627750</v>
      </c>
      <c r="F216" s="15">
        <f t="shared" si="45"/>
        <v>74461.93404062127</v>
      </c>
      <c r="G216" s="16">
        <f t="shared" si="40"/>
        <v>0.0044202676950485876</v>
      </c>
      <c r="H216" s="16">
        <v>0.0025932454290950925</v>
      </c>
      <c r="I216" s="107">
        <f t="shared" si="41"/>
        <v>11.68763679808841</v>
      </c>
      <c r="J216" s="107">
        <f t="shared" si="42"/>
        <v>10751.934040621265</v>
      </c>
      <c r="K216" s="107">
        <f t="shared" si="43"/>
        <v>10751.934040621265</v>
      </c>
      <c r="L216" s="107">
        <f t="shared" si="44"/>
        <v>0.0025932454290950925</v>
      </c>
      <c r="M216" s="56">
        <f t="shared" si="46"/>
        <v>321954.03559889813</v>
      </c>
      <c r="N216" s="57">
        <f t="shared" si="48"/>
        <v>42460.50071393435</v>
      </c>
      <c r="O216" s="58">
        <f t="shared" si="47"/>
        <v>364414.5363128325</v>
      </c>
      <c r="P216" s="18">
        <v>592970.52</v>
      </c>
      <c r="AE216" s="88" t="e">
        <f>#REF!-P216</f>
        <v>#REF!</v>
      </c>
      <c r="AF216" s="81" t="e">
        <f>AE216/#REF!</f>
        <v>#REF!</v>
      </c>
      <c r="AG216" s="82">
        <v>639890.033787172</v>
      </c>
      <c r="AH216" s="89" t="e">
        <f>#REF!-AG216</f>
        <v>#REF!</v>
      </c>
      <c r="AI216" s="81" t="e">
        <f>AH216/#REF!</f>
        <v>#REF!</v>
      </c>
      <c r="AJ216" s="88" t="e">
        <f>#REF!-#REF!</f>
        <v>#REF!</v>
      </c>
      <c r="AK216" s="81" t="e">
        <f>AJ216/#REF!</f>
        <v>#REF!</v>
      </c>
      <c r="AL216" s="88" t="e">
        <f>#REF!-#REF!</f>
        <v>#REF!</v>
      </c>
      <c r="AM216" s="83" t="e">
        <f>AL216/#REF!</f>
        <v>#REF!</v>
      </c>
    </row>
    <row r="217" spans="1:39" s="80" customFormat="1" ht="12.75">
      <c r="A217" s="14"/>
      <c r="B217" s="61"/>
      <c r="C217" s="23"/>
      <c r="D217" s="45"/>
      <c r="E217" s="45">
        <v>0</v>
      </c>
      <c r="F217" s="15"/>
      <c r="G217" s="16"/>
      <c r="H217" s="16"/>
      <c r="I217" s="107"/>
      <c r="J217" s="107"/>
      <c r="K217" s="107"/>
      <c r="L217" s="107"/>
      <c r="M217" s="56">
        <f t="shared" si="46"/>
        <v>0</v>
      </c>
      <c r="N217" s="57">
        <f t="shared" si="48"/>
        <v>0</v>
      </c>
      <c r="O217" s="58">
        <f t="shared" si="47"/>
        <v>0</v>
      </c>
      <c r="P217" s="18"/>
      <c r="AE217" s="88" t="e">
        <f>#REF!-P217</f>
        <v>#REF!</v>
      </c>
      <c r="AF217" s="81" t="e">
        <f>AE217/#REF!</f>
        <v>#REF!</v>
      </c>
      <c r="AG217" s="82"/>
      <c r="AH217" s="89" t="e">
        <f>#REF!-AG217</f>
        <v>#REF!</v>
      </c>
      <c r="AI217" s="81" t="e">
        <f>AH217/#REF!</f>
        <v>#REF!</v>
      </c>
      <c r="AJ217" s="88" t="e">
        <f>#REF!-#REF!</f>
        <v>#REF!</v>
      </c>
      <c r="AK217" s="81"/>
      <c r="AL217" s="88" t="e">
        <f>#REF!-#REF!</f>
        <v>#REF!</v>
      </c>
      <c r="AM217" s="83" t="e">
        <f>AL217/#REF!</f>
        <v>#REF!</v>
      </c>
    </row>
    <row r="218" spans="1:39" s="80" customFormat="1" ht="12.75">
      <c r="A218" s="2"/>
      <c r="B218" s="2" t="s">
        <v>991</v>
      </c>
      <c r="C218" s="14"/>
      <c r="D218" s="45"/>
      <c r="E218" s="45">
        <v>0</v>
      </c>
      <c r="F218" s="15"/>
      <c r="G218" s="16"/>
      <c r="H218" s="16"/>
      <c r="I218" s="107"/>
      <c r="J218" s="107"/>
      <c r="K218" s="107"/>
      <c r="L218" s="107"/>
      <c r="M218" s="56">
        <f t="shared" si="46"/>
        <v>0</v>
      </c>
      <c r="N218" s="57">
        <f t="shared" si="48"/>
        <v>0</v>
      </c>
      <c r="O218" s="58">
        <f t="shared" si="47"/>
        <v>0</v>
      </c>
      <c r="P218" s="18"/>
      <c r="AE218" s="88" t="e">
        <f>#REF!-P218</f>
        <v>#REF!</v>
      </c>
      <c r="AF218" s="81" t="e">
        <f>AE218/#REF!</f>
        <v>#REF!</v>
      </c>
      <c r="AG218" s="82"/>
      <c r="AH218" s="89" t="e">
        <f>#REF!-AG218</f>
        <v>#REF!</v>
      </c>
      <c r="AI218" s="81" t="e">
        <f>AH218/#REF!</f>
        <v>#REF!</v>
      </c>
      <c r="AJ218" s="88" t="e">
        <f>#REF!-#REF!</f>
        <v>#REF!</v>
      </c>
      <c r="AK218" s="81"/>
      <c r="AL218" s="88" t="e">
        <f>#REF!-#REF!</f>
        <v>#REF!</v>
      </c>
      <c r="AM218" s="83" t="e">
        <f>AL218/#REF!</f>
        <v>#REF!</v>
      </c>
    </row>
    <row r="219" spans="1:39" s="80" customFormat="1" ht="12.75">
      <c r="A219" s="14" t="s">
        <v>390</v>
      </c>
      <c r="B219" s="61" t="s">
        <v>391</v>
      </c>
      <c r="C219" s="27">
        <v>1338</v>
      </c>
      <c r="D219" s="46">
        <v>1792964</v>
      </c>
      <c r="E219" s="46">
        <v>129000</v>
      </c>
      <c r="F219" s="15">
        <f t="shared" si="45"/>
        <v>18596.789395348835</v>
      </c>
      <c r="G219" s="16">
        <f aca="true" t="shared" si="49" ref="G219:G236">F219/$F$534</f>
        <v>0.0011039571890657373</v>
      </c>
      <c r="H219" s="16">
        <v>0.0012582308636687309</v>
      </c>
      <c r="I219" s="107">
        <f aca="true" t="shared" si="50" ref="I219:I236">D219/E219</f>
        <v>13.898945736434108</v>
      </c>
      <c r="J219" s="107">
        <f aca="true" t="shared" si="51" ref="J219:J236">(I219-10)*C219</f>
        <v>5216.7893953488365</v>
      </c>
      <c r="K219" s="107">
        <f t="shared" si="43"/>
        <v>5216.7893953488365</v>
      </c>
      <c r="L219" s="107">
        <f aca="true" t="shared" si="52" ref="L219:L236">K219/$K$534</f>
        <v>0.0012582308636687309</v>
      </c>
      <c r="M219" s="56">
        <f t="shared" si="46"/>
        <v>80407.6804095511</v>
      </c>
      <c r="N219" s="57">
        <f t="shared" si="48"/>
        <v>20601.64143574446</v>
      </c>
      <c r="O219" s="58">
        <f t="shared" si="47"/>
        <v>101009.32184529556</v>
      </c>
      <c r="P219" s="18">
        <v>146820.03</v>
      </c>
      <c r="AE219" s="88" t="e">
        <f>#REF!-P219</f>
        <v>#REF!</v>
      </c>
      <c r="AF219" s="81" t="e">
        <f>AE219/#REF!</f>
        <v>#REF!</v>
      </c>
      <c r="AG219" s="82">
        <v>172258.75737827012</v>
      </c>
      <c r="AH219" s="89" t="e">
        <f>#REF!-AG219</f>
        <v>#REF!</v>
      </c>
      <c r="AI219" s="81" t="e">
        <f>AH219/#REF!</f>
        <v>#REF!</v>
      </c>
      <c r="AJ219" s="88" t="e">
        <f>#REF!-#REF!</f>
        <v>#REF!</v>
      </c>
      <c r="AK219" s="81" t="e">
        <f>AJ219/#REF!</f>
        <v>#REF!</v>
      </c>
      <c r="AL219" s="88" t="e">
        <f>#REF!-#REF!</f>
        <v>#REF!</v>
      </c>
      <c r="AM219" s="83" t="e">
        <f>AL219/#REF!</f>
        <v>#REF!</v>
      </c>
    </row>
    <row r="220" spans="1:39" s="80" customFormat="1" ht="12.75">
      <c r="A220" s="14" t="s">
        <v>392</v>
      </c>
      <c r="B220" s="61" t="s">
        <v>393</v>
      </c>
      <c r="C220" s="27">
        <v>5235</v>
      </c>
      <c r="D220" s="46">
        <v>14355329</v>
      </c>
      <c r="E220" s="46">
        <v>1271100</v>
      </c>
      <c r="F220" s="15">
        <f t="shared" si="45"/>
        <v>59122.13619306113</v>
      </c>
      <c r="G220" s="16">
        <f t="shared" si="49"/>
        <v>0.0035096545912154838</v>
      </c>
      <c r="H220" s="16">
        <v>0.0016333629988349958</v>
      </c>
      <c r="I220" s="107">
        <f t="shared" si="50"/>
        <v>11.293626779954371</v>
      </c>
      <c r="J220" s="107">
        <f t="shared" si="51"/>
        <v>6772.136193061132</v>
      </c>
      <c r="K220" s="107">
        <f t="shared" si="43"/>
        <v>6772.136193061132</v>
      </c>
      <c r="L220" s="107">
        <f t="shared" si="52"/>
        <v>0.0016333629988349958</v>
      </c>
      <c r="M220" s="56">
        <f t="shared" si="46"/>
        <v>255628.73951406823</v>
      </c>
      <c r="N220" s="57">
        <f t="shared" si="48"/>
        <v>26743.866970720166</v>
      </c>
      <c r="O220" s="58">
        <f t="shared" si="47"/>
        <v>282372.6064847884</v>
      </c>
      <c r="P220" s="18">
        <v>368207.06</v>
      </c>
      <c r="AE220" s="88" t="e">
        <f>#REF!-P220</f>
        <v>#REF!</v>
      </c>
      <c r="AF220" s="81" t="e">
        <f>AE220/#REF!</f>
        <v>#REF!</v>
      </c>
      <c r="AG220" s="82">
        <v>392756.1978897068</v>
      </c>
      <c r="AH220" s="89" t="e">
        <f>#REF!-AG220</f>
        <v>#REF!</v>
      </c>
      <c r="AI220" s="81" t="e">
        <f>AH220/#REF!</f>
        <v>#REF!</v>
      </c>
      <c r="AJ220" s="88" t="e">
        <f>#REF!-#REF!</f>
        <v>#REF!</v>
      </c>
      <c r="AK220" s="81" t="e">
        <f>AJ220/#REF!</f>
        <v>#REF!</v>
      </c>
      <c r="AL220" s="88" t="e">
        <f>#REF!-#REF!</f>
        <v>#REF!</v>
      </c>
      <c r="AM220" s="83" t="e">
        <f>AL220/#REF!</f>
        <v>#REF!</v>
      </c>
    </row>
    <row r="221" spans="1:39" s="80" customFormat="1" ht="12.75">
      <c r="A221" s="14" t="s">
        <v>394</v>
      </c>
      <c r="B221" s="61" t="s">
        <v>395</v>
      </c>
      <c r="C221" s="27">
        <v>1295</v>
      </c>
      <c r="D221" s="46">
        <v>3150755</v>
      </c>
      <c r="E221" s="46">
        <v>277300</v>
      </c>
      <c r="F221" s="15">
        <f t="shared" si="45"/>
        <v>14714.128110349802</v>
      </c>
      <c r="G221" s="16">
        <f t="shared" si="49"/>
        <v>0.000873471606465446</v>
      </c>
      <c r="H221" s="16">
        <v>0.00042548783699927214</v>
      </c>
      <c r="I221" s="107">
        <f t="shared" si="50"/>
        <v>11.362261089073206</v>
      </c>
      <c r="J221" s="107">
        <f t="shared" si="51"/>
        <v>1764.1281103498015</v>
      </c>
      <c r="K221" s="107">
        <f t="shared" si="43"/>
        <v>1764.1281103498015</v>
      </c>
      <c r="L221" s="107">
        <f t="shared" si="52"/>
        <v>0.00042548783699927214</v>
      </c>
      <c r="M221" s="56">
        <f t="shared" si="46"/>
        <v>63620.062874837226</v>
      </c>
      <c r="N221" s="57">
        <f t="shared" si="48"/>
        <v>6966.724554483151</v>
      </c>
      <c r="O221" s="58">
        <f t="shared" si="47"/>
        <v>70586.78742932038</v>
      </c>
      <c r="P221" s="18">
        <v>78536.63</v>
      </c>
      <c r="AE221" s="88" t="e">
        <f>#REF!-P221</f>
        <v>#REF!</v>
      </c>
      <c r="AF221" s="81" t="e">
        <f>AE221/#REF!</f>
        <v>#REF!</v>
      </c>
      <c r="AG221" s="82">
        <v>84358.44460234947</v>
      </c>
      <c r="AH221" s="89" t="e">
        <f>#REF!-AG221</f>
        <v>#REF!</v>
      </c>
      <c r="AI221" s="81" t="e">
        <f>AH221/#REF!</f>
        <v>#REF!</v>
      </c>
      <c r="AJ221" s="88" t="e">
        <f>#REF!-#REF!</f>
        <v>#REF!</v>
      </c>
      <c r="AK221" s="81" t="e">
        <f>AJ221/#REF!</f>
        <v>#REF!</v>
      </c>
      <c r="AL221" s="88" t="e">
        <f>#REF!-#REF!</f>
        <v>#REF!</v>
      </c>
      <c r="AM221" s="83" t="e">
        <f>AL221/#REF!</f>
        <v>#REF!</v>
      </c>
    </row>
    <row r="222" spans="1:39" s="80" customFormat="1" ht="12.75">
      <c r="A222" s="14" t="s">
        <v>396</v>
      </c>
      <c r="B222" s="61" t="s">
        <v>397</v>
      </c>
      <c r="C222" s="27">
        <v>1180</v>
      </c>
      <c r="D222" s="46">
        <v>2073974</v>
      </c>
      <c r="E222" s="46">
        <v>270000</v>
      </c>
      <c r="F222" s="15">
        <f t="shared" si="45"/>
        <v>9064.034518518518</v>
      </c>
      <c r="G222" s="16">
        <f t="shared" si="49"/>
        <v>0.0005380663218760305</v>
      </c>
      <c r="H222" s="16">
        <v>0</v>
      </c>
      <c r="I222" s="107">
        <f t="shared" si="50"/>
        <v>7.681385185185185</v>
      </c>
      <c r="J222" s="107">
        <f t="shared" si="51"/>
        <v>-2735.9654814814817</v>
      </c>
      <c r="K222" s="107">
        <f t="shared" si="43"/>
        <v>0</v>
      </c>
      <c r="L222" s="107">
        <f t="shared" si="52"/>
        <v>0</v>
      </c>
      <c r="M222" s="56">
        <f t="shared" si="46"/>
        <v>39190.52774606664</v>
      </c>
      <c r="N222" s="57">
        <f t="shared" si="48"/>
        <v>0</v>
      </c>
      <c r="O222" s="58">
        <f t="shared" si="47"/>
        <v>39190.52774606664</v>
      </c>
      <c r="P222" s="18">
        <v>54411.4</v>
      </c>
      <c r="AE222" s="88" t="e">
        <f>#REF!-P222</f>
        <v>#REF!</v>
      </c>
      <c r="AF222" s="81" t="e">
        <f>AE222/#REF!</f>
        <v>#REF!</v>
      </c>
      <c r="AG222" s="82">
        <v>58319.992742173694</v>
      </c>
      <c r="AH222" s="89" t="e">
        <f>#REF!-AG222</f>
        <v>#REF!</v>
      </c>
      <c r="AI222" s="81" t="e">
        <f>AH222/#REF!</f>
        <v>#REF!</v>
      </c>
      <c r="AJ222" s="88" t="e">
        <f>#REF!-#REF!</f>
        <v>#REF!</v>
      </c>
      <c r="AK222" s="81" t="e">
        <f>AJ222/#REF!</f>
        <v>#REF!</v>
      </c>
      <c r="AL222" s="88" t="e">
        <f>#REF!-#REF!</f>
        <v>#REF!</v>
      </c>
      <c r="AM222" s="83" t="e">
        <f>AL222/#REF!</f>
        <v>#REF!</v>
      </c>
    </row>
    <row r="223" spans="1:39" s="80" customFormat="1" ht="12.75">
      <c r="A223" s="14" t="s">
        <v>398</v>
      </c>
      <c r="B223" s="61" t="s">
        <v>399</v>
      </c>
      <c r="C223" s="27">
        <v>1428</v>
      </c>
      <c r="D223" s="46">
        <v>2361562</v>
      </c>
      <c r="E223" s="46">
        <v>187850</v>
      </c>
      <c r="F223" s="15">
        <f t="shared" si="45"/>
        <v>17952.14552036199</v>
      </c>
      <c r="G223" s="16">
        <f t="shared" si="49"/>
        <v>0.00106568933405863</v>
      </c>
      <c r="H223" s="16">
        <v>0.0008856801529541854</v>
      </c>
      <c r="I223" s="107">
        <f t="shared" si="50"/>
        <v>12.571530476443971</v>
      </c>
      <c r="J223" s="107">
        <f t="shared" si="51"/>
        <v>3672.145520361991</v>
      </c>
      <c r="K223" s="107">
        <f t="shared" si="43"/>
        <v>3672.145520361991</v>
      </c>
      <c r="L223" s="107">
        <f t="shared" si="52"/>
        <v>0.0008856801529541854</v>
      </c>
      <c r="M223" s="56">
        <f t="shared" si="46"/>
        <v>77620.40796289529</v>
      </c>
      <c r="N223" s="57">
        <f t="shared" si="48"/>
        <v>14501.68285072476</v>
      </c>
      <c r="O223" s="58">
        <f t="shared" si="47"/>
        <v>92122.09081362005</v>
      </c>
      <c r="P223" s="18">
        <v>108378.77</v>
      </c>
      <c r="AE223" s="88" t="e">
        <f>#REF!-P223</f>
        <v>#REF!</v>
      </c>
      <c r="AF223" s="81" t="e">
        <f>AE223/#REF!</f>
        <v>#REF!</v>
      </c>
      <c r="AG223" s="82">
        <v>118874.5468453718</v>
      </c>
      <c r="AH223" s="89" t="e">
        <f>#REF!-AG223</f>
        <v>#REF!</v>
      </c>
      <c r="AI223" s="81" t="e">
        <f>AH223/#REF!</f>
        <v>#REF!</v>
      </c>
      <c r="AJ223" s="88" t="e">
        <f>#REF!-#REF!</f>
        <v>#REF!</v>
      </c>
      <c r="AK223" s="81" t="e">
        <f>AJ223/#REF!</f>
        <v>#REF!</v>
      </c>
      <c r="AL223" s="88" t="e">
        <f>#REF!-#REF!</f>
        <v>#REF!</v>
      </c>
      <c r="AM223" s="83" t="e">
        <f>AL223/#REF!</f>
        <v>#REF!</v>
      </c>
    </row>
    <row r="224" spans="1:39" s="80" customFormat="1" ht="12.75">
      <c r="A224" s="14" t="s">
        <v>400</v>
      </c>
      <c r="B224" s="61" t="s">
        <v>401</v>
      </c>
      <c r="C224" s="27">
        <v>84</v>
      </c>
      <c r="D224" s="46">
        <v>489561</v>
      </c>
      <c r="E224" s="46">
        <v>82800</v>
      </c>
      <c r="F224" s="15">
        <f t="shared" si="45"/>
        <v>496.6560869565218</v>
      </c>
      <c r="G224" s="16">
        <f t="shared" si="49"/>
        <v>2.948288793473351E-05</v>
      </c>
      <c r="H224" s="16">
        <v>0</v>
      </c>
      <c r="I224" s="107">
        <f t="shared" si="50"/>
        <v>5.912572463768116</v>
      </c>
      <c r="J224" s="107">
        <f t="shared" si="51"/>
        <v>-343.3439130434782</v>
      </c>
      <c r="K224" s="107">
        <f t="shared" si="43"/>
        <v>0</v>
      </c>
      <c r="L224" s="107">
        <f t="shared" si="52"/>
        <v>0</v>
      </c>
      <c r="M224" s="56">
        <f t="shared" si="46"/>
        <v>2147.4117421282513</v>
      </c>
      <c r="N224" s="57">
        <f t="shared" si="48"/>
        <v>0</v>
      </c>
      <c r="O224" s="58">
        <f t="shared" si="47"/>
        <v>2147.4117421282513</v>
      </c>
      <c r="P224" s="18">
        <v>2783.37</v>
      </c>
      <c r="AE224" s="88" t="e">
        <f>#REF!-P224</f>
        <v>#REF!</v>
      </c>
      <c r="AF224" s="81" t="e">
        <f>AE224/#REF!</f>
        <v>#REF!</v>
      </c>
      <c r="AG224" s="82">
        <v>2983.3064500115356</v>
      </c>
      <c r="AH224" s="89" t="e">
        <f>#REF!-AG224</f>
        <v>#REF!</v>
      </c>
      <c r="AI224" s="81" t="e">
        <f>AH224/#REF!</f>
        <v>#REF!</v>
      </c>
      <c r="AJ224" s="88" t="e">
        <f>#REF!-#REF!</f>
        <v>#REF!</v>
      </c>
      <c r="AK224" s="81" t="e">
        <f>AJ224/#REF!</f>
        <v>#REF!</v>
      </c>
      <c r="AL224" s="88" t="e">
        <f>#REF!-#REF!</f>
        <v>#REF!</v>
      </c>
      <c r="AM224" s="83" t="e">
        <f>AL224/#REF!</f>
        <v>#REF!</v>
      </c>
    </row>
    <row r="225" spans="1:39" s="80" customFormat="1" ht="12.75">
      <c r="A225" s="14" t="s">
        <v>402</v>
      </c>
      <c r="B225" s="61" t="s">
        <v>403</v>
      </c>
      <c r="C225" s="27">
        <v>52</v>
      </c>
      <c r="D225" s="46">
        <v>226987</v>
      </c>
      <c r="E225" s="46">
        <v>39300</v>
      </c>
      <c r="F225" s="15">
        <f t="shared" si="45"/>
        <v>300.3390330788804</v>
      </c>
      <c r="G225" s="16">
        <f t="shared" si="49"/>
        <v>1.782896110053318E-05</v>
      </c>
      <c r="H225" s="16">
        <v>0</v>
      </c>
      <c r="I225" s="107">
        <f t="shared" si="50"/>
        <v>5.775750636132315</v>
      </c>
      <c r="J225" s="107">
        <f t="shared" si="51"/>
        <v>-219.6609669211196</v>
      </c>
      <c r="K225" s="107">
        <f t="shared" si="43"/>
        <v>0</v>
      </c>
      <c r="L225" s="107">
        <f t="shared" si="52"/>
        <v>0</v>
      </c>
      <c r="M225" s="56">
        <f t="shared" si="46"/>
        <v>1298.5878622876785</v>
      </c>
      <c r="N225" s="57">
        <f t="shared" si="48"/>
        <v>0</v>
      </c>
      <c r="O225" s="58">
        <f t="shared" si="47"/>
        <v>1298.5878622876785</v>
      </c>
      <c r="P225" s="18">
        <v>1734.91</v>
      </c>
      <c r="AE225" s="88" t="e">
        <f>#REF!-P225</f>
        <v>#REF!</v>
      </c>
      <c r="AF225" s="81" t="e">
        <f>AE225/#REF!</f>
        <v>#REF!</v>
      </c>
      <c r="AG225" s="82">
        <v>1859.5322670404062</v>
      </c>
      <c r="AH225" s="89" t="e">
        <f>#REF!-AG225</f>
        <v>#REF!</v>
      </c>
      <c r="AI225" s="81" t="e">
        <f>AH225/#REF!</f>
        <v>#REF!</v>
      </c>
      <c r="AJ225" s="88" t="e">
        <f>#REF!-#REF!</f>
        <v>#REF!</v>
      </c>
      <c r="AK225" s="81" t="e">
        <f>AJ225/#REF!</f>
        <v>#REF!</v>
      </c>
      <c r="AL225" s="88" t="e">
        <f>#REF!-#REF!</f>
        <v>#REF!</v>
      </c>
      <c r="AM225" s="83" t="e">
        <f>AL225/#REF!</f>
        <v>#REF!</v>
      </c>
    </row>
    <row r="226" spans="1:39" s="80" customFormat="1" ht="12.75">
      <c r="A226" s="14" t="s">
        <v>404</v>
      </c>
      <c r="B226" s="61" t="s">
        <v>405</v>
      </c>
      <c r="C226" s="27">
        <v>392</v>
      </c>
      <c r="D226" s="46">
        <v>2956668</v>
      </c>
      <c r="E226" s="46">
        <v>441300</v>
      </c>
      <c r="F226" s="15">
        <f t="shared" si="45"/>
        <v>2626.362692046227</v>
      </c>
      <c r="G226" s="16">
        <f t="shared" si="49"/>
        <v>0.00015590820078349816</v>
      </c>
      <c r="H226" s="16">
        <v>0</v>
      </c>
      <c r="I226" s="107">
        <f t="shared" si="50"/>
        <v>6.699904826648538</v>
      </c>
      <c r="J226" s="107">
        <f t="shared" si="51"/>
        <v>-1293.637307953773</v>
      </c>
      <c r="K226" s="107">
        <f t="shared" si="43"/>
        <v>0</v>
      </c>
      <c r="L226" s="107">
        <f t="shared" si="52"/>
        <v>0</v>
      </c>
      <c r="M226" s="56">
        <f t="shared" si="46"/>
        <v>11355.709176038665</v>
      </c>
      <c r="N226" s="57">
        <f t="shared" si="48"/>
        <v>0</v>
      </c>
      <c r="O226" s="58">
        <f t="shared" si="47"/>
        <v>11355.709176038665</v>
      </c>
      <c r="P226" s="18">
        <v>15417.62</v>
      </c>
      <c r="AE226" s="88" t="e">
        <f>#REF!-P226</f>
        <v>#REF!</v>
      </c>
      <c r="AF226" s="81" t="e">
        <f>AE226/#REF!</f>
        <v>#REF!</v>
      </c>
      <c r="AG226" s="82">
        <v>16525.12921425997</v>
      </c>
      <c r="AH226" s="89" t="e">
        <f>#REF!-AG226</f>
        <v>#REF!</v>
      </c>
      <c r="AI226" s="81" t="e">
        <f>AH226/#REF!</f>
        <v>#REF!</v>
      </c>
      <c r="AJ226" s="88" t="e">
        <f>#REF!-#REF!</f>
        <v>#REF!</v>
      </c>
      <c r="AK226" s="81" t="e">
        <f>AJ226/#REF!</f>
        <v>#REF!</v>
      </c>
      <c r="AL226" s="88" t="e">
        <f>#REF!-#REF!</f>
        <v>#REF!</v>
      </c>
      <c r="AM226" s="83" t="e">
        <f>AL226/#REF!</f>
        <v>#REF!</v>
      </c>
    </row>
    <row r="227" spans="1:39" s="80" customFormat="1" ht="12.75">
      <c r="A227" s="14" t="s">
        <v>406</v>
      </c>
      <c r="B227" s="61" t="s">
        <v>407</v>
      </c>
      <c r="C227" s="27">
        <v>1620</v>
      </c>
      <c r="D227" s="46">
        <v>3169751</v>
      </c>
      <c r="E227" s="46">
        <v>395450</v>
      </c>
      <c r="F227" s="15">
        <f t="shared" si="45"/>
        <v>12985.198179289417</v>
      </c>
      <c r="G227" s="16">
        <f t="shared" si="49"/>
        <v>0.0007708375126867419</v>
      </c>
      <c r="H227" s="16">
        <v>0</v>
      </c>
      <c r="I227" s="107">
        <f t="shared" si="50"/>
        <v>8.015554431660133</v>
      </c>
      <c r="J227" s="107">
        <f t="shared" si="51"/>
        <v>-3214.8018207105843</v>
      </c>
      <c r="K227" s="107">
        <f t="shared" si="43"/>
        <v>0</v>
      </c>
      <c r="L227" s="107">
        <f t="shared" si="52"/>
        <v>0</v>
      </c>
      <c r="M227" s="56">
        <f t="shared" si="46"/>
        <v>56144.619539334366</v>
      </c>
      <c r="N227" s="57">
        <f t="shared" si="48"/>
        <v>0</v>
      </c>
      <c r="O227" s="58">
        <f t="shared" si="47"/>
        <v>56144.619539334366</v>
      </c>
      <c r="P227" s="18">
        <v>73421.13</v>
      </c>
      <c r="AE227" s="88" t="e">
        <f>#REF!-P227</f>
        <v>#REF!</v>
      </c>
      <c r="AF227" s="81" t="e">
        <f>AE227/#REF!</f>
        <v>#REF!</v>
      </c>
      <c r="AG227" s="82">
        <v>78695.27823629003</v>
      </c>
      <c r="AH227" s="89" t="e">
        <f>#REF!-AG227</f>
        <v>#REF!</v>
      </c>
      <c r="AI227" s="81" t="e">
        <f>AH227/#REF!</f>
        <v>#REF!</v>
      </c>
      <c r="AJ227" s="88" t="e">
        <f>#REF!-#REF!</f>
        <v>#REF!</v>
      </c>
      <c r="AK227" s="81" t="e">
        <f>AJ227/#REF!</f>
        <v>#REF!</v>
      </c>
      <c r="AL227" s="88" t="e">
        <f>#REF!-#REF!</f>
        <v>#REF!</v>
      </c>
      <c r="AM227" s="83" t="e">
        <f>AL227/#REF!</f>
        <v>#REF!</v>
      </c>
    </row>
    <row r="228" spans="1:39" s="80" customFormat="1" ht="12.75">
      <c r="A228" s="14" t="s">
        <v>408</v>
      </c>
      <c r="B228" s="61" t="s">
        <v>409</v>
      </c>
      <c r="C228" s="27">
        <v>7374</v>
      </c>
      <c r="D228" s="46">
        <v>13295808</v>
      </c>
      <c r="E228" s="46">
        <v>814800</v>
      </c>
      <c r="F228" s="15">
        <f t="shared" si="45"/>
        <v>120328.04147275405</v>
      </c>
      <c r="G228" s="16">
        <f t="shared" si="49"/>
        <v>0.007143007516301192</v>
      </c>
      <c r="H228" s="16">
        <v>0.011236511044735836</v>
      </c>
      <c r="I228" s="107">
        <f t="shared" si="50"/>
        <v>16.317879234167894</v>
      </c>
      <c r="J228" s="107">
        <f t="shared" si="51"/>
        <v>46588.04147275405</v>
      </c>
      <c r="K228" s="107">
        <f t="shared" si="43"/>
        <v>46588.04147275405</v>
      </c>
      <c r="L228" s="107">
        <f t="shared" si="52"/>
        <v>0.011236511044735836</v>
      </c>
      <c r="M228" s="56">
        <f t="shared" si="46"/>
        <v>520267.15458036354</v>
      </c>
      <c r="N228" s="57">
        <f t="shared" si="48"/>
        <v>183980.99920824807</v>
      </c>
      <c r="O228" s="58">
        <f t="shared" si="47"/>
        <v>704248.1537886116</v>
      </c>
      <c r="P228" s="18">
        <v>998523.57</v>
      </c>
      <c r="AE228" s="88" t="e">
        <f>#REF!-P228</f>
        <v>#REF!</v>
      </c>
      <c r="AF228" s="81" t="e">
        <f>AE228/#REF!</f>
        <v>#REF!</v>
      </c>
      <c r="AG228" s="82">
        <v>1105240.5205906606</v>
      </c>
      <c r="AH228" s="89" t="e">
        <f>#REF!-AG228</f>
        <v>#REF!</v>
      </c>
      <c r="AI228" s="81" t="e">
        <f>AH228/#REF!</f>
        <v>#REF!</v>
      </c>
      <c r="AJ228" s="88" t="e">
        <f>#REF!-#REF!</f>
        <v>#REF!</v>
      </c>
      <c r="AK228" s="81" t="e">
        <f>AJ228/#REF!</f>
        <v>#REF!</v>
      </c>
      <c r="AL228" s="88" t="e">
        <f>#REF!-#REF!</f>
        <v>#REF!</v>
      </c>
      <c r="AM228" s="83" t="e">
        <f>AL228/#REF!</f>
        <v>#REF!</v>
      </c>
    </row>
    <row r="229" spans="1:39" s="80" customFormat="1" ht="12.75">
      <c r="A229" s="14" t="s">
        <v>410</v>
      </c>
      <c r="B229" s="61" t="s">
        <v>411</v>
      </c>
      <c r="C229" s="27">
        <v>3547</v>
      </c>
      <c r="D229" s="46">
        <v>10806393</v>
      </c>
      <c r="E229" s="46">
        <v>1012250</v>
      </c>
      <c r="F229" s="15">
        <f t="shared" si="45"/>
        <v>37866.41241886886</v>
      </c>
      <c r="G229" s="16">
        <f t="shared" si="49"/>
        <v>0.0022478556553634757</v>
      </c>
      <c r="H229" s="16">
        <v>0.0005779876930029327</v>
      </c>
      <c r="I229" s="107">
        <f t="shared" si="50"/>
        <v>10.675616695480366</v>
      </c>
      <c r="J229" s="107">
        <f t="shared" si="51"/>
        <v>2396.4124188688597</v>
      </c>
      <c r="K229" s="107">
        <f t="shared" si="43"/>
        <v>2396.4124188688597</v>
      </c>
      <c r="L229" s="107">
        <f t="shared" si="52"/>
        <v>0.0005779876930029327</v>
      </c>
      <c r="M229" s="56">
        <f t="shared" si="46"/>
        <v>163724.5184265072</v>
      </c>
      <c r="N229" s="57">
        <f t="shared" si="48"/>
        <v>9463.680751559272</v>
      </c>
      <c r="O229" s="58">
        <f t="shared" si="47"/>
        <v>173188.19917806645</v>
      </c>
      <c r="P229" s="18">
        <v>225427.63</v>
      </c>
      <c r="AE229" s="88" t="e">
        <f>#REF!-P229</f>
        <v>#REF!</v>
      </c>
      <c r="AF229" s="81" t="e">
        <f>AE229/#REF!</f>
        <v>#REF!</v>
      </c>
      <c r="AG229" s="82">
        <v>256284.78978536383</v>
      </c>
      <c r="AH229" s="89" t="e">
        <f>#REF!-AG229</f>
        <v>#REF!</v>
      </c>
      <c r="AI229" s="81" t="e">
        <f>AH229/#REF!</f>
        <v>#REF!</v>
      </c>
      <c r="AJ229" s="88" t="e">
        <f>#REF!-#REF!</f>
        <v>#REF!</v>
      </c>
      <c r="AK229" s="81" t="e">
        <f>AJ229/#REF!</f>
        <v>#REF!</v>
      </c>
      <c r="AL229" s="88" t="e">
        <f>#REF!-#REF!</f>
        <v>#REF!</v>
      </c>
      <c r="AM229" s="83" t="e">
        <f>AL229/#REF!</f>
        <v>#REF!</v>
      </c>
    </row>
    <row r="230" spans="1:39" s="80" customFormat="1" ht="12.75">
      <c r="A230" s="14" t="s">
        <v>412</v>
      </c>
      <c r="B230" s="61" t="s">
        <v>413</v>
      </c>
      <c r="C230" s="27">
        <v>2722</v>
      </c>
      <c r="D230" s="46">
        <v>6503561</v>
      </c>
      <c r="E230" s="46">
        <v>840400</v>
      </c>
      <c r="F230" s="15">
        <f t="shared" si="45"/>
        <v>21064.603810090433</v>
      </c>
      <c r="G230" s="16">
        <f t="shared" si="49"/>
        <v>0.0012504535227347857</v>
      </c>
      <c r="H230" s="16">
        <v>0</v>
      </c>
      <c r="I230" s="107">
        <f t="shared" si="50"/>
        <v>7.738649452641599</v>
      </c>
      <c r="J230" s="107">
        <f t="shared" si="51"/>
        <v>-6155.396189909567</v>
      </c>
      <c r="K230" s="107">
        <f t="shared" si="43"/>
        <v>0</v>
      </c>
      <c r="L230" s="107">
        <f t="shared" si="52"/>
        <v>0</v>
      </c>
      <c r="M230" s="56">
        <f t="shared" si="46"/>
        <v>91077.86807217283</v>
      </c>
      <c r="N230" s="57">
        <f t="shared" si="48"/>
        <v>0</v>
      </c>
      <c r="O230" s="58">
        <f t="shared" si="47"/>
        <v>91077.86807217283</v>
      </c>
      <c r="P230" s="18">
        <v>123347.47</v>
      </c>
      <c r="AE230" s="88" t="e">
        <f>#REF!-P230</f>
        <v>#REF!</v>
      </c>
      <c r="AF230" s="81" t="e">
        <f>AE230/#REF!</f>
        <v>#REF!</v>
      </c>
      <c r="AG230" s="82">
        <v>132208.01414381017</v>
      </c>
      <c r="AH230" s="89" t="e">
        <f>#REF!-AG230</f>
        <v>#REF!</v>
      </c>
      <c r="AI230" s="81" t="e">
        <f>AH230/#REF!</f>
        <v>#REF!</v>
      </c>
      <c r="AJ230" s="88" t="e">
        <f>#REF!-#REF!</f>
        <v>#REF!</v>
      </c>
      <c r="AK230" s="81" t="e">
        <f>AJ230/#REF!</f>
        <v>#REF!</v>
      </c>
      <c r="AL230" s="88" t="e">
        <f>#REF!-#REF!</f>
        <v>#REF!</v>
      </c>
      <c r="AM230" s="83" t="e">
        <f>AL230/#REF!</f>
        <v>#REF!</v>
      </c>
    </row>
    <row r="231" spans="1:39" s="80" customFormat="1" ht="12.75">
      <c r="A231" s="14" t="s">
        <v>414</v>
      </c>
      <c r="B231" s="61" t="s">
        <v>415</v>
      </c>
      <c r="C231" s="27">
        <v>1514</v>
      </c>
      <c r="D231" s="46">
        <v>2605935</v>
      </c>
      <c r="E231" s="46">
        <v>309400</v>
      </c>
      <c r="F231" s="15">
        <f t="shared" si="45"/>
        <v>12751.731060116355</v>
      </c>
      <c r="G231" s="16">
        <f t="shared" si="49"/>
        <v>0.0007569782545566246</v>
      </c>
      <c r="H231" s="16">
        <v>0</v>
      </c>
      <c r="I231" s="107">
        <f t="shared" si="50"/>
        <v>8.422543632837751</v>
      </c>
      <c r="J231" s="107">
        <f t="shared" si="51"/>
        <v>-2388.2689398836446</v>
      </c>
      <c r="K231" s="107">
        <f t="shared" si="43"/>
        <v>0</v>
      </c>
      <c r="L231" s="107">
        <f t="shared" si="52"/>
        <v>0</v>
      </c>
      <c r="M231" s="56">
        <f t="shared" si="46"/>
        <v>55135.16843971062</v>
      </c>
      <c r="N231" s="57">
        <f t="shared" si="48"/>
        <v>0</v>
      </c>
      <c r="O231" s="58">
        <f t="shared" si="47"/>
        <v>55135.16843971062</v>
      </c>
      <c r="P231" s="18">
        <v>78438.74</v>
      </c>
      <c r="AE231" s="88" t="e">
        <f>#REF!-P231</f>
        <v>#REF!</v>
      </c>
      <c r="AF231" s="81" t="e">
        <f>AE231/#REF!</f>
        <v>#REF!</v>
      </c>
      <c r="AG231" s="82">
        <v>84073.29552614178</v>
      </c>
      <c r="AH231" s="89" t="e">
        <f>#REF!-AG231</f>
        <v>#REF!</v>
      </c>
      <c r="AI231" s="81" t="e">
        <f>AH231/#REF!</f>
        <v>#REF!</v>
      </c>
      <c r="AJ231" s="88" t="e">
        <f>#REF!-#REF!</f>
        <v>#REF!</v>
      </c>
      <c r="AK231" s="81" t="e">
        <f>AJ231/#REF!</f>
        <v>#REF!</v>
      </c>
      <c r="AL231" s="88" t="e">
        <f>#REF!-#REF!</f>
        <v>#REF!</v>
      </c>
      <c r="AM231" s="83" t="e">
        <f>AL231/#REF!</f>
        <v>#REF!</v>
      </c>
    </row>
    <row r="232" spans="1:39" s="80" customFormat="1" ht="12.75">
      <c r="A232" s="14" t="s">
        <v>416</v>
      </c>
      <c r="B232" s="61" t="s">
        <v>417</v>
      </c>
      <c r="C232" s="27">
        <v>3244</v>
      </c>
      <c r="D232" s="46">
        <v>4747892</v>
      </c>
      <c r="E232" s="46">
        <v>324550</v>
      </c>
      <c r="F232" s="15">
        <f t="shared" si="45"/>
        <v>47456.97626867971</v>
      </c>
      <c r="G232" s="16">
        <f t="shared" si="49"/>
        <v>0.0028171782241204614</v>
      </c>
      <c r="H232" s="16">
        <v>0.0036219255922195896</v>
      </c>
      <c r="I232" s="107">
        <f t="shared" si="50"/>
        <v>14.629154213526421</v>
      </c>
      <c r="J232" s="107">
        <f t="shared" si="51"/>
        <v>15016.976268679711</v>
      </c>
      <c r="K232" s="107">
        <f t="shared" si="43"/>
        <v>15016.976268679711</v>
      </c>
      <c r="L232" s="107">
        <f t="shared" si="52"/>
        <v>0.0036219255922195896</v>
      </c>
      <c r="M232" s="56">
        <f t="shared" si="46"/>
        <v>205191.62205332224</v>
      </c>
      <c r="N232" s="57">
        <f t="shared" si="48"/>
        <v>59303.594048142695</v>
      </c>
      <c r="O232" s="58">
        <f t="shared" si="47"/>
        <v>264495.21610146493</v>
      </c>
      <c r="P232" s="18">
        <v>414386.77</v>
      </c>
      <c r="AE232" s="88" t="e">
        <f>#REF!-P232</f>
        <v>#REF!</v>
      </c>
      <c r="AF232" s="81" t="e">
        <f>AE232/#REF!</f>
        <v>#REF!</v>
      </c>
      <c r="AG232" s="82">
        <v>483231.1814935462</v>
      </c>
      <c r="AH232" s="89" t="e">
        <f>#REF!-AG232</f>
        <v>#REF!</v>
      </c>
      <c r="AI232" s="81" t="e">
        <f>AH232/#REF!</f>
        <v>#REF!</v>
      </c>
      <c r="AJ232" s="88" t="e">
        <f>#REF!-#REF!</f>
        <v>#REF!</v>
      </c>
      <c r="AK232" s="81" t="e">
        <f>AJ232/#REF!</f>
        <v>#REF!</v>
      </c>
      <c r="AL232" s="88" t="e">
        <f>#REF!-#REF!</f>
        <v>#REF!</v>
      </c>
      <c r="AM232" s="83" t="e">
        <f>AL232/#REF!</f>
        <v>#REF!</v>
      </c>
    </row>
    <row r="233" spans="1:39" s="80" customFormat="1" ht="12.75">
      <c r="A233" s="14" t="s">
        <v>418</v>
      </c>
      <c r="B233" s="61" t="s">
        <v>419</v>
      </c>
      <c r="C233" s="27">
        <v>2324</v>
      </c>
      <c r="D233" s="46">
        <v>2572042</v>
      </c>
      <c r="E233" s="46">
        <v>235100</v>
      </c>
      <c r="F233" s="15">
        <f t="shared" si="45"/>
        <v>25425.034487452147</v>
      </c>
      <c r="G233" s="16">
        <f t="shared" si="49"/>
        <v>0.0015093008265011116</v>
      </c>
      <c r="H233" s="16">
        <v>0.0005270057159570344</v>
      </c>
      <c r="I233" s="107">
        <f t="shared" si="50"/>
        <v>10.940204168438962</v>
      </c>
      <c r="J233" s="107">
        <f t="shared" si="51"/>
        <v>2185.0344874521475</v>
      </c>
      <c r="K233" s="107">
        <f t="shared" si="43"/>
        <v>2185.0344874521475</v>
      </c>
      <c r="L233" s="107">
        <f t="shared" si="52"/>
        <v>0.0005270057159570344</v>
      </c>
      <c r="M233" s="56">
        <f t="shared" si="46"/>
        <v>109931.2361939301</v>
      </c>
      <c r="N233" s="57">
        <f t="shared" si="48"/>
        <v>8628.927415655187</v>
      </c>
      <c r="O233" s="58">
        <f t="shared" si="47"/>
        <v>118560.16360958529</v>
      </c>
      <c r="P233" s="18">
        <v>163433.88</v>
      </c>
      <c r="AE233" s="88" t="e">
        <f>#REF!-P233</f>
        <v>#REF!</v>
      </c>
      <c r="AF233" s="81" t="e">
        <f>AE233/#REF!</f>
        <v>#REF!</v>
      </c>
      <c r="AG233" s="82">
        <v>173920.75848247812</v>
      </c>
      <c r="AH233" s="89" t="e">
        <f>#REF!-AG233</f>
        <v>#REF!</v>
      </c>
      <c r="AI233" s="81" t="e">
        <f>AH233/#REF!</f>
        <v>#REF!</v>
      </c>
      <c r="AJ233" s="88" t="e">
        <f>#REF!-#REF!</f>
        <v>#REF!</v>
      </c>
      <c r="AK233" s="81" t="e">
        <f>AJ233/#REF!</f>
        <v>#REF!</v>
      </c>
      <c r="AL233" s="88" t="e">
        <f>#REF!-#REF!</f>
        <v>#REF!</v>
      </c>
      <c r="AM233" s="83" t="e">
        <f>AL233/#REF!</f>
        <v>#REF!</v>
      </c>
    </row>
    <row r="234" spans="1:39" s="80" customFormat="1" ht="12.75">
      <c r="A234" s="14" t="s">
        <v>420</v>
      </c>
      <c r="B234" s="61" t="s">
        <v>421</v>
      </c>
      <c r="C234" s="27">
        <v>1340</v>
      </c>
      <c r="D234" s="46">
        <v>4039820</v>
      </c>
      <c r="E234" s="46">
        <v>544000</v>
      </c>
      <c r="F234" s="15">
        <f t="shared" si="45"/>
        <v>9951.027205882352</v>
      </c>
      <c r="G234" s="16">
        <f t="shared" si="49"/>
        <v>0.0005907206770470874</v>
      </c>
      <c r="H234" s="16">
        <v>0</v>
      </c>
      <c r="I234" s="107">
        <f t="shared" si="50"/>
        <v>7.426139705882353</v>
      </c>
      <c r="J234" s="107">
        <f t="shared" si="51"/>
        <v>-3448.9727941176475</v>
      </c>
      <c r="K234" s="107">
        <f t="shared" si="43"/>
        <v>0</v>
      </c>
      <c r="L234" s="107">
        <f t="shared" si="52"/>
        <v>0</v>
      </c>
      <c r="M234" s="56">
        <f t="shared" si="46"/>
        <v>43025.65342367408</v>
      </c>
      <c r="N234" s="57">
        <f t="shared" si="48"/>
        <v>0</v>
      </c>
      <c r="O234" s="58">
        <f t="shared" si="47"/>
        <v>43025.65342367408</v>
      </c>
      <c r="P234" s="18">
        <v>55613.59</v>
      </c>
      <c r="AE234" s="88" t="e">
        <f>#REF!-P234</f>
        <v>#REF!</v>
      </c>
      <c r="AF234" s="81" t="e">
        <f>AE234/#REF!</f>
        <v>#REF!</v>
      </c>
      <c r="AG234" s="82">
        <v>59608.52928434792</v>
      </c>
      <c r="AH234" s="89" t="e">
        <f>#REF!-AG234</f>
        <v>#REF!</v>
      </c>
      <c r="AI234" s="81" t="e">
        <f>AH234/#REF!</f>
        <v>#REF!</v>
      </c>
      <c r="AJ234" s="88" t="e">
        <f>#REF!-#REF!</f>
        <v>#REF!</v>
      </c>
      <c r="AK234" s="81" t="e">
        <f>AJ234/#REF!</f>
        <v>#REF!</v>
      </c>
      <c r="AL234" s="88" t="e">
        <f>#REF!-#REF!</f>
        <v>#REF!</v>
      </c>
      <c r="AM234" s="83" t="e">
        <f>AL234/#REF!</f>
        <v>#REF!</v>
      </c>
    </row>
    <row r="235" spans="1:39" s="80" customFormat="1" ht="12.75">
      <c r="A235" s="14" t="s">
        <v>422</v>
      </c>
      <c r="B235" s="61" t="s">
        <v>423</v>
      </c>
      <c r="C235" s="27">
        <v>4679</v>
      </c>
      <c r="D235" s="46">
        <v>3710449</v>
      </c>
      <c r="E235" s="46">
        <v>314300</v>
      </c>
      <c r="F235" s="15">
        <f t="shared" si="45"/>
        <v>55237.64196945593</v>
      </c>
      <c r="G235" s="16">
        <f t="shared" si="49"/>
        <v>0.0032790602002769156</v>
      </c>
      <c r="H235" s="16">
        <v>0.0020374761267283265</v>
      </c>
      <c r="I235" s="107">
        <f t="shared" si="50"/>
        <v>11.80543748011454</v>
      </c>
      <c r="J235" s="107">
        <f t="shared" si="51"/>
        <v>8447.641969455932</v>
      </c>
      <c r="K235" s="107">
        <f t="shared" si="43"/>
        <v>8447.641969455932</v>
      </c>
      <c r="L235" s="107">
        <f t="shared" si="52"/>
        <v>0.0020374761267283265</v>
      </c>
      <c r="M235" s="56">
        <f t="shared" si="46"/>
        <v>238833.19682955983</v>
      </c>
      <c r="N235" s="57">
        <f t="shared" si="48"/>
        <v>33360.612753016816</v>
      </c>
      <c r="O235" s="58">
        <f t="shared" si="47"/>
        <v>272193.8095825766</v>
      </c>
      <c r="P235" s="18">
        <v>357960.54</v>
      </c>
      <c r="AE235" s="88" t="e">
        <f>#REF!-P235</f>
        <v>#REF!</v>
      </c>
      <c r="AF235" s="81" t="e">
        <f>AE235/#REF!</f>
        <v>#REF!</v>
      </c>
      <c r="AG235" s="82">
        <v>407551.62556958775</v>
      </c>
      <c r="AH235" s="89" t="e">
        <f>#REF!-AG235</f>
        <v>#REF!</v>
      </c>
      <c r="AI235" s="81" t="e">
        <f>AH235/#REF!</f>
        <v>#REF!</v>
      </c>
      <c r="AJ235" s="88" t="e">
        <f>#REF!-#REF!</f>
        <v>#REF!</v>
      </c>
      <c r="AK235" s="81" t="e">
        <f>AJ235/#REF!</f>
        <v>#REF!</v>
      </c>
      <c r="AL235" s="88" t="e">
        <f>#REF!-#REF!</f>
        <v>#REF!</v>
      </c>
      <c r="AM235" s="83" t="e">
        <f>AL235/#REF!</f>
        <v>#REF!</v>
      </c>
    </row>
    <row r="236" spans="1:39" s="80" customFormat="1" ht="12.75">
      <c r="A236" s="14" t="s">
        <v>424</v>
      </c>
      <c r="B236" s="61" t="s">
        <v>425</v>
      </c>
      <c r="C236" s="27">
        <v>1413</v>
      </c>
      <c r="D236" s="46">
        <v>1551450</v>
      </c>
      <c r="E236" s="46">
        <v>144900</v>
      </c>
      <c r="F236" s="15">
        <f t="shared" si="45"/>
        <v>15129.046583850932</v>
      </c>
      <c r="G236" s="16">
        <f t="shared" si="49"/>
        <v>0.0008981023221207148</v>
      </c>
      <c r="H236" s="16">
        <v>0.00024095878725040944</v>
      </c>
      <c r="I236" s="107">
        <f t="shared" si="50"/>
        <v>10.70703933747412</v>
      </c>
      <c r="J236" s="107">
        <f t="shared" si="51"/>
        <v>999.0465838509311</v>
      </c>
      <c r="K236" s="107">
        <f t="shared" si="43"/>
        <v>999.0465838509311</v>
      </c>
      <c r="L236" s="107">
        <f t="shared" si="52"/>
        <v>0.00024095878725040944</v>
      </c>
      <c r="M236" s="56">
        <f t="shared" si="46"/>
        <v>65414.062435946515</v>
      </c>
      <c r="N236" s="57">
        <f t="shared" si="48"/>
        <v>3945.3383946173312</v>
      </c>
      <c r="O236" s="58">
        <f t="shared" si="47"/>
        <v>69359.40083056384</v>
      </c>
      <c r="P236" s="18">
        <v>94089.03</v>
      </c>
      <c r="AE236" s="88" t="e">
        <f>#REF!-P236</f>
        <v>#REF!</v>
      </c>
      <c r="AF236" s="81" t="e">
        <f>AE236/#REF!</f>
        <v>#REF!</v>
      </c>
      <c r="AG236" s="82">
        <v>98755.74030805708</v>
      </c>
      <c r="AH236" s="89" t="e">
        <f>#REF!-AG236</f>
        <v>#REF!</v>
      </c>
      <c r="AI236" s="81" t="e">
        <f>AH236/#REF!</f>
        <v>#REF!</v>
      </c>
      <c r="AJ236" s="88" t="e">
        <f>#REF!-#REF!</f>
        <v>#REF!</v>
      </c>
      <c r="AK236" s="81" t="e">
        <f>AJ236/#REF!</f>
        <v>#REF!</v>
      </c>
      <c r="AL236" s="88" t="e">
        <f>#REF!-#REF!</f>
        <v>#REF!</v>
      </c>
      <c r="AM236" s="83" t="e">
        <f>AL236/#REF!</f>
        <v>#REF!</v>
      </c>
    </row>
    <row r="237" spans="1:39" s="80" customFormat="1" ht="12.75">
      <c r="A237" s="14"/>
      <c r="B237" s="61"/>
      <c r="C237" s="23"/>
      <c r="D237" s="45"/>
      <c r="E237" s="45">
        <v>0</v>
      </c>
      <c r="F237" s="15"/>
      <c r="G237" s="16"/>
      <c r="H237" s="16"/>
      <c r="I237" s="107"/>
      <c r="J237" s="107"/>
      <c r="K237" s="107"/>
      <c r="L237" s="107"/>
      <c r="M237" s="56">
        <f t="shared" si="46"/>
        <v>0</v>
      </c>
      <c r="N237" s="57">
        <f t="shared" si="48"/>
        <v>0</v>
      </c>
      <c r="O237" s="58">
        <f t="shared" si="47"/>
        <v>0</v>
      </c>
      <c r="P237" s="18"/>
      <c r="AE237" s="88" t="e">
        <f>#REF!-P237</f>
        <v>#REF!</v>
      </c>
      <c r="AF237" s="81" t="e">
        <f>AE237/#REF!</f>
        <v>#REF!</v>
      </c>
      <c r="AG237" s="82"/>
      <c r="AH237" s="89" t="e">
        <f>#REF!-AG237</f>
        <v>#REF!</v>
      </c>
      <c r="AI237" s="81" t="e">
        <f>AH237/#REF!</f>
        <v>#REF!</v>
      </c>
      <c r="AJ237" s="88" t="e">
        <f>#REF!-#REF!</f>
        <v>#REF!</v>
      </c>
      <c r="AK237" s="81"/>
      <c r="AL237" s="88" t="e">
        <f>#REF!-#REF!</f>
        <v>#REF!</v>
      </c>
      <c r="AM237" s="83" t="e">
        <f>AL237/#REF!</f>
        <v>#REF!</v>
      </c>
    </row>
    <row r="238" spans="1:39" s="80" customFormat="1" ht="12.75">
      <c r="A238" s="2"/>
      <c r="B238" s="2" t="s">
        <v>992</v>
      </c>
      <c r="C238" s="14"/>
      <c r="D238" s="45"/>
      <c r="E238" s="45">
        <v>0</v>
      </c>
      <c r="F238" s="15"/>
      <c r="G238" s="16"/>
      <c r="H238" s="16"/>
      <c r="I238" s="107"/>
      <c r="J238" s="107"/>
      <c r="K238" s="107"/>
      <c r="L238" s="107"/>
      <c r="M238" s="56">
        <f t="shared" si="46"/>
        <v>0</v>
      </c>
      <c r="N238" s="57">
        <f t="shared" si="48"/>
        <v>0</v>
      </c>
      <c r="O238" s="58">
        <f t="shared" si="47"/>
        <v>0</v>
      </c>
      <c r="P238" s="18"/>
      <c r="AE238" s="88" t="e">
        <f>#REF!-P238</f>
        <v>#REF!</v>
      </c>
      <c r="AF238" s="81" t="e">
        <f>AE238/#REF!</f>
        <v>#REF!</v>
      </c>
      <c r="AG238" s="82"/>
      <c r="AH238" s="89" t="e">
        <f>#REF!-AG238</f>
        <v>#REF!</v>
      </c>
      <c r="AI238" s="81" t="e">
        <f>AH238/#REF!</f>
        <v>#REF!</v>
      </c>
      <c r="AJ238" s="88" t="e">
        <f>#REF!-#REF!</f>
        <v>#REF!</v>
      </c>
      <c r="AK238" s="81"/>
      <c r="AL238" s="88" t="e">
        <f>#REF!-#REF!</f>
        <v>#REF!</v>
      </c>
      <c r="AM238" s="83" t="e">
        <f>AL238/#REF!</f>
        <v>#REF!</v>
      </c>
    </row>
    <row r="239" spans="1:39" s="80" customFormat="1" ht="12.75">
      <c r="A239" s="14" t="s">
        <v>426</v>
      </c>
      <c r="B239" s="61" t="s">
        <v>427</v>
      </c>
      <c r="C239" s="27">
        <v>697</v>
      </c>
      <c r="D239" s="46">
        <v>997332</v>
      </c>
      <c r="E239" s="46">
        <v>84000</v>
      </c>
      <c r="F239" s="15">
        <f t="shared" si="45"/>
        <v>8275.481</v>
      </c>
      <c r="G239" s="16">
        <f aca="true" t="shared" si="53" ref="G239:G257">F239/$F$534</f>
        <v>0.0004912555898069066</v>
      </c>
      <c r="H239" s="16">
        <v>0.0003148673181243654</v>
      </c>
      <c r="I239" s="107">
        <f aca="true" t="shared" si="54" ref="I239:I257">D239/E239</f>
        <v>11.873</v>
      </c>
      <c r="J239" s="107">
        <f aca="true" t="shared" si="55" ref="J239:J257">(I239-10)*C239</f>
        <v>1305.4809999999995</v>
      </c>
      <c r="K239" s="107">
        <f t="shared" si="43"/>
        <v>1305.4809999999995</v>
      </c>
      <c r="L239" s="107">
        <f aca="true" t="shared" si="56" ref="L239:L257">K239/$K$534</f>
        <v>0.0003148673181243654</v>
      </c>
      <c r="M239" s="56">
        <f t="shared" si="46"/>
        <v>35781.027430989554</v>
      </c>
      <c r="N239" s="57">
        <f t="shared" si="48"/>
        <v>5155.47963027913</v>
      </c>
      <c r="O239" s="58">
        <f t="shared" si="47"/>
        <v>40936.50706126868</v>
      </c>
      <c r="P239" s="18">
        <v>43652.74</v>
      </c>
      <c r="AE239" s="88" t="e">
        <f>#REF!-P239</f>
        <v>#REF!</v>
      </c>
      <c r="AF239" s="81" t="e">
        <f>AE239/#REF!</f>
        <v>#REF!</v>
      </c>
      <c r="AG239" s="82">
        <v>48341.610620796455</v>
      </c>
      <c r="AH239" s="89" t="e">
        <f>#REF!-AG239</f>
        <v>#REF!</v>
      </c>
      <c r="AI239" s="81" t="e">
        <f>AH239/#REF!</f>
        <v>#REF!</v>
      </c>
      <c r="AJ239" s="88" t="e">
        <f>#REF!-#REF!</f>
        <v>#REF!</v>
      </c>
      <c r="AK239" s="81" t="e">
        <f>AJ239/#REF!</f>
        <v>#REF!</v>
      </c>
      <c r="AL239" s="88" t="e">
        <f>#REF!-#REF!</f>
        <v>#REF!</v>
      </c>
      <c r="AM239" s="83" t="e">
        <f>AL239/#REF!</f>
        <v>#REF!</v>
      </c>
    </row>
    <row r="240" spans="1:39" s="80" customFormat="1" ht="12.75">
      <c r="A240" s="14" t="s">
        <v>428</v>
      </c>
      <c r="B240" s="61" t="s">
        <v>429</v>
      </c>
      <c r="C240" s="27">
        <v>3178</v>
      </c>
      <c r="D240" s="46">
        <v>7139574</v>
      </c>
      <c r="E240" s="46">
        <v>1109100</v>
      </c>
      <c r="F240" s="15">
        <f t="shared" si="45"/>
        <v>20457.637879361642</v>
      </c>
      <c r="G240" s="16">
        <f t="shared" si="53"/>
        <v>0.0012144223353883498</v>
      </c>
      <c r="H240" s="16">
        <v>0</v>
      </c>
      <c r="I240" s="107">
        <f t="shared" si="54"/>
        <v>6.437268055179875</v>
      </c>
      <c r="J240" s="107">
        <f t="shared" si="55"/>
        <v>-11322.362120638356</v>
      </c>
      <c r="K240" s="107">
        <f t="shared" si="43"/>
        <v>0</v>
      </c>
      <c r="L240" s="107">
        <f t="shared" si="56"/>
        <v>0</v>
      </c>
      <c r="M240" s="56">
        <f t="shared" si="46"/>
        <v>88453.50525663584</v>
      </c>
      <c r="N240" s="57">
        <f t="shared" si="48"/>
        <v>0</v>
      </c>
      <c r="O240" s="58">
        <f t="shared" si="47"/>
        <v>88453.50525663584</v>
      </c>
      <c r="P240" s="18">
        <v>125357.83</v>
      </c>
      <c r="AE240" s="88" t="e">
        <f>#REF!-P240</f>
        <v>#REF!</v>
      </c>
      <c r="AF240" s="81" t="e">
        <f>AE240/#REF!</f>
        <v>#REF!</v>
      </c>
      <c r="AG240" s="82">
        <v>134362.78937257396</v>
      </c>
      <c r="AH240" s="89" t="e">
        <f>#REF!-AG240</f>
        <v>#REF!</v>
      </c>
      <c r="AI240" s="81" t="e">
        <f>AH240/#REF!</f>
        <v>#REF!</v>
      </c>
      <c r="AJ240" s="88" t="e">
        <f>#REF!-#REF!</f>
        <v>#REF!</v>
      </c>
      <c r="AK240" s="81" t="e">
        <f>AJ240/#REF!</f>
        <v>#REF!</v>
      </c>
      <c r="AL240" s="88" t="e">
        <f>#REF!-#REF!</f>
        <v>#REF!</v>
      </c>
      <c r="AM240" s="83" t="e">
        <f>AL240/#REF!</f>
        <v>#REF!</v>
      </c>
    </row>
    <row r="241" spans="1:39" s="80" customFormat="1" ht="12.75">
      <c r="A241" s="14" t="s">
        <v>430</v>
      </c>
      <c r="B241" s="61" t="s">
        <v>431</v>
      </c>
      <c r="C241" s="27">
        <v>2266</v>
      </c>
      <c r="D241" s="46">
        <v>7056399</v>
      </c>
      <c r="E241" s="46">
        <v>867400</v>
      </c>
      <c r="F241" s="15">
        <f t="shared" si="45"/>
        <v>18434.171240488817</v>
      </c>
      <c r="G241" s="16">
        <f t="shared" si="53"/>
        <v>0.001094303722689696</v>
      </c>
      <c r="H241" s="16">
        <v>0</v>
      </c>
      <c r="I241" s="107">
        <f t="shared" si="54"/>
        <v>8.13511528706479</v>
      </c>
      <c r="J241" s="107">
        <f t="shared" si="55"/>
        <v>-4225.828759511185</v>
      </c>
      <c r="K241" s="107">
        <f t="shared" si="43"/>
        <v>0</v>
      </c>
      <c r="L241" s="107">
        <f t="shared" si="56"/>
        <v>0</v>
      </c>
      <c r="M241" s="56">
        <f t="shared" si="46"/>
        <v>79704.56180414035</v>
      </c>
      <c r="N241" s="57">
        <f t="shared" si="48"/>
        <v>0</v>
      </c>
      <c r="O241" s="58">
        <f t="shared" si="47"/>
        <v>79704.56180414035</v>
      </c>
      <c r="P241" s="18">
        <v>102770.94</v>
      </c>
      <c r="AE241" s="88" t="e">
        <f>#REF!-P241</f>
        <v>#REF!</v>
      </c>
      <c r="AF241" s="81" t="e">
        <f>AE241/#REF!</f>
        <v>#REF!</v>
      </c>
      <c r="AG241" s="82">
        <v>110153.39522459541</v>
      </c>
      <c r="AH241" s="89" t="e">
        <f>#REF!-AG241</f>
        <v>#REF!</v>
      </c>
      <c r="AI241" s="81" t="e">
        <f>AH241/#REF!</f>
        <v>#REF!</v>
      </c>
      <c r="AJ241" s="88" t="e">
        <f>#REF!-#REF!</f>
        <v>#REF!</v>
      </c>
      <c r="AK241" s="81" t="e">
        <f>AJ241/#REF!</f>
        <v>#REF!</v>
      </c>
      <c r="AL241" s="88" t="e">
        <f>#REF!-#REF!</f>
        <v>#REF!</v>
      </c>
      <c r="AM241" s="83" t="e">
        <f>AL241/#REF!</f>
        <v>#REF!</v>
      </c>
    </row>
    <row r="242" spans="1:39" s="80" customFormat="1" ht="12.75">
      <c r="A242" s="14" t="s">
        <v>432</v>
      </c>
      <c r="B242" s="61" t="s">
        <v>433</v>
      </c>
      <c r="C242" s="27">
        <v>790</v>
      </c>
      <c r="D242" s="46">
        <v>1815459</v>
      </c>
      <c r="E242" s="46">
        <v>246800</v>
      </c>
      <c r="F242" s="15">
        <f t="shared" si="45"/>
        <v>5811.2342382495945</v>
      </c>
      <c r="G242" s="16">
        <f t="shared" si="53"/>
        <v>0.0003449710419512043</v>
      </c>
      <c r="H242" s="16">
        <v>0</v>
      </c>
      <c r="I242" s="107">
        <f t="shared" si="54"/>
        <v>7.355992706645057</v>
      </c>
      <c r="J242" s="107">
        <f t="shared" si="55"/>
        <v>-2088.765761750405</v>
      </c>
      <c r="K242" s="107">
        <f t="shared" si="43"/>
        <v>0</v>
      </c>
      <c r="L242" s="107">
        <f t="shared" si="56"/>
        <v>0</v>
      </c>
      <c r="M242" s="56">
        <f t="shared" si="46"/>
        <v>25126.26537197227</v>
      </c>
      <c r="N242" s="57">
        <f t="shared" si="48"/>
        <v>0</v>
      </c>
      <c r="O242" s="58">
        <f t="shared" si="47"/>
        <v>25126.26537197227</v>
      </c>
      <c r="P242" s="18">
        <v>23533</v>
      </c>
      <c r="AE242" s="88" t="e">
        <f>#REF!-P242</f>
        <v>#REF!</v>
      </c>
      <c r="AF242" s="81" t="e">
        <f>AE242/#REF!</f>
        <v>#REF!</v>
      </c>
      <c r="AG242" s="82">
        <v>25223.46562255432</v>
      </c>
      <c r="AH242" s="89" t="e">
        <f>#REF!-AG242</f>
        <v>#REF!</v>
      </c>
      <c r="AI242" s="81" t="e">
        <f>AH242/#REF!</f>
        <v>#REF!</v>
      </c>
      <c r="AJ242" s="88" t="e">
        <f>#REF!-#REF!</f>
        <v>#REF!</v>
      </c>
      <c r="AK242" s="81" t="e">
        <f>AJ242/#REF!</f>
        <v>#REF!</v>
      </c>
      <c r="AL242" s="88" t="e">
        <f>#REF!-#REF!</f>
        <v>#REF!</v>
      </c>
      <c r="AM242" s="83" t="e">
        <f>AL242/#REF!</f>
        <v>#REF!</v>
      </c>
    </row>
    <row r="243" spans="1:39" s="80" customFormat="1" ht="12.75">
      <c r="A243" s="14" t="s">
        <v>434</v>
      </c>
      <c r="B243" s="61" t="s">
        <v>435</v>
      </c>
      <c r="C243" s="27">
        <v>2750</v>
      </c>
      <c r="D243" s="46">
        <v>6254247</v>
      </c>
      <c r="E243" s="46">
        <v>1216750</v>
      </c>
      <c r="F243" s="15">
        <f t="shared" si="45"/>
        <v>14135.343538113826</v>
      </c>
      <c r="G243" s="16">
        <f t="shared" si="53"/>
        <v>0.0008391133430116453</v>
      </c>
      <c r="H243" s="16">
        <v>0</v>
      </c>
      <c r="I243" s="107">
        <f t="shared" si="54"/>
        <v>5.140124922950482</v>
      </c>
      <c r="J243" s="107">
        <f t="shared" si="55"/>
        <v>-13364.656461886174</v>
      </c>
      <c r="K243" s="107">
        <f t="shared" si="43"/>
        <v>0</v>
      </c>
      <c r="L243" s="107">
        <f t="shared" si="56"/>
        <v>0</v>
      </c>
      <c r="M243" s="56">
        <f t="shared" si="46"/>
        <v>61117.548923586655</v>
      </c>
      <c r="N243" s="57">
        <f t="shared" si="48"/>
        <v>0</v>
      </c>
      <c r="O243" s="58">
        <f t="shared" si="47"/>
        <v>61117.548923586655</v>
      </c>
      <c r="P243" s="18">
        <v>80549.2</v>
      </c>
      <c r="AE243" s="88" t="e">
        <f>#REF!-P243</f>
        <v>#REF!</v>
      </c>
      <c r="AF243" s="81" t="e">
        <f>AE243/#REF!</f>
        <v>#REF!</v>
      </c>
      <c r="AG243" s="82">
        <v>86335.3749848405</v>
      </c>
      <c r="AH243" s="89" t="e">
        <f>#REF!-AG243</f>
        <v>#REF!</v>
      </c>
      <c r="AI243" s="81" t="e">
        <f>AH243/#REF!</f>
        <v>#REF!</v>
      </c>
      <c r="AJ243" s="88" t="e">
        <f>#REF!-#REF!</f>
        <v>#REF!</v>
      </c>
      <c r="AK243" s="81" t="e">
        <f>AJ243/#REF!</f>
        <v>#REF!</v>
      </c>
      <c r="AL243" s="88" t="e">
        <f>#REF!-#REF!</f>
        <v>#REF!</v>
      </c>
      <c r="AM243" s="83" t="e">
        <f>AL243/#REF!</f>
        <v>#REF!</v>
      </c>
    </row>
    <row r="244" spans="1:39" s="80" customFormat="1" ht="12.75">
      <c r="A244" s="14" t="s">
        <v>436</v>
      </c>
      <c r="B244" s="61" t="s">
        <v>437</v>
      </c>
      <c r="C244" s="27">
        <v>1908</v>
      </c>
      <c r="D244" s="46">
        <v>4296348</v>
      </c>
      <c r="E244" s="46">
        <v>387500</v>
      </c>
      <c r="F244" s="15">
        <f t="shared" si="45"/>
        <v>21154.66318451613</v>
      </c>
      <c r="G244" s="16">
        <f t="shared" si="53"/>
        <v>0.0012557996979119309</v>
      </c>
      <c r="H244" s="16">
        <v>0.0005003854004155929</v>
      </c>
      <c r="I244" s="107">
        <f t="shared" si="54"/>
        <v>11.087349677419354</v>
      </c>
      <c r="J244" s="107">
        <f t="shared" si="55"/>
        <v>2074.6631845161273</v>
      </c>
      <c r="K244" s="107">
        <f t="shared" si="43"/>
        <v>2074.6631845161273</v>
      </c>
      <c r="L244" s="107">
        <f t="shared" si="56"/>
        <v>0.0005003854004155929</v>
      </c>
      <c r="M244" s="56">
        <f t="shared" si="46"/>
        <v>91467.26138317719</v>
      </c>
      <c r="N244" s="57">
        <f t="shared" si="48"/>
        <v>8193.059713211398</v>
      </c>
      <c r="O244" s="58">
        <f t="shared" si="47"/>
        <v>99660.3210963886</v>
      </c>
      <c r="P244" s="18">
        <v>140859.21</v>
      </c>
      <c r="AE244" s="88" t="e">
        <f>#REF!-P244</f>
        <v>#REF!</v>
      </c>
      <c r="AF244" s="81" t="e">
        <f>AE244/#REF!</f>
        <v>#REF!</v>
      </c>
      <c r="AG244" s="82">
        <v>141661.81263106695</v>
      </c>
      <c r="AH244" s="89" t="e">
        <f>#REF!-AG244</f>
        <v>#REF!</v>
      </c>
      <c r="AI244" s="81" t="e">
        <f>AH244/#REF!</f>
        <v>#REF!</v>
      </c>
      <c r="AJ244" s="88" t="e">
        <f>#REF!-#REF!</f>
        <v>#REF!</v>
      </c>
      <c r="AK244" s="81" t="e">
        <f>AJ244/#REF!</f>
        <v>#REF!</v>
      </c>
      <c r="AL244" s="88" t="e">
        <f>#REF!-#REF!</f>
        <v>#REF!</v>
      </c>
      <c r="AM244" s="83" t="e">
        <f>AL244/#REF!</f>
        <v>#REF!</v>
      </c>
    </row>
    <row r="245" spans="1:39" s="80" customFormat="1" ht="12.75">
      <c r="A245" s="14" t="s">
        <v>438</v>
      </c>
      <c r="B245" s="61" t="s">
        <v>439</v>
      </c>
      <c r="C245" s="27">
        <v>1651</v>
      </c>
      <c r="D245" s="46">
        <v>1499928</v>
      </c>
      <c r="E245" s="46">
        <v>157250</v>
      </c>
      <c r="F245" s="15">
        <f t="shared" si="45"/>
        <v>15748.051688394276</v>
      </c>
      <c r="G245" s="16">
        <f t="shared" si="53"/>
        <v>0.0009348481883399625</v>
      </c>
      <c r="H245" s="16">
        <v>0</v>
      </c>
      <c r="I245" s="107">
        <f t="shared" si="54"/>
        <v>9.538492845786964</v>
      </c>
      <c r="J245" s="107">
        <f t="shared" si="55"/>
        <v>-761.9483116057228</v>
      </c>
      <c r="K245" s="107">
        <f t="shared" si="43"/>
        <v>0</v>
      </c>
      <c r="L245" s="107">
        <f t="shared" si="56"/>
        <v>0</v>
      </c>
      <c r="M245" s="56">
        <f t="shared" si="46"/>
        <v>68090.47950772614</v>
      </c>
      <c r="N245" s="57">
        <f t="shared" si="48"/>
        <v>0</v>
      </c>
      <c r="O245" s="58">
        <f t="shared" si="47"/>
        <v>68090.47950772614</v>
      </c>
      <c r="P245" s="18">
        <v>99250.84</v>
      </c>
      <c r="AE245" s="88" t="e">
        <f>#REF!-P245</f>
        <v>#REF!</v>
      </c>
      <c r="AF245" s="81" t="e">
        <f>AE245/#REF!</f>
        <v>#REF!</v>
      </c>
      <c r="AG245" s="82">
        <v>104222.76669232245</v>
      </c>
      <c r="AH245" s="89" t="e">
        <f>#REF!-AG245</f>
        <v>#REF!</v>
      </c>
      <c r="AI245" s="81" t="e">
        <f>AH245/#REF!</f>
        <v>#REF!</v>
      </c>
      <c r="AJ245" s="88" t="e">
        <f>#REF!-#REF!</f>
        <v>#REF!</v>
      </c>
      <c r="AK245" s="81" t="e">
        <f>AJ245/#REF!</f>
        <v>#REF!</v>
      </c>
      <c r="AL245" s="88" t="e">
        <f>#REF!-#REF!</f>
        <v>#REF!</v>
      </c>
      <c r="AM245" s="83" t="e">
        <f>AL245/#REF!</f>
        <v>#REF!</v>
      </c>
    </row>
    <row r="246" spans="1:39" s="80" customFormat="1" ht="12.75">
      <c r="A246" s="14" t="s">
        <v>440</v>
      </c>
      <c r="B246" s="61" t="s">
        <v>441</v>
      </c>
      <c r="C246" s="27">
        <v>1204</v>
      </c>
      <c r="D246" s="46">
        <v>2492074</v>
      </c>
      <c r="E246" s="46">
        <v>239850</v>
      </c>
      <c r="F246" s="15">
        <f t="shared" si="45"/>
        <v>12509.723143631436</v>
      </c>
      <c r="G246" s="16">
        <f t="shared" si="53"/>
        <v>0.0007426119909218293</v>
      </c>
      <c r="H246" s="16">
        <v>0.00011329193339173564</v>
      </c>
      <c r="I246" s="107">
        <f t="shared" si="54"/>
        <v>10.390135501355013</v>
      </c>
      <c r="J246" s="107">
        <f t="shared" si="55"/>
        <v>469.72314363143613</v>
      </c>
      <c r="K246" s="107">
        <f t="shared" si="43"/>
        <v>469.72314363143613</v>
      </c>
      <c r="L246" s="107">
        <f t="shared" si="56"/>
        <v>0.00011329193339173564</v>
      </c>
      <c r="M246" s="56">
        <f t="shared" si="46"/>
        <v>54088.78915393091</v>
      </c>
      <c r="N246" s="57">
        <f t="shared" si="48"/>
        <v>1854.985326375909</v>
      </c>
      <c r="O246" s="58">
        <f t="shared" si="47"/>
        <v>55943.77448030682</v>
      </c>
      <c r="P246" s="18">
        <v>65208.15</v>
      </c>
      <c r="AE246" s="88" t="e">
        <f>#REF!-P246</f>
        <v>#REF!</v>
      </c>
      <c r="AF246" s="81" t="e">
        <f>AE246/#REF!</f>
        <v>#REF!</v>
      </c>
      <c r="AG246" s="82">
        <v>69892.30443370903</v>
      </c>
      <c r="AH246" s="89" t="e">
        <f>#REF!-AG246</f>
        <v>#REF!</v>
      </c>
      <c r="AI246" s="81" t="e">
        <f>AH246/#REF!</f>
        <v>#REF!</v>
      </c>
      <c r="AJ246" s="88" t="e">
        <f>#REF!-#REF!</f>
        <v>#REF!</v>
      </c>
      <c r="AK246" s="81" t="e">
        <f>AJ246/#REF!</f>
        <v>#REF!</v>
      </c>
      <c r="AL246" s="88" t="e">
        <f>#REF!-#REF!</f>
        <v>#REF!</v>
      </c>
      <c r="AM246" s="83" t="e">
        <f>AL246/#REF!</f>
        <v>#REF!</v>
      </c>
    </row>
    <row r="247" spans="1:39" s="80" customFormat="1" ht="12.75">
      <c r="A247" s="14" t="s">
        <v>442</v>
      </c>
      <c r="B247" s="61" t="s">
        <v>443</v>
      </c>
      <c r="C247" s="27">
        <v>2553</v>
      </c>
      <c r="D247" s="46">
        <v>3339872</v>
      </c>
      <c r="E247" s="46">
        <v>379100</v>
      </c>
      <c r="F247" s="15">
        <f t="shared" si="45"/>
        <v>22491.936734370876</v>
      </c>
      <c r="G247" s="16">
        <f t="shared" si="53"/>
        <v>0.0013351839785920594</v>
      </c>
      <c r="H247" s="16">
        <v>0</v>
      </c>
      <c r="I247" s="107">
        <f t="shared" si="54"/>
        <v>8.81000263782643</v>
      </c>
      <c r="J247" s="107">
        <f t="shared" si="55"/>
        <v>-3038.0632656291223</v>
      </c>
      <c r="K247" s="107">
        <f t="shared" si="43"/>
        <v>0</v>
      </c>
      <c r="L247" s="107">
        <f t="shared" si="56"/>
        <v>0</v>
      </c>
      <c r="M247" s="56">
        <f t="shared" si="46"/>
        <v>97249.28439429757</v>
      </c>
      <c r="N247" s="57">
        <f t="shared" si="48"/>
        <v>0</v>
      </c>
      <c r="O247" s="58">
        <f t="shared" si="47"/>
        <v>97249.28439429757</v>
      </c>
      <c r="P247" s="18">
        <v>127527.49</v>
      </c>
      <c r="AE247" s="88" t="e">
        <f>#REF!-P247</f>
        <v>#REF!</v>
      </c>
      <c r="AF247" s="81" t="e">
        <f>AE247/#REF!</f>
        <v>#REF!</v>
      </c>
      <c r="AG247" s="82">
        <v>136688.30307809237</v>
      </c>
      <c r="AH247" s="89" t="e">
        <f>#REF!-AG247</f>
        <v>#REF!</v>
      </c>
      <c r="AI247" s="81" t="e">
        <f>AH247/#REF!</f>
        <v>#REF!</v>
      </c>
      <c r="AJ247" s="88" t="e">
        <f>#REF!-#REF!</f>
        <v>#REF!</v>
      </c>
      <c r="AK247" s="81" t="e">
        <f>AJ247/#REF!</f>
        <v>#REF!</v>
      </c>
      <c r="AL247" s="88" t="e">
        <f>#REF!-#REF!</f>
        <v>#REF!</v>
      </c>
      <c r="AM247" s="83" t="e">
        <f>AL247/#REF!</f>
        <v>#REF!</v>
      </c>
    </row>
    <row r="248" spans="1:39" s="80" customFormat="1" ht="12.75">
      <c r="A248" s="14" t="s">
        <v>444</v>
      </c>
      <c r="B248" s="61" t="s">
        <v>445</v>
      </c>
      <c r="C248" s="27">
        <v>81</v>
      </c>
      <c r="D248" s="46">
        <v>336894</v>
      </c>
      <c r="E248" s="46">
        <v>102700</v>
      </c>
      <c r="F248" s="15">
        <f t="shared" si="45"/>
        <v>265.70997078870494</v>
      </c>
      <c r="G248" s="16">
        <f t="shared" si="53"/>
        <v>1.57732835610862E-05</v>
      </c>
      <c r="H248" s="16">
        <v>0</v>
      </c>
      <c r="I248" s="107">
        <f t="shared" si="54"/>
        <v>3.2803700097370982</v>
      </c>
      <c r="J248" s="107">
        <f t="shared" si="55"/>
        <v>-544.2900292112951</v>
      </c>
      <c r="K248" s="107">
        <f t="shared" si="43"/>
        <v>0</v>
      </c>
      <c r="L248" s="107">
        <f t="shared" si="56"/>
        <v>0</v>
      </c>
      <c r="M248" s="56">
        <f t="shared" si="46"/>
        <v>1148.8608037983638</v>
      </c>
      <c r="N248" s="57">
        <f t="shared" si="48"/>
        <v>0</v>
      </c>
      <c r="O248" s="58">
        <f t="shared" si="47"/>
        <v>1148.8608037983638</v>
      </c>
      <c r="P248" s="18">
        <v>1746.07</v>
      </c>
      <c r="AE248" s="88" t="e">
        <f>#REF!-P248</f>
        <v>#REF!</v>
      </c>
      <c r="AF248" s="81" t="e">
        <f>AE248/#REF!</f>
        <v>#REF!</v>
      </c>
      <c r="AG248" s="82">
        <v>1871.4988380903724</v>
      </c>
      <c r="AH248" s="89" t="e">
        <f>#REF!-AG248</f>
        <v>#REF!</v>
      </c>
      <c r="AI248" s="81" t="e">
        <f>AH248/#REF!</f>
        <v>#REF!</v>
      </c>
      <c r="AJ248" s="88" t="e">
        <f>#REF!-#REF!</f>
        <v>#REF!</v>
      </c>
      <c r="AK248" s="81" t="e">
        <f>AJ248/#REF!</f>
        <v>#REF!</v>
      </c>
      <c r="AL248" s="88" t="e">
        <f>#REF!-#REF!</f>
        <v>#REF!</v>
      </c>
      <c r="AM248" s="83" t="e">
        <f>AL248/#REF!</f>
        <v>#REF!</v>
      </c>
    </row>
    <row r="249" spans="1:39" s="80" customFormat="1" ht="12.75">
      <c r="A249" s="14" t="s">
        <v>446</v>
      </c>
      <c r="B249" s="61" t="s">
        <v>447</v>
      </c>
      <c r="C249" s="27">
        <v>1924</v>
      </c>
      <c r="D249" s="46">
        <v>3302328</v>
      </c>
      <c r="E249" s="46">
        <v>305700</v>
      </c>
      <c r="F249" s="15">
        <f t="shared" si="45"/>
        <v>20784.033601570165</v>
      </c>
      <c r="G249" s="16">
        <f t="shared" si="53"/>
        <v>0.0012337980940933726</v>
      </c>
      <c r="H249" s="16">
        <v>0.00037240351963782175</v>
      </c>
      <c r="I249" s="107">
        <f t="shared" si="54"/>
        <v>10.80251226692836</v>
      </c>
      <c r="J249" s="107">
        <f t="shared" si="55"/>
        <v>1544.0336015701655</v>
      </c>
      <c r="K249" s="107">
        <f t="shared" si="43"/>
        <v>1544.0336015701655</v>
      </c>
      <c r="L249" s="107">
        <f t="shared" si="56"/>
        <v>0.00037240351963782175</v>
      </c>
      <c r="M249" s="56">
        <f t="shared" si="46"/>
        <v>89864.75546549993</v>
      </c>
      <c r="N249" s="57">
        <f t="shared" si="48"/>
        <v>6097.54855211337</v>
      </c>
      <c r="O249" s="58">
        <f t="shared" si="47"/>
        <v>95962.30401761329</v>
      </c>
      <c r="P249" s="18">
        <v>117723.03</v>
      </c>
      <c r="AE249" s="88" t="e">
        <f>#REF!-P249</f>
        <v>#REF!</v>
      </c>
      <c r="AF249" s="81" t="e">
        <f>AE249/#REF!</f>
        <v>#REF!</v>
      </c>
      <c r="AG249" s="82">
        <v>121735.03875414959</v>
      </c>
      <c r="AH249" s="89" t="e">
        <f>#REF!-AG249</f>
        <v>#REF!</v>
      </c>
      <c r="AI249" s="81" t="e">
        <f>AH249/#REF!</f>
        <v>#REF!</v>
      </c>
      <c r="AJ249" s="88" t="e">
        <f>#REF!-#REF!</f>
        <v>#REF!</v>
      </c>
      <c r="AK249" s="81" t="e">
        <f>AJ249/#REF!</f>
        <v>#REF!</v>
      </c>
      <c r="AL249" s="88" t="e">
        <f>#REF!-#REF!</f>
        <v>#REF!</v>
      </c>
      <c r="AM249" s="83" t="e">
        <f>AL249/#REF!</f>
        <v>#REF!</v>
      </c>
    </row>
    <row r="250" spans="1:39" s="80" customFormat="1" ht="12.75">
      <c r="A250" s="14" t="s">
        <v>448</v>
      </c>
      <c r="B250" s="61" t="s">
        <v>449</v>
      </c>
      <c r="C250" s="27">
        <v>1705</v>
      </c>
      <c r="D250" s="46">
        <v>2791532</v>
      </c>
      <c r="E250" s="46">
        <v>345800</v>
      </c>
      <c r="F250" s="15">
        <f t="shared" si="45"/>
        <v>13763.915731636784</v>
      </c>
      <c r="G250" s="16">
        <f t="shared" si="53"/>
        <v>0.0008170643544221524</v>
      </c>
      <c r="H250" s="16">
        <v>0</v>
      </c>
      <c r="I250" s="107">
        <f t="shared" si="54"/>
        <v>8.072677848467322</v>
      </c>
      <c r="J250" s="107">
        <f t="shared" si="55"/>
        <v>-3286.0842683632163</v>
      </c>
      <c r="K250" s="107">
        <f t="shared" si="43"/>
        <v>0</v>
      </c>
      <c r="L250" s="107">
        <f t="shared" si="56"/>
        <v>0</v>
      </c>
      <c r="M250" s="56">
        <f t="shared" si="46"/>
        <v>59511.591694975126</v>
      </c>
      <c r="N250" s="57">
        <f t="shared" si="48"/>
        <v>0</v>
      </c>
      <c r="O250" s="58">
        <f t="shared" si="47"/>
        <v>59511.591694975126</v>
      </c>
      <c r="P250" s="18">
        <v>75686.96</v>
      </c>
      <c r="AE250" s="88" t="e">
        <f>#REF!-P250</f>
        <v>#REF!</v>
      </c>
      <c r="AF250" s="81" t="e">
        <f>AE250/#REF!</f>
        <v>#REF!</v>
      </c>
      <c r="AG250" s="82">
        <v>81123.85579160918</v>
      </c>
      <c r="AH250" s="89" t="e">
        <f>#REF!-AG250</f>
        <v>#REF!</v>
      </c>
      <c r="AI250" s="81" t="e">
        <f>AH250/#REF!</f>
        <v>#REF!</v>
      </c>
      <c r="AJ250" s="88" t="e">
        <f>#REF!-#REF!</f>
        <v>#REF!</v>
      </c>
      <c r="AK250" s="81" t="e">
        <f>AJ250/#REF!</f>
        <v>#REF!</v>
      </c>
      <c r="AL250" s="88" t="e">
        <f>#REF!-#REF!</f>
        <v>#REF!</v>
      </c>
      <c r="AM250" s="83" t="e">
        <f>AL250/#REF!</f>
        <v>#REF!</v>
      </c>
    </row>
    <row r="251" spans="1:39" s="80" customFormat="1" ht="12.75">
      <c r="A251" s="14" t="s">
        <v>450</v>
      </c>
      <c r="B251" s="61" t="s">
        <v>451</v>
      </c>
      <c r="C251" s="27">
        <v>545</v>
      </c>
      <c r="D251" s="46">
        <v>626601</v>
      </c>
      <c r="E251" s="46">
        <v>52750</v>
      </c>
      <c r="F251" s="15">
        <f t="shared" si="45"/>
        <v>6473.887109004739</v>
      </c>
      <c r="G251" s="16">
        <f t="shared" si="53"/>
        <v>0.0003843079610813501</v>
      </c>
      <c r="H251" s="16">
        <v>0.0002469500422253806</v>
      </c>
      <c r="I251" s="107">
        <f t="shared" si="54"/>
        <v>11.878691943127961</v>
      </c>
      <c r="J251" s="107">
        <f t="shared" si="55"/>
        <v>1023.8871090047389</v>
      </c>
      <c r="K251" s="107">
        <f t="shared" si="43"/>
        <v>1023.8871090047389</v>
      </c>
      <c r="L251" s="107">
        <f t="shared" si="56"/>
        <v>0.0002469500422253806</v>
      </c>
      <c r="M251" s="56">
        <f t="shared" si="46"/>
        <v>27991.404032276583</v>
      </c>
      <c r="N251" s="57">
        <f t="shared" si="48"/>
        <v>4043.4362002812154</v>
      </c>
      <c r="O251" s="58">
        <f t="shared" si="47"/>
        <v>32034.8402325578</v>
      </c>
      <c r="P251" s="18">
        <v>45042.62</v>
      </c>
      <c r="AE251" s="88" t="e">
        <f>#REF!-P251</f>
        <v>#REF!</v>
      </c>
      <c r="AF251" s="81" t="e">
        <f>AE251/#REF!</f>
        <v>#REF!</v>
      </c>
      <c r="AG251" s="82">
        <v>47578.63405169907</v>
      </c>
      <c r="AH251" s="89" t="e">
        <f>#REF!-AG251</f>
        <v>#REF!</v>
      </c>
      <c r="AI251" s="81" t="e">
        <f>AH251/#REF!</f>
        <v>#REF!</v>
      </c>
      <c r="AJ251" s="88" t="e">
        <f>#REF!-#REF!</f>
        <v>#REF!</v>
      </c>
      <c r="AK251" s="81" t="e">
        <f>AJ251/#REF!</f>
        <v>#REF!</v>
      </c>
      <c r="AL251" s="88" t="e">
        <f>#REF!-#REF!</f>
        <v>#REF!</v>
      </c>
      <c r="AM251" s="83" t="e">
        <f>AL251/#REF!</f>
        <v>#REF!</v>
      </c>
    </row>
    <row r="252" spans="1:39" s="80" customFormat="1" ht="12.75">
      <c r="A252" s="14" t="s">
        <v>452</v>
      </c>
      <c r="B252" s="61" t="s">
        <v>453</v>
      </c>
      <c r="C252" s="27">
        <v>872</v>
      </c>
      <c r="D252" s="46">
        <v>2206726</v>
      </c>
      <c r="E252" s="46">
        <v>735600</v>
      </c>
      <c r="F252" s="15">
        <f t="shared" si="45"/>
        <v>2615.9122784121805</v>
      </c>
      <c r="G252" s="16">
        <f t="shared" si="53"/>
        <v>0.00015528783513786142</v>
      </c>
      <c r="H252" s="16">
        <v>0</v>
      </c>
      <c r="I252" s="107">
        <f t="shared" si="54"/>
        <v>2.9998994018488307</v>
      </c>
      <c r="J252" s="107">
        <f t="shared" si="55"/>
        <v>-6104.08772158782</v>
      </c>
      <c r="K252" s="107">
        <f aca="true" t="shared" si="57" ref="K252:K257">IF(J252&gt;0,J252,0)</f>
        <v>0</v>
      </c>
      <c r="L252" s="107">
        <f t="shared" si="56"/>
        <v>0</v>
      </c>
      <c r="M252" s="56">
        <f t="shared" si="46"/>
        <v>11310.52430558763</v>
      </c>
      <c r="N252" s="57">
        <f t="shared" si="48"/>
        <v>0</v>
      </c>
      <c r="O252" s="58">
        <f t="shared" si="47"/>
        <v>11310.52430558763</v>
      </c>
      <c r="P252" s="18">
        <v>15421.17</v>
      </c>
      <c r="AE252" s="88" t="e">
        <f>#REF!-P252</f>
        <v>#REF!</v>
      </c>
      <c r="AF252" s="81" t="e">
        <f>AE252/#REF!</f>
        <v>#REF!</v>
      </c>
      <c r="AG252" s="82">
        <v>16528.932990674904</v>
      </c>
      <c r="AH252" s="89" t="e">
        <f>#REF!-AG252</f>
        <v>#REF!</v>
      </c>
      <c r="AI252" s="81" t="e">
        <f>AH252/#REF!</f>
        <v>#REF!</v>
      </c>
      <c r="AJ252" s="88" t="e">
        <f>#REF!-#REF!</f>
        <v>#REF!</v>
      </c>
      <c r="AK252" s="81" t="e">
        <f>AJ252/#REF!</f>
        <v>#REF!</v>
      </c>
      <c r="AL252" s="88" t="e">
        <f>#REF!-#REF!</f>
        <v>#REF!</v>
      </c>
      <c r="AM252" s="83" t="e">
        <f>AL252/#REF!</f>
        <v>#REF!</v>
      </c>
    </row>
    <row r="253" spans="1:39" s="80" customFormat="1" ht="12.75">
      <c r="A253" s="14" t="s">
        <v>454</v>
      </c>
      <c r="B253" s="61" t="s">
        <v>455</v>
      </c>
      <c r="C253" s="27">
        <v>678</v>
      </c>
      <c r="D253" s="46">
        <v>2382566</v>
      </c>
      <c r="E253" s="46">
        <v>715950</v>
      </c>
      <c r="F253" s="15">
        <f t="shared" si="45"/>
        <v>2256.2745275508064</v>
      </c>
      <c r="G253" s="16">
        <f t="shared" si="53"/>
        <v>0.00013393873707138847</v>
      </c>
      <c r="H253" s="16">
        <v>0</v>
      </c>
      <c r="I253" s="107">
        <f t="shared" si="54"/>
        <v>3.327838536210629</v>
      </c>
      <c r="J253" s="107">
        <f t="shared" si="55"/>
        <v>-4523.725472449193</v>
      </c>
      <c r="K253" s="107">
        <f t="shared" si="57"/>
        <v>0</v>
      </c>
      <c r="L253" s="107">
        <f t="shared" si="56"/>
        <v>0</v>
      </c>
      <c r="M253" s="56">
        <f t="shared" si="46"/>
        <v>9755.544210921204</v>
      </c>
      <c r="N253" s="57">
        <f t="shared" si="48"/>
        <v>0</v>
      </c>
      <c r="O253" s="58">
        <f t="shared" si="47"/>
        <v>9755.544210921204</v>
      </c>
      <c r="P253" s="18">
        <v>13112.87</v>
      </c>
      <c r="AE253" s="88" t="e">
        <f>#REF!-P253</f>
        <v>#REF!</v>
      </c>
      <c r="AF253" s="81" t="e">
        <f>AE253/#REF!</f>
        <v>#REF!</v>
      </c>
      <c r="AG253" s="82">
        <v>14054.817810930777</v>
      </c>
      <c r="AH253" s="89" t="e">
        <f>#REF!-AG253</f>
        <v>#REF!</v>
      </c>
      <c r="AI253" s="81" t="e">
        <f>AH253/#REF!</f>
        <v>#REF!</v>
      </c>
      <c r="AJ253" s="88" t="e">
        <f>#REF!-#REF!</f>
        <v>#REF!</v>
      </c>
      <c r="AK253" s="81" t="e">
        <f>AJ253/#REF!</f>
        <v>#REF!</v>
      </c>
      <c r="AL253" s="88" t="e">
        <f>#REF!-#REF!</f>
        <v>#REF!</v>
      </c>
      <c r="AM253" s="83" t="e">
        <f>AL253/#REF!</f>
        <v>#REF!</v>
      </c>
    </row>
    <row r="254" spans="1:39" s="80" customFormat="1" ht="12.75">
      <c r="A254" s="14" t="s">
        <v>456</v>
      </c>
      <c r="B254" s="61" t="s">
        <v>457</v>
      </c>
      <c r="C254" s="27">
        <v>5120</v>
      </c>
      <c r="D254" s="46">
        <v>6044600</v>
      </c>
      <c r="E254" s="46">
        <v>504650</v>
      </c>
      <c r="F254" s="15">
        <f t="shared" si="45"/>
        <v>61326.36877043496</v>
      </c>
      <c r="G254" s="16">
        <f t="shared" si="53"/>
        <v>0.003640503973247704</v>
      </c>
      <c r="H254" s="16">
        <v>0.0024423661294842155</v>
      </c>
      <c r="I254" s="107">
        <f t="shared" si="54"/>
        <v>11.977806400475577</v>
      </c>
      <c r="J254" s="107">
        <f t="shared" si="55"/>
        <v>10126.368770434956</v>
      </c>
      <c r="K254" s="107">
        <f t="shared" si="57"/>
        <v>10126.368770434956</v>
      </c>
      <c r="L254" s="107">
        <f t="shared" si="56"/>
        <v>0.0024423661294842155</v>
      </c>
      <c r="M254" s="56">
        <f t="shared" si="46"/>
        <v>265159.2678682864</v>
      </c>
      <c r="N254" s="57">
        <f t="shared" si="48"/>
        <v>39990.07869488116</v>
      </c>
      <c r="O254" s="58">
        <f t="shared" si="47"/>
        <v>305149.3465631676</v>
      </c>
      <c r="P254" s="18">
        <v>360632.33</v>
      </c>
      <c r="AE254" s="88" t="e">
        <f>#REF!-P254</f>
        <v>#REF!</v>
      </c>
      <c r="AF254" s="81" t="e">
        <f>AE254/#REF!</f>
        <v>#REF!</v>
      </c>
      <c r="AG254" s="82">
        <v>385993.0195857533</v>
      </c>
      <c r="AH254" s="89" t="e">
        <f>#REF!-AG254</f>
        <v>#REF!</v>
      </c>
      <c r="AI254" s="81" t="e">
        <f>AH254/#REF!</f>
        <v>#REF!</v>
      </c>
      <c r="AJ254" s="88" t="e">
        <f>#REF!-#REF!</f>
        <v>#REF!</v>
      </c>
      <c r="AK254" s="81" t="e">
        <f>AJ254/#REF!</f>
        <v>#REF!</v>
      </c>
      <c r="AL254" s="88" t="e">
        <f>#REF!-#REF!</f>
        <v>#REF!</v>
      </c>
      <c r="AM254" s="83" t="e">
        <f>AL254/#REF!</f>
        <v>#REF!</v>
      </c>
    </row>
    <row r="255" spans="1:39" s="80" customFormat="1" ht="12.75">
      <c r="A255" s="14" t="s">
        <v>458</v>
      </c>
      <c r="B255" s="61" t="s">
        <v>459</v>
      </c>
      <c r="C255" s="27">
        <v>804</v>
      </c>
      <c r="D255" s="46">
        <v>1297542</v>
      </c>
      <c r="E255" s="46">
        <v>241750</v>
      </c>
      <c r="F255" s="15">
        <f t="shared" si="45"/>
        <v>4315.299971044467</v>
      </c>
      <c r="G255" s="16">
        <f t="shared" si="53"/>
        <v>0.00025616821940249474</v>
      </c>
      <c r="H255" s="16">
        <v>0</v>
      </c>
      <c r="I255" s="107">
        <f t="shared" si="54"/>
        <v>5.367288521199586</v>
      </c>
      <c r="J255" s="107">
        <f t="shared" si="55"/>
        <v>-3724.700028955533</v>
      </c>
      <c r="K255" s="107">
        <f t="shared" si="57"/>
        <v>0</v>
      </c>
      <c r="L255" s="107">
        <f t="shared" si="56"/>
        <v>0</v>
      </c>
      <c r="M255" s="56">
        <f t="shared" si="46"/>
        <v>18658.23468592225</v>
      </c>
      <c r="N255" s="57">
        <f t="shared" si="48"/>
        <v>0</v>
      </c>
      <c r="O255" s="58">
        <f t="shared" si="47"/>
        <v>18658.23468592225</v>
      </c>
      <c r="P255" s="18">
        <v>31389.73</v>
      </c>
      <c r="AE255" s="88" t="e">
        <f>#REF!-P255</f>
        <v>#REF!</v>
      </c>
      <c r="AF255" s="81" t="e">
        <f>AE255/#REF!</f>
        <v>#REF!</v>
      </c>
      <c r="AG255" s="82">
        <v>33644.573120439985</v>
      </c>
      <c r="AH255" s="89" t="e">
        <f>#REF!-AG255</f>
        <v>#REF!</v>
      </c>
      <c r="AI255" s="81" t="e">
        <f>AH255/#REF!</f>
        <v>#REF!</v>
      </c>
      <c r="AJ255" s="88" t="e">
        <f>#REF!-#REF!</f>
        <v>#REF!</v>
      </c>
      <c r="AK255" s="81" t="e">
        <f>AJ255/#REF!</f>
        <v>#REF!</v>
      </c>
      <c r="AL255" s="88" t="e">
        <f>#REF!-#REF!</f>
        <v>#REF!</v>
      </c>
      <c r="AM255" s="83" t="e">
        <f>AL255/#REF!</f>
        <v>#REF!</v>
      </c>
    </row>
    <row r="256" spans="1:39" s="80" customFormat="1" ht="12.75">
      <c r="A256" s="14" t="s">
        <v>460</v>
      </c>
      <c r="B256" s="61" t="s">
        <v>461</v>
      </c>
      <c r="C256" s="27">
        <v>2241</v>
      </c>
      <c r="D256" s="46">
        <v>1787114</v>
      </c>
      <c r="E256" s="46">
        <v>185500</v>
      </c>
      <c r="F256" s="15">
        <f t="shared" si="45"/>
        <v>21589.878566037736</v>
      </c>
      <c r="G256" s="16">
        <f t="shared" si="53"/>
        <v>0.0012816352945307177</v>
      </c>
      <c r="H256" s="16">
        <v>0</v>
      </c>
      <c r="I256" s="107">
        <f t="shared" si="54"/>
        <v>9.634037735849057</v>
      </c>
      <c r="J256" s="107">
        <f t="shared" si="55"/>
        <v>-820.1214339622624</v>
      </c>
      <c r="K256" s="107">
        <f t="shared" si="57"/>
        <v>0</v>
      </c>
      <c r="L256" s="107">
        <f t="shared" si="56"/>
        <v>0</v>
      </c>
      <c r="M256" s="56">
        <f t="shared" si="46"/>
        <v>93349.01949543836</v>
      </c>
      <c r="N256" s="57">
        <f t="shared" si="48"/>
        <v>0</v>
      </c>
      <c r="O256" s="58">
        <f t="shared" si="47"/>
        <v>93349.01949543836</v>
      </c>
      <c r="P256" s="18">
        <v>134147.55</v>
      </c>
      <c r="AE256" s="88" t="e">
        <f>#REF!-P256</f>
        <v>#REF!</v>
      </c>
      <c r="AF256" s="81" t="e">
        <f>AE256/#REF!</f>
        <v>#REF!</v>
      </c>
      <c r="AG256" s="82">
        <v>138021.9381256752</v>
      </c>
      <c r="AH256" s="89" t="e">
        <f>#REF!-AG256</f>
        <v>#REF!</v>
      </c>
      <c r="AI256" s="81" t="e">
        <f>AH256/#REF!</f>
        <v>#REF!</v>
      </c>
      <c r="AJ256" s="88" t="e">
        <f>#REF!-#REF!</f>
        <v>#REF!</v>
      </c>
      <c r="AK256" s="81" t="e">
        <f>AJ256/#REF!</f>
        <v>#REF!</v>
      </c>
      <c r="AL256" s="88" t="e">
        <f>#REF!-#REF!</f>
        <v>#REF!</v>
      </c>
      <c r="AM256" s="83" t="e">
        <f>AL256/#REF!</f>
        <v>#REF!</v>
      </c>
    </row>
    <row r="257" spans="1:39" s="80" customFormat="1" ht="12.75">
      <c r="A257" s="14" t="s">
        <v>462</v>
      </c>
      <c r="B257" s="61" t="s">
        <v>463</v>
      </c>
      <c r="C257" s="27">
        <v>3832</v>
      </c>
      <c r="D257" s="46">
        <v>6168942</v>
      </c>
      <c r="E257" s="46">
        <v>466850</v>
      </c>
      <c r="F257" s="15">
        <f t="shared" si="45"/>
        <v>50635.93390596551</v>
      </c>
      <c r="G257" s="16">
        <f t="shared" si="53"/>
        <v>0.0030058899991914217</v>
      </c>
      <c r="H257" s="16">
        <v>0.0029704645867448874</v>
      </c>
      <c r="I257" s="107">
        <f t="shared" si="54"/>
        <v>13.21397022598265</v>
      </c>
      <c r="J257" s="107">
        <f t="shared" si="55"/>
        <v>12315.933905965512</v>
      </c>
      <c r="K257" s="107">
        <f t="shared" si="57"/>
        <v>12315.933905965512</v>
      </c>
      <c r="L257" s="107">
        <f t="shared" si="56"/>
        <v>0.0029704645867448874</v>
      </c>
      <c r="M257" s="56">
        <f t="shared" si="46"/>
        <v>218936.6080452757</v>
      </c>
      <c r="N257" s="57">
        <f t="shared" si="48"/>
        <v>48636.898108872745</v>
      </c>
      <c r="O257" s="58">
        <f t="shared" si="47"/>
        <v>267573.50615414843</v>
      </c>
      <c r="P257" s="18">
        <v>402782.77</v>
      </c>
      <c r="AE257" s="88" t="e">
        <f>#REF!-P257</f>
        <v>#REF!</v>
      </c>
      <c r="AF257" s="81" t="e">
        <f>AE257/#REF!</f>
        <v>#REF!</v>
      </c>
      <c r="AG257" s="82">
        <v>417095.203048644</v>
      </c>
      <c r="AH257" s="89" t="e">
        <f>#REF!-AG257</f>
        <v>#REF!</v>
      </c>
      <c r="AI257" s="81" t="e">
        <f>AH257/#REF!</f>
        <v>#REF!</v>
      </c>
      <c r="AJ257" s="88" t="e">
        <f>#REF!-#REF!</f>
        <v>#REF!</v>
      </c>
      <c r="AK257" s="81" t="e">
        <f>AJ257/#REF!</f>
        <v>#REF!</v>
      </c>
      <c r="AL257" s="88" t="e">
        <f>#REF!-#REF!</f>
        <v>#REF!</v>
      </c>
      <c r="AM257" s="83" t="e">
        <f>AL257/#REF!</f>
        <v>#REF!</v>
      </c>
    </row>
    <row r="258" spans="1:39" s="80" customFormat="1" ht="12.75">
      <c r="A258" s="14"/>
      <c r="B258" s="61"/>
      <c r="C258" s="23"/>
      <c r="D258" s="45"/>
      <c r="E258" s="45">
        <v>0</v>
      </c>
      <c r="F258" s="15"/>
      <c r="G258" s="16"/>
      <c r="H258" s="16"/>
      <c r="I258" s="107"/>
      <c r="J258" s="107"/>
      <c r="K258" s="107"/>
      <c r="L258" s="107"/>
      <c r="M258" s="56">
        <f t="shared" si="46"/>
        <v>0</v>
      </c>
      <c r="N258" s="57">
        <f t="shared" si="48"/>
        <v>0</v>
      </c>
      <c r="O258" s="58">
        <f t="shared" si="47"/>
        <v>0</v>
      </c>
      <c r="P258" s="18"/>
      <c r="AE258" s="88" t="e">
        <f>#REF!-P258</f>
        <v>#REF!</v>
      </c>
      <c r="AF258" s="81" t="e">
        <f>AE258/#REF!</f>
        <v>#REF!</v>
      </c>
      <c r="AG258" s="82"/>
      <c r="AH258" s="89" t="e">
        <f>#REF!-AG258</f>
        <v>#REF!</v>
      </c>
      <c r="AI258" s="81" t="e">
        <f>AH258/#REF!</f>
        <v>#REF!</v>
      </c>
      <c r="AJ258" s="88" t="e">
        <f>#REF!-#REF!</f>
        <v>#REF!</v>
      </c>
      <c r="AK258" s="81"/>
      <c r="AL258" s="88" t="e">
        <f>#REF!-#REF!</f>
        <v>#REF!</v>
      </c>
      <c r="AM258" s="83" t="e">
        <f>AL258/#REF!</f>
        <v>#REF!</v>
      </c>
    </row>
    <row r="259" spans="1:39" s="80" customFormat="1" ht="12.75">
      <c r="A259" s="2"/>
      <c r="B259" s="2" t="s">
        <v>993</v>
      </c>
      <c r="C259" s="14"/>
      <c r="D259" s="45"/>
      <c r="E259" s="45">
        <v>0</v>
      </c>
      <c r="F259" s="15"/>
      <c r="G259" s="16"/>
      <c r="H259" s="16"/>
      <c r="I259" s="107"/>
      <c r="J259" s="107"/>
      <c r="K259" s="107"/>
      <c r="L259" s="107"/>
      <c r="M259" s="56">
        <f t="shared" si="46"/>
        <v>0</v>
      </c>
      <c r="N259" s="57">
        <f t="shared" si="48"/>
        <v>0</v>
      </c>
      <c r="O259" s="58">
        <f t="shared" si="47"/>
        <v>0</v>
      </c>
      <c r="P259" s="18"/>
      <c r="AE259" s="88" t="e">
        <f>#REF!-P259</f>
        <v>#REF!</v>
      </c>
      <c r="AF259" s="81" t="e">
        <f>AE259/#REF!</f>
        <v>#REF!</v>
      </c>
      <c r="AG259" s="82"/>
      <c r="AH259" s="89" t="e">
        <f>#REF!-AG259</f>
        <v>#REF!</v>
      </c>
      <c r="AI259" s="81" t="e">
        <f>AH259/#REF!</f>
        <v>#REF!</v>
      </c>
      <c r="AJ259" s="88" t="e">
        <f>#REF!-#REF!</f>
        <v>#REF!</v>
      </c>
      <c r="AK259" s="81"/>
      <c r="AL259" s="88" t="e">
        <f>#REF!-#REF!</f>
        <v>#REF!</v>
      </c>
      <c r="AM259" s="83" t="e">
        <f>AL259/#REF!</f>
        <v>#REF!</v>
      </c>
    </row>
    <row r="260" spans="1:39" s="80" customFormat="1" ht="12.75">
      <c r="A260" s="14" t="s">
        <v>464</v>
      </c>
      <c r="B260" s="61" t="s">
        <v>465</v>
      </c>
      <c r="C260" s="27">
        <v>893</v>
      </c>
      <c r="D260" s="46">
        <v>689117</v>
      </c>
      <c r="E260" s="46">
        <v>85450</v>
      </c>
      <c r="F260" s="15">
        <f t="shared" si="45"/>
        <v>7201.655716793446</v>
      </c>
      <c r="G260" s="16">
        <f aca="true" t="shared" si="58" ref="G260:G295">F260/$F$534</f>
        <v>0.00042751033163385246</v>
      </c>
      <c r="H260" s="16">
        <v>0</v>
      </c>
      <c r="I260" s="107">
        <f aca="true" t="shared" si="59" ref="I260:I295">D260/E260</f>
        <v>8.06456407255705</v>
      </c>
      <c r="J260" s="107">
        <f aca="true" t="shared" si="60" ref="J260:J295">(I260-10)*C260</f>
        <v>-1728.3442832065537</v>
      </c>
      <c r="K260" s="107">
        <f aca="true" t="shared" si="61" ref="K260:K315">IF(J260&gt;0,J260,0)</f>
        <v>0</v>
      </c>
      <c r="L260" s="107">
        <f aca="true" t="shared" si="62" ref="L260:L295">K260/$K$534</f>
        <v>0</v>
      </c>
      <c r="M260" s="56">
        <f t="shared" si="46"/>
        <v>31138.086203222396</v>
      </c>
      <c r="N260" s="57">
        <f t="shared" si="48"/>
        <v>0</v>
      </c>
      <c r="O260" s="58">
        <f t="shared" si="47"/>
        <v>31138.086203222396</v>
      </c>
      <c r="P260" s="18">
        <v>65610.68</v>
      </c>
      <c r="AE260" s="88" t="e">
        <f>#REF!-P260</f>
        <v>#REF!</v>
      </c>
      <c r="AF260" s="81" t="e">
        <f>AE260/#REF!</f>
        <v>#REF!</v>
      </c>
      <c r="AG260" s="82">
        <v>66669.98301630815</v>
      </c>
      <c r="AH260" s="89" t="e">
        <f>#REF!-AG260</f>
        <v>#REF!</v>
      </c>
      <c r="AI260" s="81" t="e">
        <f>AH260/#REF!</f>
        <v>#REF!</v>
      </c>
      <c r="AJ260" s="88" t="e">
        <f>#REF!-#REF!</f>
        <v>#REF!</v>
      </c>
      <c r="AK260" s="81" t="e">
        <f>AJ260/#REF!</f>
        <v>#REF!</v>
      </c>
      <c r="AL260" s="88" t="e">
        <f>#REF!-#REF!</f>
        <v>#REF!</v>
      </c>
      <c r="AM260" s="83" t="e">
        <f>AL260/#REF!</f>
        <v>#REF!</v>
      </c>
    </row>
    <row r="261" spans="1:39" s="80" customFormat="1" ht="12.75">
      <c r="A261" s="14" t="s">
        <v>466</v>
      </c>
      <c r="B261" s="61" t="s">
        <v>467</v>
      </c>
      <c r="C261" s="27">
        <v>2684</v>
      </c>
      <c r="D261" s="46">
        <v>4278708</v>
      </c>
      <c r="E261" s="46">
        <v>443900</v>
      </c>
      <c r="F261" s="15">
        <f t="shared" si="45"/>
        <v>25870.80935345799</v>
      </c>
      <c r="G261" s="16">
        <f t="shared" si="58"/>
        <v>0.0015357632635148385</v>
      </c>
      <c r="H261" s="16">
        <v>0</v>
      </c>
      <c r="I261" s="107">
        <f t="shared" si="59"/>
        <v>9.638900653300293</v>
      </c>
      <c r="J261" s="107">
        <f t="shared" si="60"/>
        <v>-969.1906465420124</v>
      </c>
      <c r="K261" s="107">
        <f t="shared" si="61"/>
        <v>0</v>
      </c>
      <c r="L261" s="107">
        <f t="shared" si="62"/>
        <v>0</v>
      </c>
      <c r="M261" s="56">
        <f t="shared" si="46"/>
        <v>111858.65077062971</v>
      </c>
      <c r="N261" s="57">
        <f t="shared" si="48"/>
        <v>0</v>
      </c>
      <c r="O261" s="58">
        <f t="shared" si="47"/>
        <v>111858.65077062971</v>
      </c>
      <c r="P261" s="18">
        <v>156827.12</v>
      </c>
      <c r="AE261" s="88" t="e">
        <f>#REF!-P261</f>
        <v>#REF!</v>
      </c>
      <c r="AF261" s="81" t="e">
        <f>AE261/#REF!</f>
        <v>#REF!</v>
      </c>
      <c r="AG261" s="82">
        <v>152806.7567641636</v>
      </c>
      <c r="AH261" s="89" t="e">
        <f>#REF!-AG261</f>
        <v>#REF!</v>
      </c>
      <c r="AI261" s="81" t="e">
        <f>AH261/#REF!</f>
        <v>#REF!</v>
      </c>
      <c r="AJ261" s="88" t="e">
        <f>#REF!-#REF!</f>
        <v>#REF!</v>
      </c>
      <c r="AK261" s="81" t="e">
        <f>AJ261/#REF!</f>
        <v>#REF!</v>
      </c>
      <c r="AL261" s="88" t="e">
        <f>#REF!-#REF!</f>
        <v>#REF!</v>
      </c>
      <c r="AM261" s="83" t="e">
        <f>AL261/#REF!</f>
        <v>#REF!</v>
      </c>
    </row>
    <row r="262" spans="1:39" s="80" customFormat="1" ht="12.75">
      <c r="A262" s="14" t="s">
        <v>468</v>
      </c>
      <c r="B262" s="61" t="s">
        <v>469</v>
      </c>
      <c r="C262" s="27">
        <v>1442</v>
      </c>
      <c r="D262" s="46">
        <v>1809197</v>
      </c>
      <c r="E262" s="46">
        <v>176350</v>
      </c>
      <c r="F262" s="15">
        <f t="shared" si="45"/>
        <v>14793.660754182025</v>
      </c>
      <c r="G262" s="16">
        <f t="shared" si="58"/>
        <v>0.0008781928856097884</v>
      </c>
      <c r="H262" s="16">
        <v>9.012276667191773E-05</v>
      </c>
      <c r="I262" s="107">
        <f t="shared" si="59"/>
        <v>10.259126736603346</v>
      </c>
      <c r="J262" s="107">
        <f t="shared" si="60"/>
        <v>373.6607541820244</v>
      </c>
      <c r="K262" s="107">
        <f t="shared" si="61"/>
        <v>373.6607541820244</v>
      </c>
      <c r="L262" s="107">
        <f t="shared" si="62"/>
        <v>9.012276667191773E-05</v>
      </c>
      <c r="M262" s="56">
        <f t="shared" si="46"/>
        <v>63963.94134070766</v>
      </c>
      <c r="N262" s="57">
        <f t="shared" si="48"/>
        <v>1475.6250047455037</v>
      </c>
      <c r="O262" s="58">
        <f t="shared" si="47"/>
        <v>65439.56634545316</v>
      </c>
      <c r="P262" s="18">
        <v>100903.43</v>
      </c>
      <c r="AE262" s="88" t="e">
        <f>#REF!-P262</f>
        <v>#REF!</v>
      </c>
      <c r="AF262" s="81" t="e">
        <f>AE262/#REF!</f>
        <v>#REF!</v>
      </c>
      <c r="AG262" s="82">
        <v>103930.46722739037</v>
      </c>
      <c r="AH262" s="89" t="e">
        <f>#REF!-AG262</f>
        <v>#REF!</v>
      </c>
      <c r="AI262" s="81" t="e">
        <f>AH262/#REF!</f>
        <v>#REF!</v>
      </c>
      <c r="AJ262" s="88" t="e">
        <f>#REF!-#REF!</f>
        <v>#REF!</v>
      </c>
      <c r="AK262" s="81" t="e">
        <f>AJ262/#REF!</f>
        <v>#REF!</v>
      </c>
      <c r="AL262" s="88" t="e">
        <f>#REF!-#REF!</f>
        <v>#REF!</v>
      </c>
      <c r="AM262" s="83" t="e">
        <f>AL262/#REF!</f>
        <v>#REF!</v>
      </c>
    </row>
    <row r="263" spans="1:39" s="80" customFormat="1" ht="12.75">
      <c r="A263" s="14" t="s">
        <v>470</v>
      </c>
      <c r="B263" s="61" t="s">
        <v>471</v>
      </c>
      <c r="C263" s="27">
        <v>1904</v>
      </c>
      <c r="D263" s="46">
        <v>1873224</v>
      </c>
      <c r="E263" s="46">
        <v>130450</v>
      </c>
      <c r="F263" s="15">
        <f t="shared" si="45"/>
        <v>27340.88536604063</v>
      </c>
      <c r="G263" s="16">
        <f t="shared" si="58"/>
        <v>0.0016230310680838142</v>
      </c>
      <c r="H263" s="16">
        <v>0.002002080086391916</v>
      </c>
      <c r="I263" s="107">
        <f t="shared" si="59"/>
        <v>14.359708700651591</v>
      </c>
      <c r="J263" s="107">
        <f t="shared" si="60"/>
        <v>8300.88536604063</v>
      </c>
      <c r="K263" s="107">
        <f t="shared" si="61"/>
        <v>8300.88536604063</v>
      </c>
      <c r="L263" s="107">
        <f t="shared" si="62"/>
        <v>0.002002080086391916</v>
      </c>
      <c r="M263" s="56">
        <f t="shared" si="46"/>
        <v>118214.87708930041</v>
      </c>
      <c r="N263" s="57">
        <f t="shared" si="48"/>
        <v>32781.05573187553</v>
      </c>
      <c r="O263" s="58">
        <f t="shared" si="47"/>
        <v>150995.93282117596</v>
      </c>
      <c r="P263" s="18">
        <v>208119.38</v>
      </c>
      <c r="AE263" s="88" t="e">
        <f>#REF!-P263</f>
        <v>#REF!</v>
      </c>
      <c r="AF263" s="81" t="e">
        <f>AE263/#REF!</f>
        <v>#REF!</v>
      </c>
      <c r="AG263" s="82">
        <v>242502.46355452153</v>
      </c>
      <c r="AH263" s="89" t="e">
        <f>#REF!-AG263</f>
        <v>#REF!</v>
      </c>
      <c r="AI263" s="81" t="e">
        <f>AH263/#REF!</f>
        <v>#REF!</v>
      </c>
      <c r="AJ263" s="88" t="e">
        <f>#REF!-#REF!</f>
        <v>#REF!</v>
      </c>
      <c r="AK263" s="81" t="e">
        <f>AJ263/#REF!</f>
        <v>#REF!</v>
      </c>
      <c r="AL263" s="88" t="e">
        <f>#REF!-#REF!</f>
        <v>#REF!</v>
      </c>
      <c r="AM263" s="83" t="e">
        <f>AL263/#REF!</f>
        <v>#REF!</v>
      </c>
    </row>
    <row r="264" spans="1:39" s="80" customFormat="1" ht="12.75">
      <c r="A264" s="14" t="s">
        <v>472</v>
      </c>
      <c r="B264" s="61" t="s">
        <v>473</v>
      </c>
      <c r="C264" s="27">
        <v>134</v>
      </c>
      <c r="D264" s="46">
        <v>250332</v>
      </c>
      <c r="E264" s="46">
        <v>25900</v>
      </c>
      <c r="F264" s="15">
        <f aca="true" t="shared" si="63" ref="F264:F327">D264/E264*C264</f>
        <v>1295.153976833977</v>
      </c>
      <c r="G264" s="16">
        <f t="shared" si="58"/>
        <v>7.688394557130104E-05</v>
      </c>
      <c r="H264" s="16">
        <v>0</v>
      </c>
      <c r="I264" s="107">
        <f t="shared" si="59"/>
        <v>9.665328185328185</v>
      </c>
      <c r="J264" s="107">
        <f t="shared" si="60"/>
        <v>-44.84602316602316</v>
      </c>
      <c r="K264" s="107">
        <f t="shared" si="61"/>
        <v>0</v>
      </c>
      <c r="L264" s="107">
        <f t="shared" si="62"/>
        <v>0</v>
      </c>
      <c r="M264" s="56">
        <f t="shared" si="46"/>
        <v>5599.9089324779725</v>
      </c>
      <c r="N264" s="57">
        <f t="shared" si="48"/>
        <v>0</v>
      </c>
      <c r="O264" s="58">
        <f t="shared" si="47"/>
        <v>5599.9089324779725</v>
      </c>
      <c r="P264" s="18">
        <v>7829.75</v>
      </c>
      <c r="AE264" s="88" t="e">
        <f>#REF!-P264</f>
        <v>#REF!</v>
      </c>
      <c r="AF264" s="81" t="e">
        <f>AE264/#REF!</f>
        <v>#REF!</v>
      </c>
      <c r="AG264" s="82">
        <v>8392.189111094634</v>
      </c>
      <c r="AH264" s="89" t="e">
        <f>#REF!-AG264</f>
        <v>#REF!</v>
      </c>
      <c r="AI264" s="81" t="e">
        <f>AH264/#REF!</f>
        <v>#REF!</v>
      </c>
      <c r="AJ264" s="88" t="e">
        <f>#REF!-#REF!</f>
        <v>#REF!</v>
      </c>
      <c r="AK264" s="81" t="e">
        <f>AJ264/#REF!</f>
        <v>#REF!</v>
      </c>
      <c r="AL264" s="88" t="e">
        <f>#REF!-#REF!</f>
        <v>#REF!</v>
      </c>
      <c r="AM264" s="83" t="e">
        <f>AL264/#REF!</f>
        <v>#REF!</v>
      </c>
    </row>
    <row r="265" spans="1:39" s="80" customFormat="1" ht="12.75">
      <c r="A265" s="14" t="s">
        <v>474</v>
      </c>
      <c r="B265" s="61" t="s">
        <v>475</v>
      </c>
      <c r="C265" s="27">
        <v>1142</v>
      </c>
      <c r="D265" s="46">
        <v>776195</v>
      </c>
      <c r="E265" s="46">
        <v>59300</v>
      </c>
      <c r="F265" s="15">
        <f t="shared" si="63"/>
        <v>14947.971163575043</v>
      </c>
      <c r="G265" s="16">
        <f t="shared" si="58"/>
        <v>0.0008873531810874425</v>
      </c>
      <c r="H265" s="16">
        <v>0.0008509069214297037</v>
      </c>
      <c r="I265" s="107">
        <f t="shared" si="59"/>
        <v>13.08929173693086</v>
      </c>
      <c r="J265" s="107">
        <f t="shared" si="60"/>
        <v>3527.9711635750427</v>
      </c>
      <c r="K265" s="107">
        <f t="shared" si="61"/>
        <v>3527.9711635750427</v>
      </c>
      <c r="L265" s="107">
        <f t="shared" si="62"/>
        <v>0.0008509069214297037</v>
      </c>
      <c r="M265" s="56">
        <f aca="true" t="shared" si="64" ref="M265:M328">$B$541*G265</f>
        <v>64631.13941552395</v>
      </c>
      <c r="N265" s="57">
        <f t="shared" si="48"/>
        <v>13932.323388868395</v>
      </c>
      <c r="O265" s="58">
        <f aca="true" t="shared" si="65" ref="O265:O328">M265+N265</f>
        <v>78563.46280439234</v>
      </c>
      <c r="P265" s="18">
        <v>95840.36</v>
      </c>
      <c r="AE265" s="88" t="e">
        <f>#REF!-P265</f>
        <v>#REF!</v>
      </c>
      <c r="AF265" s="81" t="e">
        <f>AE265/#REF!</f>
        <v>#REF!</v>
      </c>
      <c r="AG265" s="82">
        <v>100086.36711318661</v>
      </c>
      <c r="AH265" s="89" t="e">
        <f>#REF!-AG265</f>
        <v>#REF!</v>
      </c>
      <c r="AI265" s="81" t="e">
        <f>AH265/#REF!</f>
        <v>#REF!</v>
      </c>
      <c r="AJ265" s="88" t="e">
        <f>#REF!-#REF!</f>
        <v>#REF!</v>
      </c>
      <c r="AK265" s="81" t="e">
        <f>AJ265/#REF!</f>
        <v>#REF!</v>
      </c>
      <c r="AL265" s="88" t="e">
        <f>#REF!-#REF!</f>
        <v>#REF!</v>
      </c>
      <c r="AM265" s="83" t="e">
        <f>AL265/#REF!</f>
        <v>#REF!</v>
      </c>
    </row>
    <row r="266" spans="1:39" s="80" customFormat="1" ht="12.75">
      <c r="A266" s="14" t="s">
        <v>476</v>
      </c>
      <c r="B266" s="61" t="s">
        <v>477</v>
      </c>
      <c r="C266" s="27">
        <v>1120</v>
      </c>
      <c r="D266" s="46">
        <v>2853351</v>
      </c>
      <c r="E266" s="46">
        <v>302300</v>
      </c>
      <c r="F266" s="15">
        <f t="shared" si="63"/>
        <v>10571.462520674826</v>
      </c>
      <c r="G266" s="16">
        <f t="shared" si="58"/>
        <v>0.0006275514445282055</v>
      </c>
      <c r="H266" s="16">
        <v>0</v>
      </c>
      <c r="I266" s="107">
        <f t="shared" si="59"/>
        <v>9.438805822031094</v>
      </c>
      <c r="J266" s="107">
        <f t="shared" si="60"/>
        <v>-628.5374793251744</v>
      </c>
      <c r="K266" s="107">
        <f t="shared" si="61"/>
        <v>0</v>
      </c>
      <c r="L266" s="107">
        <f t="shared" si="62"/>
        <v>0</v>
      </c>
      <c r="M266" s="56">
        <f t="shared" si="64"/>
        <v>45708.25435258011</v>
      </c>
      <c r="N266" s="57">
        <f aca="true" t="shared" si="66" ref="N266:N329">$G$541*L266</f>
        <v>0</v>
      </c>
      <c r="O266" s="58">
        <f t="shared" si="65"/>
        <v>45708.25435258011</v>
      </c>
      <c r="P266" s="18">
        <v>66227.31</v>
      </c>
      <c r="AE266" s="88" t="e">
        <f>#REF!-P266</f>
        <v>#REF!</v>
      </c>
      <c r="AF266" s="81" t="e">
        <f>AE266/#REF!</f>
        <v>#REF!</v>
      </c>
      <c r="AG266" s="82">
        <v>72373.27151828789</v>
      </c>
      <c r="AH266" s="89" t="e">
        <f>#REF!-AG266</f>
        <v>#REF!</v>
      </c>
      <c r="AI266" s="81" t="e">
        <f>AH266/#REF!</f>
        <v>#REF!</v>
      </c>
      <c r="AJ266" s="88" t="e">
        <f>#REF!-#REF!</f>
        <v>#REF!</v>
      </c>
      <c r="AK266" s="81" t="e">
        <f>AJ266/#REF!</f>
        <v>#REF!</v>
      </c>
      <c r="AL266" s="88" t="e">
        <f>#REF!-#REF!</f>
        <v>#REF!</v>
      </c>
      <c r="AM266" s="83" t="e">
        <f>AL266/#REF!</f>
        <v>#REF!</v>
      </c>
    </row>
    <row r="267" spans="1:39" s="80" customFormat="1" ht="12.75">
      <c r="A267" s="14" t="s">
        <v>478</v>
      </c>
      <c r="B267" s="61" t="s">
        <v>479</v>
      </c>
      <c r="C267" s="27">
        <v>2540</v>
      </c>
      <c r="D267" s="46">
        <v>2403277</v>
      </c>
      <c r="E267" s="46">
        <v>147250</v>
      </c>
      <c r="F267" s="15">
        <f t="shared" si="63"/>
        <v>41455.508183361635</v>
      </c>
      <c r="G267" s="16">
        <f t="shared" si="58"/>
        <v>0.0024609143714259462</v>
      </c>
      <c r="H267" s="16">
        <v>0.003872407796680979</v>
      </c>
      <c r="I267" s="107">
        <f t="shared" si="59"/>
        <v>16.321066213921902</v>
      </c>
      <c r="J267" s="107">
        <f t="shared" si="60"/>
        <v>16055.508183361633</v>
      </c>
      <c r="K267" s="107">
        <f t="shared" si="61"/>
        <v>16055.508183361633</v>
      </c>
      <c r="L267" s="107">
        <f t="shared" si="62"/>
        <v>0.003872407796680979</v>
      </c>
      <c r="M267" s="56">
        <f t="shared" si="64"/>
        <v>179242.8350055392</v>
      </c>
      <c r="N267" s="57">
        <f t="shared" si="66"/>
        <v>63404.864102274034</v>
      </c>
      <c r="O267" s="58">
        <f t="shared" si="65"/>
        <v>242647.69910781324</v>
      </c>
      <c r="P267" s="18">
        <v>420416.85</v>
      </c>
      <c r="AE267" s="88" t="e">
        <f>#REF!-P267</f>
        <v>#REF!</v>
      </c>
      <c r="AF267" s="81" t="e">
        <f>AE267/#REF!</f>
        <v>#REF!</v>
      </c>
      <c r="AG267" s="82">
        <v>489424.1368991954</v>
      </c>
      <c r="AH267" s="89" t="e">
        <f>#REF!-AG267</f>
        <v>#REF!</v>
      </c>
      <c r="AI267" s="81" t="e">
        <f>AH267/#REF!</f>
        <v>#REF!</v>
      </c>
      <c r="AJ267" s="88" t="e">
        <f>#REF!-#REF!</f>
        <v>#REF!</v>
      </c>
      <c r="AK267" s="81" t="e">
        <f>AJ267/#REF!</f>
        <v>#REF!</v>
      </c>
      <c r="AL267" s="88" t="e">
        <f>#REF!-#REF!</f>
        <v>#REF!</v>
      </c>
      <c r="AM267" s="83" t="e">
        <f>AL267/#REF!</f>
        <v>#REF!</v>
      </c>
    </row>
    <row r="268" spans="1:39" s="80" customFormat="1" ht="12.75">
      <c r="A268" s="14" t="s">
        <v>480</v>
      </c>
      <c r="B268" s="61" t="s">
        <v>481</v>
      </c>
      <c r="C268" s="27">
        <v>3349</v>
      </c>
      <c r="D268" s="46">
        <v>4979989</v>
      </c>
      <c r="E268" s="46">
        <v>387350</v>
      </c>
      <c r="F268" s="15">
        <f t="shared" si="63"/>
        <v>43056.62362462889</v>
      </c>
      <c r="G268" s="16">
        <f t="shared" si="58"/>
        <v>0.0025559610412749486</v>
      </c>
      <c r="H268" s="16">
        <v>0.0023073619027715415</v>
      </c>
      <c r="I268" s="107">
        <f t="shared" si="59"/>
        <v>12.856561249515941</v>
      </c>
      <c r="J268" s="107">
        <f t="shared" si="60"/>
        <v>9566.623624628888</v>
      </c>
      <c r="K268" s="107">
        <f t="shared" si="61"/>
        <v>9566.623624628888</v>
      </c>
      <c r="L268" s="107">
        <f t="shared" si="62"/>
        <v>0.0023073619027715415</v>
      </c>
      <c r="M268" s="56">
        <f t="shared" si="64"/>
        <v>186165.6417311138</v>
      </c>
      <c r="N268" s="57">
        <f t="shared" si="66"/>
        <v>37779.5871616066</v>
      </c>
      <c r="O268" s="58">
        <f t="shared" si="65"/>
        <v>223945.22889272042</v>
      </c>
      <c r="P268" s="18">
        <v>297676.69</v>
      </c>
      <c r="AE268" s="88" t="e">
        <f>#REF!-P268</f>
        <v>#REF!</v>
      </c>
      <c r="AF268" s="81" t="e">
        <f>AE268/#REF!</f>
        <v>#REF!</v>
      </c>
      <c r="AG268" s="82">
        <v>324318.44232853764</v>
      </c>
      <c r="AH268" s="89" t="e">
        <f>#REF!-AG268</f>
        <v>#REF!</v>
      </c>
      <c r="AI268" s="81" t="e">
        <f>AH268/#REF!</f>
        <v>#REF!</v>
      </c>
      <c r="AJ268" s="88" t="e">
        <f>#REF!-#REF!</f>
        <v>#REF!</v>
      </c>
      <c r="AK268" s="81" t="e">
        <f>AJ268/#REF!</f>
        <v>#REF!</v>
      </c>
      <c r="AL268" s="88" t="e">
        <f>#REF!-#REF!</f>
        <v>#REF!</v>
      </c>
      <c r="AM268" s="83" t="e">
        <f>AL268/#REF!</f>
        <v>#REF!</v>
      </c>
    </row>
    <row r="269" spans="1:39" s="80" customFormat="1" ht="12.75">
      <c r="A269" s="14" t="s">
        <v>482</v>
      </c>
      <c r="B269" s="61" t="s">
        <v>483</v>
      </c>
      <c r="C269" s="27">
        <v>168</v>
      </c>
      <c r="D269" s="46">
        <v>436853</v>
      </c>
      <c r="E269" s="46">
        <v>29800</v>
      </c>
      <c r="F269" s="15">
        <f t="shared" si="63"/>
        <v>2462.795436241611</v>
      </c>
      <c r="G269" s="16">
        <f t="shared" si="58"/>
        <v>0.00014619839313323663</v>
      </c>
      <c r="H269" s="16">
        <v>0.00018880144532887783</v>
      </c>
      <c r="I269" s="107">
        <f t="shared" si="59"/>
        <v>14.659496644295302</v>
      </c>
      <c r="J269" s="107">
        <f t="shared" si="60"/>
        <v>782.7954362416108</v>
      </c>
      <c r="K269" s="107">
        <f t="shared" si="61"/>
        <v>782.7954362416108</v>
      </c>
      <c r="L269" s="107">
        <f t="shared" si="62"/>
        <v>0.00018880144532887783</v>
      </c>
      <c r="M269" s="56">
        <f t="shared" si="64"/>
        <v>10648.48690500008</v>
      </c>
      <c r="N269" s="57">
        <f t="shared" si="66"/>
        <v>3091.3402234265313</v>
      </c>
      <c r="O269" s="58">
        <f t="shared" si="65"/>
        <v>13739.827128426612</v>
      </c>
      <c r="P269" s="18">
        <v>20952.79</v>
      </c>
      <c r="AE269" s="88" t="e">
        <f>#REF!-P269</f>
        <v>#REF!</v>
      </c>
      <c r="AF269" s="81" t="e">
        <f>AE269/#REF!</f>
        <v>#REF!</v>
      </c>
      <c r="AG269" s="82">
        <v>24580.005516051056</v>
      </c>
      <c r="AH269" s="89" t="e">
        <f>#REF!-AG269</f>
        <v>#REF!</v>
      </c>
      <c r="AI269" s="81" t="e">
        <f>AH269/#REF!</f>
        <v>#REF!</v>
      </c>
      <c r="AJ269" s="88" t="e">
        <f>#REF!-#REF!</f>
        <v>#REF!</v>
      </c>
      <c r="AK269" s="81" t="e">
        <f>AJ269/#REF!</f>
        <v>#REF!</v>
      </c>
      <c r="AL269" s="88" t="e">
        <f>#REF!-#REF!</f>
        <v>#REF!</v>
      </c>
      <c r="AM269" s="83" t="e">
        <f>AL269/#REF!</f>
        <v>#REF!</v>
      </c>
    </row>
    <row r="270" spans="1:39" s="80" customFormat="1" ht="12.75">
      <c r="A270" s="14" t="s">
        <v>484</v>
      </c>
      <c r="B270" s="61" t="s">
        <v>485</v>
      </c>
      <c r="C270" s="27">
        <v>805</v>
      </c>
      <c r="D270" s="46">
        <v>1664095</v>
      </c>
      <c r="E270" s="46">
        <v>159950</v>
      </c>
      <c r="F270" s="15">
        <f t="shared" si="63"/>
        <v>8375.095185995622</v>
      </c>
      <c r="G270" s="16">
        <f t="shared" si="58"/>
        <v>0.000497168965197946</v>
      </c>
      <c r="H270" s="16">
        <v>7.840929844983081E-05</v>
      </c>
      <c r="I270" s="107">
        <f t="shared" si="59"/>
        <v>10.403844951547358</v>
      </c>
      <c r="J270" s="107">
        <f t="shared" si="60"/>
        <v>325.0951859956229</v>
      </c>
      <c r="K270" s="107">
        <f t="shared" si="61"/>
        <v>325.0951859956229</v>
      </c>
      <c r="L270" s="107">
        <f t="shared" si="62"/>
        <v>7.840929844983081E-05</v>
      </c>
      <c r="M270" s="56">
        <f t="shared" si="64"/>
        <v>36211.7332620615</v>
      </c>
      <c r="N270" s="57">
        <f t="shared" si="66"/>
        <v>1283.8345478044027</v>
      </c>
      <c r="O270" s="58">
        <f t="shared" si="65"/>
        <v>37495.5678098659</v>
      </c>
      <c r="P270" s="18">
        <v>57879.07</v>
      </c>
      <c r="AE270" s="88" t="e">
        <f>#REF!-P270</f>
        <v>#REF!</v>
      </c>
      <c r="AF270" s="81" t="e">
        <f>AE270/#REF!</f>
        <v>#REF!</v>
      </c>
      <c r="AG270" s="82">
        <v>64483.903205130155</v>
      </c>
      <c r="AH270" s="89" t="e">
        <f>#REF!-AG270</f>
        <v>#REF!</v>
      </c>
      <c r="AI270" s="81" t="e">
        <f>AH270/#REF!</f>
        <v>#REF!</v>
      </c>
      <c r="AJ270" s="88" t="e">
        <f>#REF!-#REF!</f>
        <v>#REF!</v>
      </c>
      <c r="AK270" s="81" t="e">
        <f>AJ270/#REF!</f>
        <v>#REF!</v>
      </c>
      <c r="AL270" s="88" t="e">
        <f>#REF!-#REF!</f>
        <v>#REF!</v>
      </c>
      <c r="AM270" s="83" t="e">
        <f>AL270/#REF!</f>
        <v>#REF!</v>
      </c>
    </row>
    <row r="271" spans="1:39" s="80" customFormat="1" ht="12.75">
      <c r="A271" s="14" t="s">
        <v>486</v>
      </c>
      <c r="B271" s="61" t="s">
        <v>487</v>
      </c>
      <c r="C271" s="27">
        <v>296</v>
      </c>
      <c r="D271" s="46">
        <v>310270</v>
      </c>
      <c r="E271" s="46">
        <v>38750</v>
      </c>
      <c r="F271" s="15">
        <f t="shared" si="63"/>
        <v>2370.062451612903</v>
      </c>
      <c r="G271" s="16">
        <f t="shared" si="58"/>
        <v>0.00014069350501152736</v>
      </c>
      <c r="H271" s="16">
        <v>0</v>
      </c>
      <c r="I271" s="107">
        <f t="shared" si="59"/>
        <v>8.006967741935483</v>
      </c>
      <c r="J271" s="107">
        <f t="shared" si="60"/>
        <v>-589.937548387097</v>
      </c>
      <c r="K271" s="107">
        <f t="shared" si="61"/>
        <v>0</v>
      </c>
      <c r="L271" s="107">
        <f t="shared" si="62"/>
        <v>0</v>
      </c>
      <c r="M271" s="56">
        <f t="shared" si="64"/>
        <v>10247.533598871127</v>
      </c>
      <c r="N271" s="57">
        <f t="shared" si="66"/>
        <v>0</v>
      </c>
      <c r="O271" s="58">
        <f t="shared" si="65"/>
        <v>10247.533598871127</v>
      </c>
      <c r="P271" s="18">
        <v>18361.91</v>
      </c>
      <c r="AE271" s="88" t="e">
        <f>#REF!-P271</f>
        <v>#REF!</v>
      </c>
      <c r="AF271" s="81" t="e">
        <f>AE271/#REF!</f>
        <v>#REF!</v>
      </c>
      <c r="AG271" s="82">
        <v>18357.549277478884</v>
      </c>
      <c r="AH271" s="89" t="e">
        <f>#REF!-AG271</f>
        <v>#REF!</v>
      </c>
      <c r="AI271" s="81" t="e">
        <f>AH271/#REF!</f>
        <v>#REF!</v>
      </c>
      <c r="AJ271" s="88" t="e">
        <f>#REF!-#REF!</f>
        <v>#REF!</v>
      </c>
      <c r="AK271" s="81" t="e">
        <f>AJ271/#REF!</f>
        <v>#REF!</v>
      </c>
      <c r="AL271" s="88" t="e">
        <f>#REF!-#REF!</f>
        <v>#REF!</v>
      </c>
      <c r="AM271" s="83" t="e">
        <f>AL271/#REF!</f>
        <v>#REF!</v>
      </c>
    </row>
    <row r="272" spans="1:39" s="80" customFormat="1" ht="12.75">
      <c r="A272" s="14" t="s">
        <v>488</v>
      </c>
      <c r="B272" s="61" t="s">
        <v>489</v>
      </c>
      <c r="C272" s="27">
        <v>1038</v>
      </c>
      <c r="D272" s="46">
        <v>1349738</v>
      </c>
      <c r="E272" s="46">
        <v>116900</v>
      </c>
      <c r="F272" s="15">
        <f t="shared" si="63"/>
        <v>11984.842121471343</v>
      </c>
      <c r="G272" s="16">
        <f t="shared" si="58"/>
        <v>0.0007114535922595995</v>
      </c>
      <c r="H272" s="16">
        <v>0.00038706984996388235</v>
      </c>
      <c r="I272" s="107">
        <f t="shared" si="59"/>
        <v>11.546090675791275</v>
      </c>
      <c r="J272" s="107">
        <f t="shared" si="60"/>
        <v>1604.8421214713433</v>
      </c>
      <c r="K272" s="107">
        <f t="shared" si="61"/>
        <v>1604.8421214713433</v>
      </c>
      <c r="L272" s="107">
        <f t="shared" si="62"/>
        <v>0.00038706984996388235</v>
      </c>
      <c r="M272" s="56">
        <f t="shared" si="64"/>
        <v>51819.34013315301</v>
      </c>
      <c r="N272" s="57">
        <f t="shared" si="66"/>
        <v>6337.68769293422</v>
      </c>
      <c r="O272" s="58">
        <f t="shared" si="65"/>
        <v>58157.02782608723</v>
      </c>
      <c r="P272" s="18">
        <v>87080.47</v>
      </c>
      <c r="AE272" s="88" t="e">
        <f>#REF!-P272</f>
        <v>#REF!</v>
      </c>
      <c r="AF272" s="81" t="e">
        <f>AE272/#REF!</f>
        <v>#REF!</v>
      </c>
      <c r="AG272" s="82">
        <v>90142.28402366511</v>
      </c>
      <c r="AH272" s="89" t="e">
        <f>#REF!-AG272</f>
        <v>#REF!</v>
      </c>
      <c r="AI272" s="81" t="e">
        <f>AH272/#REF!</f>
        <v>#REF!</v>
      </c>
      <c r="AJ272" s="88" t="e">
        <f>#REF!-#REF!</f>
        <v>#REF!</v>
      </c>
      <c r="AK272" s="81" t="e">
        <f>AJ272/#REF!</f>
        <v>#REF!</v>
      </c>
      <c r="AL272" s="88" t="e">
        <f>#REF!-#REF!</f>
        <v>#REF!</v>
      </c>
      <c r="AM272" s="83" t="e">
        <f>AL272/#REF!</f>
        <v>#REF!</v>
      </c>
    </row>
    <row r="273" spans="1:39" s="80" customFormat="1" ht="12.75">
      <c r="A273" s="14" t="s">
        <v>490</v>
      </c>
      <c r="B273" s="61" t="s">
        <v>491</v>
      </c>
      <c r="C273" s="27">
        <v>1114</v>
      </c>
      <c r="D273" s="46">
        <v>1014201</v>
      </c>
      <c r="E273" s="46">
        <v>84800</v>
      </c>
      <c r="F273" s="15">
        <f t="shared" si="63"/>
        <v>13323.34804245283</v>
      </c>
      <c r="G273" s="16">
        <f t="shared" si="58"/>
        <v>0.0007909110299205398</v>
      </c>
      <c r="H273" s="16">
        <v>0.0005265989644117424</v>
      </c>
      <c r="I273" s="107">
        <f t="shared" si="59"/>
        <v>11.959917452830188</v>
      </c>
      <c r="J273" s="107">
        <f t="shared" si="60"/>
        <v>2183.3480424528298</v>
      </c>
      <c r="K273" s="107">
        <f t="shared" si="61"/>
        <v>2183.3480424528298</v>
      </c>
      <c r="L273" s="107">
        <f t="shared" si="62"/>
        <v>0.0005265989644117424</v>
      </c>
      <c r="M273" s="56">
        <f t="shared" si="64"/>
        <v>57606.69159649158</v>
      </c>
      <c r="N273" s="57">
        <f t="shared" si="66"/>
        <v>8622.26746974899</v>
      </c>
      <c r="O273" s="58">
        <f t="shared" si="65"/>
        <v>66228.95906624057</v>
      </c>
      <c r="P273" s="18">
        <v>94064.35</v>
      </c>
      <c r="AE273" s="88" t="e">
        <f>#REF!-P273</f>
        <v>#REF!</v>
      </c>
      <c r="AF273" s="81" t="e">
        <f>AE273/#REF!</f>
        <v>#REF!</v>
      </c>
      <c r="AG273" s="82">
        <v>109753.56534301961</v>
      </c>
      <c r="AH273" s="89" t="e">
        <f>#REF!-AG273</f>
        <v>#REF!</v>
      </c>
      <c r="AI273" s="81" t="e">
        <f>AH273/#REF!</f>
        <v>#REF!</v>
      </c>
      <c r="AJ273" s="88" t="e">
        <f>#REF!-#REF!</f>
        <v>#REF!</v>
      </c>
      <c r="AK273" s="81" t="e">
        <f>AJ273/#REF!</f>
        <v>#REF!</v>
      </c>
      <c r="AL273" s="88" t="e">
        <f>#REF!-#REF!</f>
        <v>#REF!</v>
      </c>
      <c r="AM273" s="83" t="e">
        <f>AL273/#REF!</f>
        <v>#REF!</v>
      </c>
    </row>
    <row r="274" spans="1:39" s="80" customFormat="1" ht="12.75">
      <c r="A274" s="14" t="s">
        <v>492</v>
      </c>
      <c r="B274" s="61" t="s">
        <v>493</v>
      </c>
      <c r="C274" s="27">
        <v>1563</v>
      </c>
      <c r="D274" s="46">
        <v>1871967</v>
      </c>
      <c r="E274" s="46">
        <v>167150</v>
      </c>
      <c r="F274" s="15">
        <f t="shared" si="63"/>
        <v>17504.543350284177</v>
      </c>
      <c r="G274" s="16">
        <f t="shared" si="58"/>
        <v>0.0010391184231882615</v>
      </c>
      <c r="H274" s="16">
        <v>0.0004521187496500078</v>
      </c>
      <c r="I274" s="107">
        <f t="shared" si="59"/>
        <v>11.199323960514509</v>
      </c>
      <c r="J274" s="107">
        <f t="shared" si="60"/>
        <v>1874.5433502841768</v>
      </c>
      <c r="K274" s="107">
        <f t="shared" si="61"/>
        <v>1874.5433502841768</v>
      </c>
      <c r="L274" s="107">
        <f t="shared" si="62"/>
        <v>0.0004521187496500078</v>
      </c>
      <c r="M274" s="56">
        <f t="shared" si="64"/>
        <v>75685.0925986615</v>
      </c>
      <c r="N274" s="57">
        <f t="shared" si="66"/>
        <v>7402.765768682404</v>
      </c>
      <c r="O274" s="58">
        <f t="shared" si="65"/>
        <v>83087.85836734391</v>
      </c>
      <c r="P274" s="18">
        <v>108520.04</v>
      </c>
      <c r="AE274" s="88" t="e">
        <f>#REF!-P274</f>
        <v>#REF!</v>
      </c>
      <c r="AF274" s="81" t="e">
        <f>AE274/#REF!</f>
        <v>#REF!</v>
      </c>
      <c r="AG274" s="82">
        <v>123875.92604767942</v>
      </c>
      <c r="AH274" s="89" t="e">
        <f>#REF!-AG274</f>
        <v>#REF!</v>
      </c>
      <c r="AI274" s="81" t="e">
        <f>AH274/#REF!</f>
        <v>#REF!</v>
      </c>
      <c r="AJ274" s="88" t="e">
        <f>#REF!-#REF!</f>
        <v>#REF!</v>
      </c>
      <c r="AK274" s="81" t="e">
        <f>AJ274/#REF!</f>
        <v>#REF!</v>
      </c>
      <c r="AL274" s="88" t="e">
        <f>#REF!-#REF!</f>
        <v>#REF!</v>
      </c>
      <c r="AM274" s="83" t="e">
        <f>AL274/#REF!</f>
        <v>#REF!</v>
      </c>
    </row>
    <row r="275" spans="1:39" s="80" customFormat="1" ht="12.75">
      <c r="A275" s="14" t="s">
        <v>494</v>
      </c>
      <c r="B275" s="61" t="s">
        <v>495</v>
      </c>
      <c r="C275" s="27">
        <v>48</v>
      </c>
      <c r="D275" s="46">
        <v>102784</v>
      </c>
      <c r="E275" s="46">
        <v>25550</v>
      </c>
      <c r="F275" s="15">
        <f t="shared" si="63"/>
        <v>193.09714285714287</v>
      </c>
      <c r="G275" s="16">
        <f t="shared" si="58"/>
        <v>1.1462783952294038E-05</v>
      </c>
      <c r="H275" s="16">
        <v>0</v>
      </c>
      <c r="I275" s="107">
        <f t="shared" si="59"/>
        <v>4.022857142857143</v>
      </c>
      <c r="J275" s="107">
        <f t="shared" si="60"/>
        <v>-286.9028571428571</v>
      </c>
      <c r="K275" s="107">
        <f t="shared" si="61"/>
        <v>0</v>
      </c>
      <c r="L275" s="107">
        <f t="shared" si="62"/>
        <v>0</v>
      </c>
      <c r="M275" s="56">
        <f t="shared" si="64"/>
        <v>834.9018220713864</v>
      </c>
      <c r="N275" s="57">
        <f t="shared" si="66"/>
        <v>0</v>
      </c>
      <c r="O275" s="58">
        <f t="shared" si="65"/>
        <v>834.9018220713864</v>
      </c>
      <c r="P275" s="18">
        <v>1294.95</v>
      </c>
      <c r="AE275" s="88" t="e">
        <f>#REF!-P275</f>
        <v>#REF!</v>
      </c>
      <c r="AF275" s="81" t="e">
        <f>AE275/#REF!</f>
        <v>#REF!</v>
      </c>
      <c r="AG275" s="82">
        <v>1387.96633528163</v>
      </c>
      <c r="AH275" s="89" t="e">
        <f>#REF!-AG275</f>
        <v>#REF!</v>
      </c>
      <c r="AI275" s="81" t="e">
        <f>AH275/#REF!</f>
        <v>#REF!</v>
      </c>
      <c r="AJ275" s="88" t="e">
        <f>#REF!-#REF!</f>
        <v>#REF!</v>
      </c>
      <c r="AK275" s="81" t="e">
        <f>AJ275/#REF!</f>
        <v>#REF!</v>
      </c>
      <c r="AL275" s="88" t="e">
        <f>#REF!-#REF!</f>
        <v>#REF!</v>
      </c>
      <c r="AM275" s="83" t="e">
        <f>AL275/#REF!</f>
        <v>#REF!</v>
      </c>
    </row>
    <row r="276" spans="1:39" s="80" customFormat="1" ht="12.75">
      <c r="A276" s="14" t="s">
        <v>496</v>
      </c>
      <c r="B276" s="61" t="s">
        <v>497</v>
      </c>
      <c r="C276" s="27">
        <v>1034</v>
      </c>
      <c r="D276" s="46">
        <v>3777645</v>
      </c>
      <c r="E276" s="46">
        <v>547950</v>
      </c>
      <c r="F276" s="15">
        <f t="shared" si="63"/>
        <v>7128.542622502053</v>
      </c>
      <c r="G276" s="16">
        <f t="shared" si="58"/>
        <v>0.0004231701348212773</v>
      </c>
      <c r="H276" s="16">
        <v>0</v>
      </c>
      <c r="I276" s="107">
        <f t="shared" si="59"/>
        <v>6.894141801259239</v>
      </c>
      <c r="J276" s="107">
        <f t="shared" si="60"/>
        <v>-3211.457377497947</v>
      </c>
      <c r="K276" s="107">
        <f t="shared" si="61"/>
        <v>0</v>
      </c>
      <c r="L276" s="107">
        <f t="shared" si="62"/>
        <v>0</v>
      </c>
      <c r="M276" s="56">
        <f t="shared" si="64"/>
        <v>30821.964199872396</v>
      </c>
      <c r="N276" s="57">
        <f t="shared" si="66"/>
        <v>0</v>
      </c>
      <c r="O276" s="58">
        <f t="shared" si="65"/>
        <v>30821.964199872396</v>
      </c>
      <c r="P276" s="18">
        <v>43368.25</v>
      </c>
      <c r="AE276" s="88" t="e">
        <f>#REF!-P276</f>
        <v>#REF!</v>
      </c>
      <c r="AF276" s="81" t="e">
        <f>AE276/#REF!</f>
        <v>#REF!</v>
      </c>
      <c r="AG276" s="82">
        <v>46483.5701201785</v>
      </c>
      <c r="AH276" s="89" t="e">
        <f>#REF!-AG276</f>
        <v>#REF!</v>
      </c>
      <c r="AI276" s="81" t="e">
        <f>AH276/#REF!</f>
        <v>#REF!</v>
      </c>
      <c r="AJ276" s="88" t="e">
        <f>#REF!-#REF!</f>
        <v>#REF!</v>
      </c>
      <c r="AK276" s="81" t="e">
        <f>AJ276/#REF!</f>
        <v>#REF!</v>
      </c>
      <c r="AL276" s="88" t="e">
        <f>#REF!-#REF!</f>
        <v>#REF!</v>
      </c>
      <c r="AM276" s="83" t="e">
        <f>AL276/#REF!</f>
        <v>#REF!</v>
      </c>
    </row>
    <row r="277" spans="1:39" s="80" customFormat="1" ht="12.75">
      <c r="A277" s="14" t="s">
        <v>498</v>
      </c>
      <c r="B277" s="61" t="s">
        <v>499</v>
      </c>
      <c r="C277" s="27">
        <v>35</v>
      </c>
      <c r="D277" s="46">
        <v>127543</v>
      </c>
      <c r="E277" s="46">
        <v>17200</v>
      </c>
      <c r="F277" s="15">
        <f t="shared" si="63"/>
        <v>259.53517441860464</v>
      </c>
      <c r="G277" s="16">
        <f t="shared" si="58"/>
        <v>1.540673045888813E-05</v>
      </c>
      <c r="H277" s="16">
        <v>0</v>
      </c>
      <c r="I277" s="107">
        <f t="shared" si="59"/>
        <v>7.415290697674418</v>
      </c>
      <c r="J277" s="107">
        <f t="shared" si="60"/>
        <v>-90.46482558139536</v>
      </c>
      <c r="K277" s="107">
        <f t="shared" si="61"/>
        <v>0</v>
      </c>
      <c r="L277" s="107">
        <f t="shared" si="62"/>
        <v>0</v>
      </c>
      <c r="M277" s="56">
        <f t="shared" si="64"/>
        <v>1122.1625903290399</v>
      </c>
      <c r="N277" s="57">
        <f t="shared" si="66"/>
        <v>0</v>
      </c>
      <c r="O277" s="58">
        <f t="shared" si="65"/>
        <v>1122.1625903290399</v>
      </c>
      <c r="P277" s="18">
        <v>1753.13</v>
      </c>
      <c r="AE277" s="88" t="e">
        <f>#REF!-P277</f>
        <v>#REF!</v>
      </c>
      <c r="AF277" s="81" t="e">
        <f>AE277/#REF!</f>
        <v>#REF!</v>
      </c>
      <c r="AG277" s="82">
        <v>1879.0574977861368</v>
      </c>
      <c r="AH277" s="89" t="e">
        <f>#REF!-AG277</f>
        <v>#REF!</v>
      </c>
      <c r="AI277" s="81" t="e">
        <f>AH277/#REF!</f>
        <v>#REF!</v>
      </c>
      <c r="AJ277" s="88" t="e">
        <f>#REF!-#REF!</f>
        <v>#REF!</v>
      </c>
      <c r="AK277" s="81" t="e">
        <f>AJ277/#REF!</f>
        <v>#REF!</v>
      </c>
      <c r="AL277" s="88" t="e">
        <f>#REF!-#REF!</f>
        <v>#REF!</v>
      </c>
      <c r="AM277" s="83" t="e">
        <f>AL277/#REF!</f>
        <v>#REF!</v>
      </c>
    </row>
    <row r="278" spans="1:39" s="80" customFormat="1" ht="12.75">
      <c r="A278" s="14" t="s">
        <v>500</v>
      </c>
      <c r="B278" s="61" t="s">
        <v>501</v>
      </c>
      <c r="C278" s="27">
        <v>2844</v>
      </c>
      <c r="D278" s="46">
        <v>2402600</v>
      </c>
      <c r="E278" s="46">
        <v>111800</v>
      </c>
      <c r="F278" s="15">
        <f t="shared" si="63"/>
        <v>61118.017889087656</v>
      </c>
      <c r="G278" s="16">
        <f t="shared" si="58"/>
        <v>0.003628135684914608</v>
      </c>
      <c r="H278" s="16">
        <v>0.00788156997639726</v>
      </c>
      <c r="I278" s="107">
        <f t="shared" si="59"/>
        <v>21.49016100178891</v>
      </c>
      <c r="J278" s="107">
        <f t="shared" si="60"/>
        <v>32678.017889087656</v>
      </c>
      <c r="K278" s="107">
        <f t="shared" si="61"/>
        <v>32678.017889087656</v>
      </c>
      <c r="L278" s="107">
        <f t="shared" si="62"/>
        <v>0.00788156997639726</v>
      </c>
      <c r="M278" s="56">
        <f t="shared" si="64"/>
        <v>264258.412848408</v>
      </c>
      <c r="N278" s="57">
        <f t="shared" si="66"/>
        <v>129048.87592013097</v>
      </c>
      <c r="O278" s="58">
        <f t="shared" si="65"/>
        <v>393307.288768539</v>
      </c>
      <c r="P278" s="18">
        <v>510904.69</v>
      </c>
      <c r="AE278" s="88" t="e">
        <f>#REF!-P278</f>
        <v>#REF!</v>
      </c>
      <c r="AF278" s="81" t="e">
        <f>AE278/#REF!</f>
        <v>#REF!</v>
      </c>
      <c r="AG278" s="82">
        <v>588830.2849554119</v>
      </c>
      <c r="AH278" s="89" t="e">
        <f>#REF!-AG278</f>
        <v>#REF!</v>
      </c>
      <c r="AI278" s="81" t="e">
        <f>AH278/#REF!</f>
        <v>#REF!</v>
      </c>
      <c r="AJ278" s="88" t="e">
        <f>#REF!-#REF!</f>
        <v>#REF!</v>
      </c>
      <c r="AK278" s="81" t="e">
        <f>AJ278/#REF!</f>
        <v>#REF!</v>
      </c>
      <c r="AL278" s="88" t="e">
        <f>#REF!-#REF!</f>
        <v>#REF!</v>
      </c>
      <c r="AM278" s="83" t="e">
        <f>AL278/#REF!</f>
        <v>#REF!</v>
      </c>
    </row>
    <row r="279" spans="1:39" s="80" customFormat="1" ht="12.75">
      <c r="A279" s="14" t="s">
        <v>502</v>
      </c>
      <c r="B279" s="61" t="s">
        <v>503</v>
      </c>
      <c r="C279" s="27">
        <v>366</v>
      </c>
      <c r="D279" s="46">
        <v>2743152</v>
      </c>
      <c r="E279" s="46">
        <v>476450</v>
      </c>
      <c r="F279" s="15">
        <f t="shared" si="63"/>
        <v>2107.238182390597</v>
      </c>
      <c r="G279" s="16">
        <f t="shared" si="58"/>
        <v>0.0001250915247287652</v>
      </c>
      <c r="H279" s="16">
        <v>0</v>
      </c>
      <c r="I279" s="107">
        <f t="shared" si="59"/>
        <v>5.757481372651904</v>
      </c>
      <c r="J279" s="107">
        <f t="shared" si="60"/>
        <v>-1552.7618176094031</v>
      </c>
      <c r="K279" s="107">
        <f t="shared" si="61"/>
        <v>0</v>
      </c>
      <c r="L279" s="107">
        <f t="shared" si="62"/>
        <v>0</v>
      </c>
      <c r="M279" s="56">
        <f t="shared" si="64"/>
        <v>9111.149818088707</v>
      </c>
      <c r="N279" s="57">
        <f t="shared" si="66"/>
        <v>0</v>
      </c>
      <c r="O279" s="58">
        <f t="shared" si="65"/>
        <v>9111.149818088707</v>
      </c>
      <c r="P279" s="18">
        <v>13805.01</v>
      </c>
      <c r="AE279" s="88" t="e">
        <f>#REF!-P279</f>
        <v>#REF!</v>
      </c>
      <c r="AF279" s="81" t="e">
        <f>AE279/#REF!</f>
        <v>#REF!</v>
      </c>
      <c r="AG279" s="82">
        <v>14796.675370414347</v>
      </c>
      <c r="AH279" s="89" t="e">
        <f>#REF!-AG279</f>
        <v>#REF!</v>
      </c>
      <c r="AI279" s="81" t="e">
        <f>AH279/#REF!</f>
        <v>#REF!</v>
      </c>
      <c r="AJ279" s="88" t="e">
        <f>#REF!-#REF!</f>
        <v>#REF!</v>
      </c>
      <c r="AK279" s="81" t="e">
        <f>AJ279/#REF!</f>
        <v>#REF!</v>
      </c>
      <c r="AL279" s="88" t="e">
        <f>#REF!-#REF!</f>
        <v>#REF!</v>
      </c>
      <c r="AM279" s="83" t="e">
        <f>AL279/#REF!</f>
        <v>#REF!</v>
      </c>
    </row>
    <row r="280" spans="1:39" s="80" customFormat="1" ht="12.75">
      <c r="A280" s="14" t="s">
        <v>504</v>
      </c>
      <c r="B280" s="61" t="s">
        <v>505</v>
      </c>
      <c r="C280" s="27">
        <v>4818</v>
      </c>
      <c r="D280" s="46">
        <v>5486368</v>
      </c>
      <c r="E280" s="46">
        <v>455350</v>
      </c>
      <c r="F280" s="15">
        <f t="shared" si="63"/>
        <v>58050.55676732184</v>
      </c>
      <c r="G280" s="16">
        <f t="shared" si="58"/>
        <v>0.003446042653393803</v>
      </c>
      <c r="H280" s="16">
        <v>0.002380667154650995</v>
      </c>
      <c r="I280" s="107">
        <f t="shared" si="59"/>
        <v>12.04868343032832</v>
      </c>
      <c r="J280" s="107">
        <f t="shared" si="60"/>
        <v>9870.556767321843</v>
      </c>
      <c r="K280" s="107">
        <f t="shared" si="61"/>
        <v>9870.556767321843</v>
      </c>
      <c r="L280" s="107">
        <f t="shared" si="62"/>
        <v>0.002380667154650995</v>
      </c>
      <c r="M280" s="56">
        <f t="shared" si="64"/>
        <v>250995.50878985273</v>
      </c>
      <c r="N280" s="57">
        <f t="shared" si="66"/>
        <v>38979.85060942411</v>
      </c>
      <c r="O280" s="58">
        <f t="shared" si="65"/>
        <v>289975.35939927684</v>
      </c>
      <c r="P280" s="18">
        <v>421822.6</v>
      </c>
      <c r="AE280" s="88" t="e">
        <f>#REF!-P280</f>
        <v>#REF!</v>
      </c>
      <c r="AF280" s="81" t="e">
        <f>AE280/#REF!</f>
        <v>#REF!</v>
      </c>
      <c r="AG280" s="82">
        <v>452535.38647777576</v>
      </c>
      <c r="AH280" s="89" t="e">
        <f>#REF!-AG280</f>
        <v>#REF!</v>
      </c>
      <c r="AI280" s="81" t="e">
        <f>AH280/#REF!</f>
        <v>#REF!</v>
      </c>
      <c r="AJ280" s="88" t="e">
        <f>#REF!-#REF!</f>
        <v>#REF!</v>
      </c>
      <c r="AK280" s="81" t="e">
        <f>AJ280/#REF!</f>
        <v>#REF!</v>
      </c>
      <c r="AL280" s="88" t="e">
        <f>#REF!-#REF!</f>
        <v>#REF!</v>
      </c>
      <c r="AM280" s="83" t="e">
        <f>AL280/#REF!</f>
        <v>#REF!</v>
      </c>
    </row>
    <row r="281" spans="1:39" s="80" customFormat="1" ht="12.75">
      <c r="A281" s="14" t="s">
        <v>506</v>
      </c>
      <c r="B281" s="61" t="s">
        <v>507</v>
      </c>
      <c r="C281" s="27">
        <v>1661</v>
      </c>
      <c r="D281" s="46">
        <v>2712196</v>
      </c>
      <c r="E281" s="46">
        <v>280950</v>
      </c>
      <c r="F281" s="15">
        <f t="shared" si="63"/>
        <v>16034.730578394732</v>
      </c>
      <c r="G281" s="16">
        <f t="shared" si="58"/>
        <v>0.0009518662453196551</v>
      </c>
      <c r="H281" s="16">
        <v>0</v>
      </c>
      <c r="I281" s="107">
        <f t="shared" si="59"/>
        <v>9.65366079373554</v>
      </c>
      <c r="J281" s="107">
        <f t="shared" si="60"/>
        <v>-575.2694216052682</v>
      </c>
      <c r="K281" s="107">
        <f t="shared" si="61"/>
        <v>0</v>
      </c>
      <c r="L281" s="107">
        <f t="shared" si="62"/>
        <v>0</v>
      </c>
      <c r="M281" s="56">
        <f t="shared" si="64"/>
        <v>69330.00446428057</v>
      </c>
      <c r="N281" s="57">
        <f t="shared" si="66"/>
        <v>0</v>
      </c>
      <c r="O281" s="58">
        <f t="shared" si="65"/>
        <v>69330.00446428057</v>
      </c>
      <c r="P281" s="18">
        <v>100577.95</v>
      </c>
      <c r="AE281" s="88" t="e">
        <f>#REF!-P281</f>
        <v>#REF!</v>
      </c>
      <c r="AF281" s="81" t="e">
        <f>AE281/#REF!</f>
        <v>#REF!</v>
      </c>
      <c r="AG281" s="82">
        <v>106634.03280817012</v>
      </c>
      <c r="AH281" s="89" t="e">
        <f>#REF!-AG281</f>
        <v>#REF!</v>
      </c>
      <c r="AI281" s="81" t="e">
        <f>AH281/#REF!</f>
        <v>#REF!</v>
      </c>
      <c r="AJ281" s="88" t="e">
        <f>#REF!-#REF!</f>
        <v>#REF!</v>
      </c>
      <c r="AK281" s="81" t="e">
        <f>AJ281/#REF!</f>
        <v>#REF!</v>
      </c>
      <c r="AL281" s="88" t="e">
        <f>#REF!-#REF!</f>
        <v>#REF!</v>
      </c>
      <c r="AM281" s="83" t="e">
        <f>AL281/#REF!</f>
        <v>#REF!</v>
      </c>
    </row>
    <row r="282" spans="1:39" s="80" customFormat="1" ht="12.75">
      <c r="A282" s="14" t="s">
        <v>508</v>
      </c>
      <c r="B282" s="61" t="s">
        <v>509</v>
      </c>
      <c r="C282" s="27">
        <v>3941</v>
      </c>
      <c r="D282" s="46">
        <v>4630497</v>
      </c>
      <c r="E282" s="46">
        <v>456500</v>
      </c>
      <c r="F282" s="15">
        <f t="shared" si="63"/>
        <v>39975.44069441402</v>
      </c>
      <c r="G282" s="16">
        <f t="shared" si="58"/>
        <v>0.0023730534450052358</v>
      </c>
      <c r="H282" s="16">
        <v>0.00013637792890782913</v>
      </c>
      <c r="I282" s="107">
        <f t="shared" si="59"/>
        <v>10.143476451259584</v>
      </c>
      <c r="J282" s="107">
        <f t="shared" si="60"/>
        <v>565.4406944140209</v>
      </c>
      <c r="K282" s="107">
        <f t="shared" si="61"/>
        <v>565.4406944140209</v>
      </c>
      <c r="L282" s="107">
        <f t="shared" si="62"/>
        <v>0.00013637792890782913</v>
      </c>
      <c r="M282" s="56">
        <f t="shared" si="64"/>
        <v>172843.40814180157</v>
      </c>
      <c r="N282" s="57">
        <f t="shared" si="66"/>
        <v>2232.9838444085913</v>
      </c>
      <c r="O282" s="58">
        <f t="shared" si="65"/>
        <v>175076.39198621016</v>
      </c>
      <c r="P282" s="18">
        <v>287921.24</v>
      </c>
      <c r="AE282" s="88" t="e">
        <f>#REF!-P282</f>
        <v>#REF!</v>
      </c>
      <c r="AF282" s="81" t="e">
        <f>AE282/#REF!</f>
        <v>#REF!</v>
      </c>
      <c r="AG282" s="82">
        <v>281054.56731138757</v>
      </c>
      <c r="AH282" s="89" t="e">
        <f>#REF!-AG282</f>
        <v>#REF!</v>
      </c>
      <c r="AI282" s="81" t="e">
        <f>AH282/#REF!</f>
        <v>#REF!</v>
      </c>
      <c r="AJ282" s="88" t="e">
        <f>#REF!-#REF!</f>
        <v>#REF!</v>
      </c>
      <c r="AK282" s="81" t="e">
        <f>AJ282/#REF!</f>
        <v>#REF!</v>
      </c>
      <c r="AL282" s="88" t="e">
        <f>#REF!-#REF!</f>
        <v>#REF!</v>
      </c>
      <c r="AM282" s="83" t="e">
        <f>AL282/#REF!</f>
        <v>#REF!</v>
      </c>
    </row>
    <row r="283" spans="1:39" s="80" customFormat="1" ht="12.75">
      <c r="A283" s="14" t="s">
        <v>510</v>
      </c>
      <c r="B283" s="61" t="s">
        <v>511</v>
      </c>
      <c r="C283" s="27">
        <v>4907</v>
      </c>
      <c r="D283" s="46">
        <v>4174664</v>
      </c>
      <c r="E283" s="46">
        <v>344200</v>
      </c>
      <c r="F283" s="15">
        <f t="shared" si="63"/>
        <v>59515.03848925044</v>
      </c>
      <c r="G283" s="16">
        <f t="shared" si="58"/>
        <v>0.003532978365295923</v>
      </c>
      <c r="H283" s="16">
        <v>0.0025192256775978046</v>
      </c>
      <c r="I283" s="107">
        <f t="shared" si="59"/>
        <v>12.128599651365485</v>
      </c>
      <c r="J283" s="107">
        <f t="shared" si="60"/>
        <v>10445.038489250437</v>
      </c>
      <c r="K283" s="107">
        <f t="shared" si="61"/>
        <v>10445.038489250437</v>
      </c>
      <c r="L283" s="107">
        <f t="shared" si="62"/>
        <v>0.0025192256775978046</v>
      </c>
      <c r="M283" s="56">
        <f t="shared" si="64"/>
        <v>257327.54685078358</v>
      </c>
      <c r="N283" s="57">
        <f t="shared" si="66"/>
        <v>41248.53840753879</v>
      </c>
      <c r="O283" s="58">
        <f t="shared" si="65"/>
        <v>298576.08525832236</v>
      </c>
      <c r="P283" s="18">
        <v>433435.02</v>
      </c>
      <c r="AE283" s="88" t="e">
        <f>#REF!-P283</f>
        <v>#REF!</v>
      </c>
      <c r="AF283" s="81" t="e">
        <f>AE283/#REF!</f>
        <v>#REF!</v>
      </c>
      <c r="AG283" s="82">
        <v>466357.02143485064</v>
      </c>
      <c r="AH283" s="89" t="e">
        <f>#REF!-AG283</f>
        <v>#REF!</v>
      </c>
      <c r="AI283" s="81" t="e">
        <f>AH283/#REF!</f>
        <v>#REF!</v>
      </c>
      <c r="AJ283" s="88" t="e">
        <f>#REF!-#REF!</f>
        <v>#REF!</v>
      </c>
      <c r="AK283" s="81" t="e">
        <f>AJ283/#REF!</f>
        <v>#REF!</v>
      </c>
      <c r="AL283" s="88" t="e">
        <f>#REF!-#REF!</f>
        <v>#REF!</v>
      </c>
      <c r="AM283" s="83" t="e">
        <f>AL283/#REF!</f>
        <v>#REF!</v>
      </c>
    </row>
    <row r="284" spans="1:39" s="80" customFormat="1" ht="12.75">
      <c r="A284" s="14" t="s">
        <v>512</v>
      </c>
      <c r="B284" s="61" t="s">
        <v>513</v>
      </c>
      <c r="C284" s="27">
        <v>1555</v>
      </c>
      <c r="D284" s="46">
        <v>1606920</v>
      </c>
      <c r="E284" s="46">
        <v>135550</v>
      </c>
      <c r="F284" s="15">
        <f t="shared" si="63"/>
        <v>18434.235337513834</v>
      </c>
      <c r="G284" s="16">
        <f t="shared" si="58"/>
        <v>0.0010943075276675371</v>
      </c>
      <c r="H284" s="16">
        <v>0.000695645088333346</v>
      </c>
      <c r="I284" s="107">
        <f t="shared" si="59"/>
        <v>11.854813721873848</v>
      </c>
      <c r="J284" s="107">
        <f t="shared" si="60"/>
        <v>2884.235337513833</v>
      </c>
      <c r="K284" s="107">
        <f t="shared" si="61"/>
        <v>2884.235337513833</v>
      </c>
      <c r="L284" s="107">
        <f t="shared" si="62"/>
        <v>0.000695645088333346</v>
      </c>
      <c r="M284" s="56">
        <f t="shared" si="64"/>
        <v>79704.83894300519</v>
      </c>
      <c r="N284" s="57">
        <f t="shared" si="66"/>
        <v>11390.143963400329</v>
      </c>
      <c r="O284" s="58">
        <f t="shared" si="65"/>
        <v>91094.98290640552</v>
      </c>
      <c r="P284" s="18">
        <v>125563.31</v>
      </c>
      <c r="AE284" s="88" t="e">
        <f>#REF!-P284</f>
        <v>#REF!</v>
      </c>
      <c r="AF284" s="81" t="e">
        <f>AE284/#REF!</f>
        <v>#REF!</v>
      </c>
      <c r="AG284" s="82">
        <v>133117.23154859303</v>
      </c>
      <c r="AH284" s="89" t="e">
        <f>#REF!-AG284</f>
        <v>#REF!</v>
      </c>
      <c r="AI284" s="81" t="e">
        <f>AH284/#REF!</f>
        <v>#REF!</v>
      </c>
      <c r="AJ284" s="88" t="e">
        <f>#REF!-#REF!</f>
        <v>#REF!</v>
      </c>
      <c r="AK284" s="81" t="e">
        <f>AJ284/#REF!</f>
        <v>#REF!</v>
      </c>
      <c r="AL284" s="88" t="e">
        <f>#REF!-#REF!</f>
        <v>#REF!</v>
      </c>
      <c r="AM284" s="83" t="e">
        <f>AL284/#REF!</f>
        <v>#REF!</v>
      </c>
    </row>
    <row r="285" spans="1:39" s="80" customFormat="1" ht="12.75">
      <c r="A285" s="14" t="s">
        <v>514</v>
      </c>
      <c r="B285" s="61" t="s">
        <v>515</v>
      </c>
      <c r="C285" s="27">
        <v>1477</v>
      </c>
      <c r="D285" s="46">
        <v>1530200</v>
      </c>
      <c r="E285" s="46">
        <v>135350</v>
      </c>
      <c r="F285" s="15">
        <f t="shared" si="63"/>
        <v>16698.22977465829</v>
      </c>
      <c r="G285" s="16">
        <f t="shared" si="58"/>
        <v>0.0009912534046880184</v>
      </c>
      <c r="H285" s="16">
        <v>0.0004650673107262431</v>
      </c>
      <c r="I285" s="107">
        <f t="shared" si="59"/>
        <v>11.30550424824529</v>
      </c>
      <c r="J285" s="107">
        <f t="shared" si="60"/>
        <v>1928.2297746582935</v>
      </c>
      <c r="K285" s="107">
        <f t="shared" si="61"/>
        <v>1928.2297746582935</v>
      </c>
      <c r="L285" s="107">
        <f t="shared" si="62"/>
        <v>0.0004650673107262431</v>
      </c>
      <c r="M285" s="56">
        <f t="shared" si="64"/>
        <v>72198.80241595805</v>
      </c>
      <c r="N285" s="57">
        <f t="shared" si="66"/>
        <v>7614.779016889984</v>
      </c>
      <c r="O285" s="58">
        <f t="shared" si="65"/>
        <v>79813.58143284803</v>
      </c>
      <c r="P285" s="18">
        <v>93746.39</v>
      </c>
      <c r="AE285" s="88" t="e">
        <f>#REF!-P285</f>
        <v>#REF!</v>
      </c>
      <c r="AF285" s="81" t="e">
        <f>AE285/#REF!</f>
        <v>#REF!</v>
      </c>
      <c r="AG285" s="82">
        <v>100797.16542936962</v>
      </c>
      <c r="AH285" s="89" t="e">
        <f>#REF!-AG285</f>
        <v>#REF!</v>
      </c>
      <c r="AI285" s="81" t="e">
        <f>AH285/#REF!</f>
        <v>#REF!</v>
      </c>
      <c r="AJ285" s="88" t="e">
        <f>#REF!-#REF!</f>
        <v>#REF!</v>
      </c>
      <c r="AK285" s="81" t="e">
        <f>AJ285/#REF!</f>
        <v>#REF!</v>
      </c>
      <c r="AL285" s="88" t="e">
        <f>#REF!-#REF!</f>
        <v>#REF!</v>
      </c>
      <c r="AM285" s="83" t="e">
        <f>AL285/#REF!</f>
        <v>#REF!</v>
      </c>
    </row>
    <row r="286" spans="1:39" s="80" customFormat="1" ht="12.75">
      <c r="A286" s="14" t="s">
        <v>516</v>
      </c>
      <c r="B286" s="61" t="s">
        <v>517</v>
      </c>
      <c r="C286" s="27">
        <v>376</v>
      </c>
      <c r="D286" s="46">
        <v>574782</v>
      </c>
      <c r="E286" s="46">
        <v>50100</v>
      </c>
      <c r="F286" s="15">
        <f t="shared" si="63"/>
        <v>4313.733173652695</v>
      </c>
      <c r="G286" s="16">
        <f t="shared" si="58"/>
        <v>0.00025607520994759986</v>
      </c>
      <c r="H286" s="16">
        <v>0.00013355420672113771</v>
      </c>
      <c r="I286" s="107">
        <f t="shared" si="59"/>
        <v>11.472694610778444</v>
      </c>
      <c r="J286" s="107">
        <f t="shared" si="60"/>
        <v>553.7331736526947</v>
      </c>
      <c r="K286" s="107">
        <f t="shared" si="61"/>
        <v>553.7331736526947</v>
      </c>
      <c r="L286" s="107">
        <f t="shared" si="62"/>
        <v>0.00013355420672113771</v>
      </c>
      <c r="M286" s="56">
        <f t="shared" si="64"/>
        <v>18651.46026151673</v>
      </c>
      <c r="N286" s="57">
        <f t="shared" si="66"/>
        <v>2186.749632799164</v>
      </c>
      <c r="O286" s="58">
        <f t="shared" si="65"/>
        <v>20838.209894315896</v>
      </c>
      <c r="P286" s="18">
        <v>27981.76</v>
      </c>
      <c r="AE286" s="88" t="e">
        <f>#REF!-P286</f>
        <v>#REF!</v>
      </c>
      <c r="AF286" s="81" t="e">
        <f>AE286/#REF!</f>
        <v>#REF!</v>
      </c>
      <c r="AG286" s="82">
        <v>31261.604023818083</v>
      </c>
      <c r="AH286" s="89" t="e">
        <f>#REF!-AG286</f>
        <v>#REF!</v>
      </c>
      <c r="AI286" s="81" t="e">
        <f>AH286/#REF!</f>
        <v>#REF!</v>
      </c>
      <c r="AJ286" s="88" t="e">
        <f>#REF!-#REF!</f>
        <v>#REF!</v>
      </c>
      <c r="AK286" s="81" t="e">
        <f>AJ286/#REF!</f>
        <v>#REF!</v>
      </c>
      <c r="AL286" s="88" t="e">
        <f>#REF!-#REF!</f>
        <v>#REF!</v>
      </c>
      <c r="AM286" s="83" t="e">
        <f>AL286/#REF!</f>
        <v>#REF!</v>
      </c>
    </row>
    <row r="287" spans="1:39" s="80" customFormat="1" ht="12.75">
      <c r="A287" s="14" t="s">
        <v>518</v>
      </c>
      <c r="B287" s="61" t="s">
        <v>519</v>
      </c>
      <c r="C287" s="27">
        <v>6329</v>
      </c>
      <c r="D287" s="46">
        <v>12357609</v>
      </c>
      <c r="E287" s="46">
        <v>608150</v>
      </c>
      <c r="F287" s="15">
        <f t="shared" si="63"/>
        <v>128605.29040697197</v>
      </c>
      <c r="G287" s="16">
        <f t="shared" si="58"/>
        <v>0.007634368055604927</v>
      </c>
      <c r="H287" s="16">
        <v>0.015753312628033162</v>
      </c>
      <c r="I287" s="107">
        <f t="shared" si="59"/>
        <v>20.320001644331168</v>
      </c>
      <c r="J287" s="107">
        <f t="shared" si="60"/>
        <v>65315.29040697196</v>
      </c>
      <c r="K287" s="107">
        <f t="shared" si="61"/>
        <v>65315.29040697196</v>
      </c>
      <c r="L287" s="107">
        <f t="shared" si="62"/>
        <v>0.015753312628033162</v>
      </c>
      <c r="M287" s="56">
        <f t="shared" si="64"/>
        <v>556055.8260990802</v>
      </c>
      <c r="N287" s="57">
        <f t="shared" si="66"/>
        <v>257936.84415086082</v>
      </c>
      <c r="O287" s="58">
        <f t="shared" si="65"/>
        <v>813992.670249941</v>
      </c>
      <c r="P287" s="18">
        <v>819341.67</v>
      </c>
      <c r="AE287" s="88" t="e">
        <f>#REF!-P287</f>
        <v>#REF!</v>
      </c>
      <c r="AF287" s="81" t="e">
        <f>AE287/#REF!</f>
        <v>#REF!</v>
      </c>
      <c r="AG287" s="82">
        <v>957402.2428738354</v>
      </c>
      <c r="AH287" s="89" t="e">
        <f>#REF!-AG287</f>
        <v>#REF!</v>
      </c>
      <c r="AI287" s="81" t="e">
        <f>AH287/#REF!</f>
        <v>#REF!</v>
      </c>
      <c r="AJ287" s="88" t="e">
        <f>#REF!-#REF!</f>
        <v>#REF!</v>
      </c>
      <c r="AK287" s="81" t="e">
        <f>AJ287/#REF!</f>
        <v>#REF!</v>
      </c>
      <c r="AL287" s="88" t="e">
        <f>#REF!-#REF!</f>
        <v>#REF!</v>
      </c>
      <c r="AM287" s="83" t="e">
        <f>AL287/#REF!</f>
        <v>#REF!</v>
      </c>
    </row>
    <row r="288" spans="1:39" s="80" customFormat="1" ht="12.75">
      <c r="A288" s="14" t="s">
        <v>520</v>
      </c>
      <c r="B288" s="61" t="s">
        <v>521</v>
      </c>
      <c r="C288" s="27">
        <v>274</v>
      </c>
      <c r="D288" s="46">
        <v>555483</v>
      </c>
      <c r="E288" s="46">
        <v>79600</v>
      </c>
      <c r="F288" s="15">
        <f t="shared" si="63"/>
        <v>1912.0897236180904</v>
      </c>
      <c r="G288" s="16">
        <f t="shared" si="58"/>
        <v>0.00011350696895319197</v>
      </c>
      <c r="H288" s="16">
        <v>0</v>
      </c>
      <c r="I288" s="107">
        <f t="shared" si="59"/>
        <v>6.978429648241206</v>
      </c>
      <c r="J288" s="107">
        <f t="shared" si="60"/>
        <v>-827.9102763819096</v>
      </c>
      <c r="K288" s="107">
        <f t="shared" si="61"/>
        <v>0</v>
      </c>
      <c r="L288" s="107">
        <f t="shared" si="62"/>
        <v>0</v>
      </c>
      <c r="M288" s="56">
        <f t="shared" si="64"/>
        <v>8267.37863953674</v>
      </c>
      <c r="N288" s="57">
        <f t="shared" si="66"/>
        <v>0</v>
      </c>
      <c r="O288" s="58">
        <f t="shared" si="65"/>
        <v>8267.37863953674</v>
      </c>
      <c r="P288" s="18">
        <v>12453.63</v>
      </c>
      <c r="AE288" s="88" t="e">
        <f>#REF!-P288</f>
        <v>#REF!</v>
      </c>
      <c r="AF288" s="81" t="e">
        <f>AE288/#REF!</f>
        <v>#REF!</v>
      </c>
      <c r="AG288" s="82">
        <v>13348.244516650562</v>
      </c>
      <c r="AH288" s="89" t="e">
        <f>#REF!-AG288</f>
        <v>#REF!</v>
      </c>
      <c r="AI288" s="81" t="e">
        <f>AH288/#REF!</f>
        <v>#REF!</v>
      </c>
      <c r="AJ288" s="88" t="e">
        <f>#REF!-#REF!</f>
        <v>#REF!</v>
      </c>
      <c r="AK288" s="81" t="e">
        <f>AJ288/#REF!</f>
        <v>#REF!</v>
      </c>
      <c r="AL288" s="88" t="e">
        <f>#REF!-#REF!</f>
        <v>#REF!</v>
      </c>
      <c r="AM288" s="83" t="e">
        <f>AL288/#REF!</f>
        <v>#REF!</v>
      </c>
    </row>
    <row r="289" spans="1:39" s="80" customFormat="1" ht="12.75">
      <c r="A289" s="14" t="s">
        <v>522</v>
      </c>
      <c r="B289" s="61" t="s">
        <v>523</v>
      </c>
      <c r="C289" s="27">
        <v>356</v>
      </c>
      <c r="D289" s="46">
        <v>434445</v>
      </c>
      <c r="E289" s="46">
        <v>48900</v>
      </c>
      <c r="F289" s="15">
        <f t="shared" si="63"/>
        <v>3162.8306748466257</v>
      </c>
      <c r="G289" s="16">
        <f t="shared" si="58"/>
        <v>0.0001877544336856257</v>
      </c>
      <c r="H289" s="16">
        <v>0</v>
      </c>
      <c r="I289" s="107">
        <f t="shared" si="59"/>
        <v>8.884355828220858</v>
      </c>
      <c r="J289" s="107">
        <f t="shared" si="60"/>
        <v>-397.1693251533744</v>
      </c>
      <c r="K289" s="107">
        <f t="shared" si="61"/>
        <v>0</v>
      </c>
      <c r="L289" s="107">
        <f t="shared" si="62"/>
        <v>0</v>
      </c>
      <c r="M289" s="56">
        <f t="shared" si="64"/>
        <v>13675.257200912229</v>
      </c>
      <c r="N289" s="57">
        <f t="shared" si="66"/>
        <v>0</v>
      </c>
      <c r="O289" s="58">
        <f t="shared" si="65"/>
        <v>13675.257200912229</v>
      </c>
      <c r="P289" s="18">
        <v>21686.07</v>
      </c>
      <c r="AE289" s="88" t="e">
        <f>#REF!-P289</f>
        <v>#REF!</v>
      </c>
      <c r="AF289" s="81" t="e">
        <f>AE289/#REF!</f>
        <v>#REF!</v>
      </c>
      <c r="AG289" s="82">
        <v>22911.909067954046</v>
      </c>
      <c r="AH289" s="89" t="e">
        <f>#REF!-AG289</f>
        <v>#REF!</v>
      </c>
      <c r="AI289" s="81" t="e">
        <f>AH289/#REF!</f>
        <v>#REF!</v>
      </c>
      <c r="AJ289" s="88" t="e">
        <f>#REF!-#REF!</f>
        <v>#REF!</v>
      </c>
      <c r="AK289" s="81" t="e">
        <f>AJ289/#REF!</f>
        <v>#REF!</v>
      </c>
      <c r="AL289" s="88" t="e">
        <f>#REF!-#REF!</f>
        <v>#REF!</v>
      </c>
      <c r="AM289" s="83" t="e">
        <f>AL289/#REF!</f>
        <v>#REF!</v>
      </c>
    </row>
    <row r="290" spans="1:39" s="80" customFormat="1" ht="12.75">
      <c r="A290" s="14" t="s">
        <v>524</v>
      </c>
      <c r="B290" s="61" t="s">
        <v>525</v>
      </c>
      <c r="C290" s="27">
        <v>862</v>
      </c>
      <c r="D290" s="46">
        <v>972845</v>
      </c>
      <c r="E290" s="46">
        <v>67000</v>
      </c>
      <c r="F290" s="15">
        <f t="shared" si="63"/>
        <v>12516.304328358208</v>
      </c>
      <c r="G290" s="16">
        <f t="shared" si="58"/>
        <v>0.0007430026683682012</v>
      </c>
      <c r="H290" s="16">
        <v>0.0009397447335246598</v>
      </c>
      <c r="I290" s="107">
        <f t="shared" si="59"/>
        <v>14.520074626865672</v>
      </c>
      <c r="J290" s="107">
        <f t="shared" si="60"/>
        <v>3896.3043283582087</v>
      </c>
      <c r="K290" s="107">
        <f t="shared" si="61"/>
        <v>3896.3043283582087</v>
      </c>
      <c r="L290" s="107">
        <f t="shared" si="62"/>
        <v>0.0009397447335246598</v>
      </c>
      <c r="M290" s="56">
        <f t="shared" si="64"/>
        <v>54117.24448495482</v>
      </c>
      <c r="N290" s="57">
        <f t="shared" si="66"/>
        <v>15386.90919149276</v>
      </c>
      <c r="O290" s="58">
        <f t="shared" si="65"/>
        <v>69504.15367644757</v>
      </c>
      <c r="P290" s="18">
        <v>87040.02</v>
      </c>
      <c r="AE290" s="88" t="e">
        <f>#REF!-P290</f>
        <v>#REF!</v>
      </c>
      <c r="AF290" s="81" t="e">
        <f>AE290/#REF!</f>
        <v>#REF!</v>
      </c>
      <c r="AG290" s="82">
        <v>92157.79497285286</v>
      </c>
      <c r="AH290" s="89" t="e">
        <f>#REF!-AG290</f>
        <v>#REF!</v>
      </c>
      <c r="AI290" s="81" t="e">
        <f>AH290/#REF!</f>
        <v>#REF!</v>
      </c>
      <c r="AJ290" s="88" t="e">
        <f>#REF!-#REF!</f>
        <v>#REF!</v>
      </c>
      <c r="AK290" s="81" t="e">
        <f>AJ290/#REF!</f>
        <v>#REF!</v>
      </c>
      <c r="AL290" s="88" t="e">
        <f>#REF!-#REF!</f>
        <v>#REF!</v>
      </c>
      <c r="AM290" s="83" t="e">
        <f>AL290/#REF!</f>
        <v>#REF!</v>
      </c>
    </row>
    <row r="291" spans="1:39" s="80" customFormat="1" ht="12.75">
      <c r="A291" s="14" t="s">
        <v>526</v>
      </c>
      <c r="B291" s="61" t="s">
        <v>527</v>
      </c>
      <c r="C291" s="27">
        <v>354</v>
      </c>
      <c r="D291" s="46">
        <v>942817</v>
      </c>
      <c r="E291" s="46">
        <v>87050</v>
      </c>
      <c r="F291" s="15">
        <f t="shared" si="63"/>
        <v>3834.0863641585297</v>
      </c>
      <c r="G291" s="16">
        <f t="shared" si="58"/>
        <v>0.00022760204007420432</v>
      </c>
      <c r="H291" s="16">
        <v>7.093031976684595E-05</v>
      </c>
      <c r="I291" s="107">
        <f t="shared" si="59"/>
        <v>10.83075244112579</v>
      </c>
      <c r="J291" s="107">
        <f t="shared" si="60"/>
        <v>294.0863641585298</v>
      </c>
      <c r="K291" s="107">
        <f t="shared" si="61"/>
        <v>294.0863641585298</v>
      </c>
      <c r="L291" s="107">
        <f t="shared" si="62"/>
        <v>7.093031976684595E-05</v>
      </c>
      <c r="M291" s="56">
        <f t="shared" si="64"/>
        <v>16577.592211104027</v>
      </c>
      <c r="N291" s="57">
        <f t="shared" si="66"/>
        <v>1161.3774999116429</v>
      </c>
      <c r="O291" s="58">
        <f t="shared" si="65"/>
        <v>17738.96971101567</v>
      </c>
      <c r="P291" s="18">
        <v>23535.01</v>
      </c>
      <c r="AE291" s="88" t="e">
        <f>#REF!-P291</f>
        <v>#REF!</v>
      </c>
      <c r="AF291" s="81" t="e">
        <f>AE291/#REF!</f>
        <v>#REF!</v>
      </c>
      <c r="AG291" s="82">
        <v>24779.834486963115</v>
      </c>
      <c r="AH291" s="89" t="e">
        <f>#REF!-AG291</f>
        <v>#REF!</v>
      </c>
      <c r="AI291" s="81" t="e">
        <f>AH291/#REF!</f>
        <v>#REF!</v>
      </c>
      <c r="AJ291" s="88" t="e">
        <f>#REF!-#REF!</f>
        <v>#REF!</v>
      </c>
      <c r="AK291" s="81" t="e">
        <f>AJ291/#REF!</f>
        <v>#REF!</v>
      </c>
      <c r="AL291" s="88" t="e">
        <f>#REF!-#REF!</f>
        <v>#REF!</v>
      </c>
      <c r="AM291" s="83" t="e">
        <f>AL291/#REF!</f>
        <v>#REF!</v>
      </c>
    </row>
    <row r="292" spans="1:39" s="80" customFormat="1" ht="12.75">
      <c r="A292" s="14" t="s">
        <v>528</v>
      </c>
      <c r="B292" s="61" t="s">
        <v>529</v>
      </c>
      <c r="C292" s="27">
        <v>59</v>
      </c>
      <c r="D292" s="46">
        <v>150179</v>
      </c>
      <c r="E292" s="46">
        <v>22850</v>
      </c>
      <c r="F292" s="15">
        <f t="shared" si="63"/>
        <v>387.7707221006564</v>
      </c>
      <c r="G292" s="16">
        <f t="shared" si="58"/>
        <v>2.3019149557035783E-05</v>
      </c>
      <c r="H292" s="16">
        <v>0</v>
      </c>
      <c r="I292" s="107">
        <f t="shared" si="59"/>
        <v>6.572385120350109</v>
      </c>
      <c r="J292" s="107">
        <f t="shared" si="60"/>
        <v>-202.22927789934357</v>
      </c>
      <c r="K292" s="107">
        <f t="shared" si="61"/>
        <v>0</v>
      </c>
      <c r="L292" s="107">
        <f t="shared" si="62"/>
        <v>0</v>
      </c>
      <c r="M292" s="56">
        <f t="shared" si="64"/>
        <v>1676.6197450538787</v>
      </c>
      <c r="N292" s="57">
        <f t="shared" si="66"/>
        <v>0</v>
      </c>
      <c r="O292" s="58">
        <f t="shared" si="65"/>
        <v>1676.6197450538787</v>
      </c>
      <c r="P292" s="18">
        <v>2335.44</v>
      </c>
      <c r="AE292" s="88" t="e">
        <f>#REF!-P292</f>
        <v>#REF!</v>
      </c>
      <c r="AF292" s="81" t="e">
        <f>AE292/#REF!</f>
        <v>#REF!</v>
      </c>
      <c r="AG292" s="82">
        <v>2503.223140977951</v>
      </c>
      <c r="AH292" s="89" t="e">
        <f>#REF!-AG292</f>
        <v>#REF!</v>
      </c>
      <c r="AI292" s="81" t="e">
        <f>AH292/#REF!</f>
        <v>#REF!</v>
      </c>
      <c r="AJ292" s="88" t="e">
        <f>#REF!-#REF!</f>
        <v>#REF!</v>
      </c>
      <c r="AK292" s="81" t="e">
        <f>AJ292/#REF!</f>
        <v>#REF!</v>
      </c>
      <c r="AL292" s="88" t="e">
        <f>#REF!-#REF!</f>
        <v>#REF!</v>
      </c>
      <c r="AM292" s="83" t="e">
        <f>AL292/#REF!</f>
        <v>#REF!</v>
      </c>
    </row>
    <row r="293" spans="1:39" s="80" customFormat="1" ht="12.75">
      <c r="A293" s="14" t="s">
        <v>530</v>
      </c>
      <c r="B293" s="61" t="s">
        <v>531</v>
      </c>
      <c r="C293" s="27">
        <v>1535</v>
      </c>
      <c r="D293" s="46">
        <v>2307926</v>
      </c>
      <c r="E293" s="46">
        <v>263050</v>
      </c>
      <c r="F293" s="15">
        <f t="shared" si="63"/>
        <v>13467.654096179434</v>
      </c>
      <c r="G293" s="16">
        <f t="shared" si="58"/>
        <v>0.0007994774389952716</v>
      </c>
      <c r="H293" s="16">
        <v>0</v>
      </c>
      <c r="I293" s="107">
        <f t="shared" si="59"/>
        <v>8.773716023569664</v>
      </c>
      <c r="J293" s="107">
        <f t="shared" si="60"/>
        <v>-1882.345903820566</v>
      </c>
      <c r="K293" s="107">
        <f t="shared" si="61"/>
        <v>0</v>
      </c>
      <c r="L293" s="107">
        <f t="shared" si="62"/>
        <v>0</v>
      </c>
      <c r="M293" s="56">
        <f t="shared" si="64"/>
        <v>58230.633439491336</v>
      </c>
      <c r="N293" s="57">
        <f t="shared" si="66"/>
        <v>0</v>
      </c>
      <c r="O293" s="58">
        <f t="shared" si="65"/>
        <v>58230.633439491336</v>
      </c>
      <c r="P293" s="18">
        <v>73102.36</v>
      </c>
      <c r="AE293" s="88" t="e">
        <f>#REF!-P293</f>
        <v>#REF!</v>
      </c>
      <c r="AF293" s="81" t="e">
        <f>AE293/#REF!</f>
        <v>#REF!</v>
      </c>
      <c r="AG293" s="82">
        <v>78353.58313797171</v>
      </c>
      <c r="AH293" s="89" t="e">
        <f>#REF!-AG293</f>
        <v>#REF!</v>
      </c>
      <c r="AI293" s="81" t="e">
        <f>AH293/#REF!</f>
        <v>#REF!</v>
      </c>
      <c r="AJ293" s="88" t="e">
        <f>#REF!-#REF!</f>
        <v>#REF!</v>
      </c>
      <c r="AK293" s="81" t="e">
        <f>AJ293/#REF!</f>
        <v>#REF!</v>
      </c>
      <c r="AL293" s="88" t="e">
        <f>#REF!-#REF!</f>
        <v>#REF!</v>
      </c>
      <c r="AM293" s="83" t="e">
        <f>AL293/#REF!</f>
        <v>#REF!</v>
      </c>
    </row>
    <row r="294" spans="1:39" s="80" customFormat="1" ht="12.75">
      <c r="A294" s="14" t="s">
        <v>532</v>
      </c>
      <c r="B294" s="61" t="s">
        <v>533</v>
      </c>
      <c r="C294" s="27">
        <v>1659</v>
      </c>
      <c r="D294" s="46">
        <v>1322615</v>
      </c>
      <c r="E294" s="46">
        <v>106400</v>
      </c>
      <c r="F294" s="15">
        <f t="shared" si="63"/>
        <v>20622.352302631578</v>
      </c>
      <c r="G294" s="16">
        <f t="shared" si="58"/>
        <v>0.0012242002420928878</v>
      </c>
      <c r="H294" s="16">
        <v>0.0009725579730859468</v>
      </c>
      <c r="I294" s="107">
        <f t="shared" si="59"/>
        <v>12.430592105263157</v>
      </c>
      <c r="J294" s="107">
        <f t="shared" si="60"/>
        <v>4032.352302631578</v>
      </c>
      <c r="K294" s="107">
        <f t="shared" si="61"/>
        <v>4032.352302631578</v>
      </c>
      <c r="L294" s="107">
        <f t="shared" si="62"/>
        <v>0.0009725579730859468</v>
      </c>
      <c r="M294" s="56">
        <f t="shared" si="64"/>
        <v>89165.68758142169</v>
      </c>
      <c r="N294" s="57">
        <f t="shared" si="66"/>
        <v>15924.176727448545</v>
      </c>
      <c r="O294" s="58">
        <f t="shared" si="65"/>
        <v>105089.86430887024</v>
      </c>
      <c r="P294" s="18">
        <v>140038.38</v>
      </c>
      <c r="AE294" s="88" t="e">
        <f>#REF!-P294</f>
        <v>#REF!</v>
      </c>
      <c r="AF294" s="81" t="e">
        <f>AE294/#REF!</f>
        <v>#REF!</v>
      </c>
      <c r="AG294" s="82">
        <v>159913.62882400255</v>
      </c>
      <c r="AH294" s="89" t="e">
        <f>#REF!-AG294</f>
        <v>#REF!</v>
      </c>
      <c r="AI294" s="81" t="e">
        <f>AH294/#REF!</f>
        <v>#REF!</v>
      </c>
      <c r="AJ294" s="88" t="e">
        <f>#REF!-#REF!</f>
        <v>#REF!</v>
      </c>
      <c r="AK294" s="81" t="e">
        <f>AJ294/#REF!</f>
        <v>#REF!</v>
      </c>
      <c r="AL294" s="88" t="e">
        <f>#REF!-#REF!</f>
        <v>#REF!</v>
      </c>
      <c r="AM294" s="83" t="e">
        <f>AL294/#REF!</f>
        <v>#REF!</v>
      </c>
    </row>
    <row r="295" spans="1:39" s="80" customFormat="1" ht="12.75">
      <c r="A295" s="14" t="s">
        <v>534</v>
      </c>
      <c r="B295" s="61" t="s">
        <v>535</v>
      </c>
      <c r="C295" s="27">
        <v>1388</v>
      </c>
      <c r="D295" s="46">
        <v>1592988</v>
      </c>
      <c r="E295" s="46">
        <v>175000</v>
      </c>
      <c r="F295" s="15">
        <f t="shared" si="63"/>
        <v>12634.670537142856</v>
      </c>
      <c r="G295" s="16">
        <f t="shared" si="58"/>
        <v>0.0007500292160347005</v>
      </c>
      <c r="H295" s="16">
        <v>0</v>
      </c>
      <c r="I295" s="107">
        <f t="shared" si="59"/>
        <v>9.10278857142857</v>
      </c>
      <c r="J295" s="107">
        <f t="shared" si="60"/>
        <v>-1245.329462857144</v>
      </c>
      <c r="K295" s="107">
        <f t="shared" si="61"/>
        <v>0</v>
      </c>
      <c r="L295" s="107">
        <f t="shared" si="62"/>
        <v>0</v>
      </c>
      <c r="M295" s="56">
        <f t="shared" si="64"/>
        <v>54629.02918525511</v>
      </c>
      <c r="N295" s="57">
        <f t="shared" si="66"/>
        <v>0</v>
      </c>
      <c r="O295" s="58">
        <f t="shared" si="65"/>
        <v>54629.02918525511</v>
      </c>
      <c r="P295" s="18">
        <v>82029.6</v>
      </c>
      <c r="AE295" s="88" t="e">
        <f>#REF!-P295</f>
        <v>#REF!</v>
      </c>
      <c r="AF295" s="81" t="e">
        <f>AE295/#REF!</f>
        <v>#REF!</v>
      </c>
      <c r="AG295" s="82">
        <v>83350.96073491633</v>
      </c>
      <c r="AH295" s="89" t="e">
        <f>#REF!-AG295</f>
        <v>#REF!</v>
      </c>
      <c r="AI295" s="81" t="e">
        <f>AH295/#REF!</f>
        <v>#REF!</v>
      </c>
      <c r="AJ295" s="88" t="e">
        <f>#REF!-#REF!</f>
        <v>#REF!</v>
      </c>
      <c r="AK295" s="81" t="e">
        <f>AJ295/#REF!</f>
        <v>#REF!</v>
      </c>
      <c r="AL295" s="88" t="e">
        <f>#REF!-#REF!</f>
        <v>#REF!</v>
      </c>
      <c r="AM295" s="83" t="e">
        <f>AL295/#REF!</f>
        <v>#REF!</v>
      </c>
    </row>
    <row r="296" spans="1:39" s="80" customFormat="1" ht="12.75">
      <c r="A296" s="14"/>
      <c r="B296" s="61"/>
      <c r="C296" s="23"/>
      <c r="D296" s="45"/>
      <c r="E296" s="45">
        <v>0</v>
      </c>
      <c r="F296" s="15"/>
      <c r="G296" s="16"/>
      <c r="H296" s="16"/>
      <c r="I296" s="107"/>
      <c r="J296" s="107"/>
      <c r="K296" s="107"/>
      <c r="L296" s="107"/>
      <c r="M296" s="56">
        <f t="shared" si="64"/>
        <v>0</v>
      </c>
      <c r="N296" s="57">
        <f t="shared" si="66"/>
        <v>0</v>
      </c>
      <c r="O296" s="58">
        <f t="shared" si="65"/>
        <v>0</v>
      </c>
      <c r="P296" s="18"/>
      <c r="AE296" s="88" t="e">
        <f>#REF!-P296</f>
        <v>#REF!</v>
      </c>
      <c r="AF296" s="81" t="e">
        <f>AE296/#REF!</f>
        <v>#REF!</v>
      </c>
      <c r="AG296" s="82"/>
      <c r="AH296" s="89" t="e">
        <f>#REF!-AG296</f>
        <v>#REF!</v>
      </c>
      <c r="AI296" s="81" t="e">
        <f>AH296/#REF!</f>
        <v>#REF!</v>
      </c>
      <c r="AJ296" s="88" t="e">
        <f>#REF!-#REF!</f>
        <v>#REF!</v>
      </c>
      <c r="AK296" s="81"/>
      <c r="AL296" s="88" t="e">
        <f>#REF!-#REF!</f>
        <v>#REF!</v>
      </c>
      <c r="AM296" s="83" t="e">
        <f>AL296/#REF!</f>
        <v>#REF!</v>
      </c>
    </row>
    <row r="297" spans="1:39" s="80" customFormat="1" ht="12.75">
      <c r="A297" s="2"/>
      <c r="B297" s="2" t="s">
        <v>994</v>
      </c>
      <c r="C297" s="14"/>
      <c r="D297" s="45"/>
      <c r="E297" s="45">
        <v>0</v>
      </c>
      <c r="F297" s="15"/>
      <c r="G297" s="16"/>
      <c r="H297" s="16"/>
      <c r="I297" s="107"/>
      <c r="J297" s="107"/>
      <c r="K297" s="107"/>
      <c r="L297" s="107"/>
      <c r="M297" s="56">
        <f t="shared" si="64"/>
        <v>0</v>
      </c>
      <c r="N297" s="57">
        <f t="shared" si="66"/>
        <v>0</v>
      </c>
      <c r="O297" s="58">
        <f t="shared" si="65"/>
        <v>0</v>
      </c>
      <c r="P297" s="18"/>
      <c r="AE297" s="88" t="e">
        <f>#REF!-P297</f>
        <v>#REF!</v>
      </c>
      <c r="AF297" s="81" t="e">
        <f>AE297/#REF!</f>
        <v>#REF!</v>
      </c>
      <c r="AG297" s="82"/>
      <c r="AH297" s="89" t="e">
        <f>#REF!-AG297</f>
        <v>#REF!</v>
      </c>
      <c r="AI297" s="81" t="e">
        <f>AH297/#REF!</f>
        <v>#REF!</v>
      </c>
      <c r="AJ297" s="88" t="e">
        <f>#REF!-#REF!</f>
        <v>#REF!</v>
      </c>
      <c r="AK297" s="81"/>
      <c r="AL297" s="88" t="e">
        <f>#REF!-#REF!</f>
        <v>#REF!</v>
      </c>
      <c r="AM297" s="83" t="e">
        <f>AL297/#REF!</f>
        <v>#REF!</v>
      </c>
    </row>
    <row r="298" spans="1:39" s="80" customFormat="1" ht="12.75">
      <c r="A298" s="14" t="s">
        <v>536</v>
      </c>
      <c r="B298" s="61" t="s">
        <v>537</v>
      </c>
      <c r="C298" s="27">
        <v>835</v>
      </c>
      <c r="D298" s="46">
        <v>401630</v>
      </c>
      <c r="E298" s="46">
        <v>40500</v>
      </c>
      <c r="F298" s="15">
        <f t="shared" si="63"/>
        <v>8280.51975308642</v>
      </c>
      <c r="G298" s="16">
        <f aca="true" t="shared" si="67" ref="G298:G357">F298/$F$534</f>
        <v>0.0004915547042172183</v>
      </c>
      <c r="H298" s="16">
        <v>0</v>
      </c>
      <c r="I298" s="107">
        <f aca="true" t="shared" si="68" ref="I298:I329">D298/E298</f>
        <v>9.91679012345679</v>
      </c>
      <c r="J298" s="107">
        <f aca="true" t="shared" si="69" ref="J298:J329">(I298-10)*C298</f>
        <v>-69.48024691358006</v>
      </c>
      <c r="K298" s="107">
        <f t="shared" si="61"/>
        <v>0</v>
      </c>
      <c r="L298" s="107">
        <f aca="true" t="shared" si="70" ref="L298:L357">K298/$K$534</f>
        <v>0</v>
      </c>
      <c r="M298" s="56">
        <f t="shared" si="64"/>
        <v>35802.81368877968</v>
      </c>
      <c r="N298" s="57">
        <f t="shared" si="66"/>
        <v>0</v>
      </c>
      <c r="O298" s="58">
        <f t="shared" si="65"/>
        <v>35802.81368877968</v>
      </c>
      <c r="P298" s="18">
        <v>64791.3</v>
      </c>
      <c r="AE298" s="88" t="e">
        <f>#REF!-P298</f>
        <v>#REF!</v>
      </c>
      <c r="AF298" s="81" t="e">
        <f>AE298/#REF!</f>
        <v>#REF!</v>
      </c>
      <c r="AG298" s="82">
        <v>65545.34355345242</v>
      </c>
      <c r="AH298" s="89" t="e">
        <f>#REF!-AG298</f>
        <v>#REF!</v>
      </c>
      <c r="AI298" s="81" t="e">
        <f>AH298/#REF!</f>
        <v>#REF!</v>
      </c>
      <c r="AJ298" s="88" t="e">
        <f>#REF!-#REF!</f>
        <v>#REF!</v>
      </c>
      <c r="AK298" s="81" t="e">
        <f>AJ298/#REF!</f>
        <v>#REF!</v>
      </c>
      <c r="AL298" s="88" t="e">
        <f>#REF!-#REF!</f>
        <v>#REF!</v>
      </c>
      <c r="AM298" s="83" t="e">
        <f>AL298/#REF!</f>
        <v>#REF!</v>
      </c>
    </row>
    <row r="299" spans="1:39" s="80" customFormat="1" ht="12.75">
      <c r="A299" s="14" t="s">
        <v>538</v>
      </c>
      <c r="B299" s="61" t="s">
        <v>539</v>
      </c>
      <c r="C299" s="27">
        <v>31807</v>
      </c>
      <c r="D299" s="46">
        <v>44216519</v>
      </c>
      <c r="E299" s="46">
        <v>2436000</v>
      </c>
      <c r="F299" s="15">
        <f t="shared" si="63"/>
        <v>577337.7749724959</v>
      </c>
      <c r="G299" s="16">
        <f t="shared" si="67"/>
        <v>0.034272377540582905</v>
      </c>
      <c r="H299" s="16">
        <v>0.06253246809540795</v>
      </c>
      <c r="I299" s="107">
        <f t="shared" si="68"/>
        <v>18.151280377668307</v>
      </c>
      <c r="J299" s="107">
        <f t="shared" si="69"/>
        <v>259267.77497249586</v>
      </c>
      <c r="K299" s="107">
        <f t="shared" si="61"/>
        <v>259267.77497249586</v>
      </c>
      <c r="L299" s="107">
        <f t="shared" si="70"/>
        <v>0.06253246809540795</v>
      </c>
      <c r="M299" s="56">
        <f t="shared" si="64"/>
        <v>2496258.3761883266</v>
      </c>
      <c r="N299" s="57">
        <f t="shared" si="66"/>
        <v>1023875.286318603</v>
      </c>
      <c r="O299" s="58">
        <f t="shared" si="65"/>
        <v>3520133.6625069296</v>
      </c>
      <c r="P299" s="18">
        <v>4411277.37</v>
      </c>
      <c r="AE299" s="88" t="e">
        <f>#REF!-P299</f>
        <v>#REF!</v>
      </c>
      <c r="AF299" s="81" t="e">
        <f>AE299/#REF!</f>
        <v>#REF!</v>
      </c>
      <c r="AG299" s="82">
        <v>5080461.511434488</v>
      </c>
      <c r="AH299" s="89" t="e">
        <f>#REF!-AG299</f>
        <v>#REF!</v>
      </c>
      <c r="AI299" s="81" t="e">
        <f>AH299/#REF!</f>
        <v>#REF!</v>
      </c>
      <c r="AJ299" s="88" t="e">
        <f>#REF!-#REF!</f>
        <v>#REF!</v>
      </c>
      <c r="AK299" s="81" t="e">
        <f>AJ299/#REF!</f>
        <v>#REF!</v>
      </c>
      <c r="AL299" s="88" t="e">
        <f>#REF!-#REF!</f>
        <v>#REF!</v>
      </c>
      <c r="AM299" s="83" t="e">
        <f>AL299/#REF!</f>
        <v>#REF!</v>
      </c>
    </row>
    <row r="300" spans="1:39" s="80" customFormat="1" ht="12.75">
      <c r="A300" s="14" t="s">
        <v>540</v>
      </c>
      <c r="B300" s="61" t="s">
        <v>541</v>
      </c>
      <c r="C300" s="27">
        <v>1307</v>
      </c>
      <c r="D300" s="46">
        <v>704396</v>
      </c>
      <c r="E300" s="46">
        <v>60700</v>
      </c>
      <c r="F300" s="15">
        <f t="shared" si="63"/>
        <v>15167.142866556838</v>
      </c>
      <c r="G300" s="16">
        <f t="shared" si="67"/>
        <v>0.0009003638235162397</v>
      </c>
      <c r="H300" s="16">
        <v>0.0005058072466136203</v>
      </c>
      <c r="I300" s="107">
        <f t="shared" si="68"/>
        <v>11.604546952224053</v>
      </c>
      <c r="J300" s="107">
        <f t="shared" si="69"/>
        <v>2097.142866556838</v>
      </c>
      <c r="K300" s="107">
        <f t="shared" si="61"/>
        <v>2097.142866556838</v>
      </c>
      <c r="L300" s="107">
        <f t="shared" si="70"/>
        <v>0.0005058072466136203</v>
      </c>
      <c r="M300" s="56">
        <f t="shared" si="64"/>
        <v>65578.780853706</v>
      </c>
      <c r="N300" s="57">
        <f t="shared" si="66"/>
        <v>8281.834304994836</v>
      </c>
      <c r="O300" s="58">
        <f t="shared" si="65"/>
        <v>73860.61515870084</v>
      </c>
      <c r="P300" s="18">
        <v>115366.57</v>
      </c>
      <c r="AE300" s="88" t="e">
        <f>#REF!-P300</f>
        <v>#REF!</v>
      </c>
      <c r="AF300" s="81" t="e">
        <f>AE300/#REF!</f>
        <v>#REF!</v>
      </c>
      <c r="AG300" s="82">
        <v>125496.61439662462</v>
      </c>
      <c r="AH300" s="89" t="e">
        <f>#REF!-AG300</f>
        <v>#REF!</v>
      </c>
      <c r="AI300" s="81" t="e">
        <f>AH300/#REF!</f>
        <v>#REF!</v>
      </c>
      <c r="AJ300" s="88" t="e">
        <f>#REF!-#REF!</f>
        <v>#REF!</v>
      </c>
      <c r="AK300" s="81" t="e">
        <f>AJ300/#REF!</f>
        <v>#REF!</v>
      </c>
      <c r="AL300" s="88" t="e">
        <f>#REF!-#REF!</f>
        <v>#REF!</v>
      </c>
      <c r="AM300" s="83" t="e">
        <f>AL300/#REF!</f>
        <v>#REF!</v>
      </c>
    </row>
    <row r="301" spans="1:39" s="80" customFormat="1" ht="12.75">
      <c r="A301" s="14" t="s">
        <v>542</v>
      </c>
      <c r="B301" s="61" t="s">
        <v>543</v>
      </c>
      <c r="C301" s="27">
        <v>1323</v>
      </c>
      <c r="D301" s="46">
        <v>1016443</v>
      </c>
      <c r="E301" s="46">
        <v>114650</v>
      </c>
      <c r="F301" s="15">
        <f t="shared" si="63"/>
        <v>11729.211417357174</v>
      </c>
      <c r="G301" s="16">
        <f t="shared" si="67"/>
        <v>0.0006962786420274183</v>
      </c>
      <c r="H301" s="16">
        <v>0</v>
      </c>
      <c r="I301" s="107">
        <f t="shared" si="68"/>
        <v>8.865617095508068</v>
      </c>
      <c r="J301" s="107">
        <f t="shared" si="69"/>
        <v>-1500.7885826428267</v>
      </c>
      <c r="K301" s="107">
        <f t="shared" si="61"/>
        <v>0</v>
      </c>
      <c r="L301" s="107">
        <f t="shared" si="70"/>
        <v>0</v>
      </c>
      <c r="M301" s="56">
        <f t="shared" si="64"/>
        <v>50714.05945688631</v>
      </c>
      <c r="N301" s="57">
        <f t="shared" si="66"/>
        <v>0</v>
      </c>
      <c r="O301" s="58">
        <f t="shared" si="65"/>
        <v>50714.05945688631</v>
      </c>
      <c r="P301" s="18">
        <v>121994.4</v>
      </c>
      <c r="AE301" s="88" t="e">
        <f>#REF!-P301</f>
        <v>#REF!</v>
      </c>
      <c r="AF301" s="81" t="e">
        <f>AE301/#REF!</f>
        <v>#REF!</v>
      </c>
      <c r="AG301" s="82">
        <v>124546.79030357955</v>
      </c>
      <c r="AH301" s="89" t="e">
        <f>#REF!-AG301</f>
        <v>#REF!</v>
      </c>
      <c r="AI301" s="81" t="e">
        <f>AH301/#REF!</f>
        <v>#REF!</v>
      </c>
      <c r="AJ301" s="88" t="e">
        <f>#REF!-#REF!</f>
        <v>#REF!</v>
      </c>
      <c r="AK301" s="81" t="e">
        <f>AJ301/#REF!</f>
        <v>#REF!</v>
      </c>
      <c r="AL301" s="88" t="e">
        <f>#REF!-#REF!</f>
        <v>#REF!</v>
      </c>
      <c r="AM301" s="83" t="e">
        <f>AL301/#REF!</f>
        <v>#REF!</v>
      </c>
    </row>
    <row r="302" spans="1:39" s="80" customFormat="1" ht="12.75">
      <c r="A302" s="14" t="s">
        <v>544</v>
      </c>
      <c r="B302" s="61" t="s">
        <v>545</v>
      </c>
      <c r="C302" s="27">
        <v>9180</v>
      </c>
      <c r="D302" s="46">
        <v>12784047</v>
      </c>
      <c r="E302" s="46">
        <v>746500</v>
      </c>
      <c r="F302" s="15">
        <f t="shared" si="63"/>
        <v>157210.3837374414</v>
      </c>
      <c r="G302" s="16">
        <f t="shared" si="67"/>
        <v>0.009332446027814805</v>
      </c>
      <c r="H302" s="16">
        <v>0.01577624806863814</v>
      </c>
      <c r="I302" s="107">
        <f t="shared" si="68"/>
        <v>17.12531413261889</v>
      </c>
      <c r="J302" s="107">
        <f t="shared" si="69"/>
        <v>65410.38373744141</v>
      </c>
      <c r="K302" s="107">
        <f t="shared" si="61"/>
        <v>65410.38373744141</v>
      </c>
      <c r="L302" s="107">
        <f t="shared" si="70"/>
        <v>0.01577624806863814</v>
      </c>
      <c r="M302" s="56">
        <f t="shared" si="64"/>
        <v>679736.8096121284</v>
      </c>
      <c r="N302" s="57">
        <f t="shared" si="66"/>
        <v>258312.37755824908</v>
      </c>
      <c r="O302" s="58">
        <f t="shared" si="65"/>
        <v>938049.1871703775</v>
      </c>
      <c r="P302" s="18">
        <v>1231681.82</v>
      </c>
      <c r="AE302" s="88" t="e">
        <f>#REF!-P302</f>
        <v>#REF!</v>
      </c>
      <c r="AF302" s="81" t="e">
        <f>AE302/#REF!</f>
        <v>#REF!</v>
      </c>
      <c r="AG302" s="82">
        <v>1411379.6043509536</v>
      </c>
      <c r="AH302" s="89" t="e">
        <f>#REF!-AG302</f>
        <v>#REF!</v>
      </c>
      <c r="AI302" s="81" t="e">
        <f>AH302/#REF!</f>
        <v>#REF!</v>
      </c>
      <c r="AJ302" s="88" t="e">
        <f>#REF!-#REF!</f>
        <v>#REF!</v>
      </c>
      <c r="AK302" s="81" t="e">
        <f>AJ302/#REF!</f>
        <v>#REF!</v>
      </c>
      <c r="AL302" s="88" t="e">
        <f>#REF!-#REF!</f>
        <v>#REF!</v>
      </c>
      <c r="AM302" s="83" t="e">
        <f>AL302/#REF!</f>
        <v>#REF!</v>
      </c>
    </row>
    <row r="303" spans="1:39" s="80" customFormat="1" ht="12.75">
      <c r="A303" s="14" t="s">
        <v>546</v>
      </c>
      <c r="B303" s="61" t="s">
        <v>547</v>
      </c>
      <c r="C303" s="27">
        <v>369</v>
      </c>
      <c r="D303" s="46">
        <v>463706</v>
      </c>
      <c r="E303" s="46">
        <v>34350</v>
      </c>
      <c r="F303" s="15">
        <f t="shared" si="63"/>
        <v>4981.2958951965065</v>
      </c>
      <c r="G303" s="16">
        <f t="shared" si="67"/>
        <v>0.0002957035914888189</v>
      </c>
      <c r="H303" s="16">
        <v>0.00031144603056308424</v>
      </c>
      <c r="I303" s="107">
        <f t="shared" si="68"/>
        <v>13.499446870451237</v>
      </c>
      <c r="J303" s="107">
        <f t="shared" si="69"/>
        <v>1291.2958951965065</v>
      </c>
      <c r="K303" s="107">
        <f t="shared" si="61"/>
        <v>1291.2958951965065</v>
      </c>
      <c r="L303" s="107">
        <f t="shared" si="70"/>
        <v>0.00031144603056308424</v>
      </c>
      <c r="M303" s="56">
        <f t="shared" si="64"/>
        <v>21537.82783960254</v>
      </c>
      <c r="N303" s="57">
        <f t="shared" si="66"/>
        <v>5099.461182773741</v>
      </c>
      <c r="O303" s="58">
        <f t="shared" si="65"/>
        <v>26637.28902237628</v>
      </c>
      <c r="P303" s="18">
        <v>38319.18</v>
      </c>
      <c r="AE303" s="88" t="e">
        <f>#REF!-P303</f>
        <v>#REF!</v>
      </c>
      <c r="AF303" s="81" t="e">
        <f>AE303/#REF!</f>
        <v>#REF!</v>
      </c>
      <c r="AG303" s="82">
        <v>44352.65563755186</v>
      </c>
      <c r="AH303" s="89" t="e">
        <f>#REF!-AG303</f>
        <v>#REF!</v>
      </c>
      <c r="AI303" s="81" t="e">
        <f>AH303/#REF!</f>
        <v>#REF!</v>
      </c>
      <c r="AJ303" s="88" t="e">
        <f>#REF!-#REF!</f>
        <v>#REF!</v>
      </c>
      <c r="AK303" s="81" t="e">
        <f>AJ303/#REF!</f>
        <v>#REF!</v>
      </c>
      <c r="AL303" s="88" t="e">
        <f>#REF!-#REF!</f>
        <v>#REF!</v>
      </c>
      <c r="AM303" s="83" t="e">
        <f>AL303/#REF!</f>
        <v>#REF!</v>
      </c>
    </row>
    <row r="304" spans="1:39" s="80" customFormat="1" ht="12.75">
      <c r="A304" s="14" t="s">
        <v>548</v>
      </c>
      <c r="B304" s="61" t="s">
        <v>549</v>
      </c>
      <c r="C304" s="27">
        <v>2654</v>
      </c>
      <c r="D304" s="46">
        <v>1716360</v>
      </c>
      <c r="E304" s="46">
        <v>164850</v>
      </c>
      <c r="F304" s="15">
        <f t="shared" si="63"/>
        <v>27632.5110100091</v>
      </c>
      <c r="G304" s="16">
        <f t="shared" si="67"/>
        <v>0.0016403427781500387</v>
      </c>
      <c r="H304" s="16">
        <v>0.00026350135447617164</v>
      </c>
      <c r="I304" s="107">
        <f t="shared" si="68"/>
        <v>10.41164695177434</v>
      </c>
      <c r="J304" s="107">
        <f t="shared" si="69"/>
        <v>1092.5110100090994</v>
      </c>
      <c r="K304" s="107">
        <f t="shared" si="61"/>
        <v>1092.5110100090994</v>
      </c>
      <c r="L304" s="107">
        <f t="shared" si="70"/>
        <v>0.00026350135447617164</v>
      </c>
      <c r="M304" s="56">
        <f t="shared" si="64"/>
        <v>119475.79052338548</v>
      </c>
      <c r="N304" s="57">
        <f t="shared" si="66"/>
        <v>4314.439090233863</v>
      </c>
      <c r="O304" s="58">
        <f t="shared" si="65"/>
        <v>123790.22961361935</v>
      </c>
      <c r="P304" s="18">
        <v>203224.68</v>
      </c>
      <c r="AE304" s="88" t="e">
        <f>#REF!-P304</f>
        <v>#REF!</v>
      </c>
      <c r="AF304" s="81" t="e">
        <f>AE304/#REF!</f>
        <v>#REF!</v>
      </c>
      <c r="AG304" s="82">
        <v>198975.86444565735</v>
      </c>
      <c r="AH304" s="89" t="e">
        <f>#REF!-AG304</f>
        <v>#REF!</v>
      </c>
      <c r="AI304" s="81" t="e">
        <f>AH304/#REF!</f>
        <v>#REF!</v>
      </c>
      <c r="AJ304" s="88" t="e">
        <f>#REF!-#REF!</f>
        <v>#REF!</v>
      </c>
      <c r="AK304" s="81" t="e">
        <f>AJ304/#REF!</f>
        <v>#REF!</v>
      </c>
      <c r="AL304" s="88" t="e">
        <f>#REF!-#REF!</f>
        <v>#REF!</v>
      </c>
      <c r="AM304" s="83" t="e">
        <f>AL304/#REF!</f>
        <v>#REF!</v>
      </c>
    </row>
    <row r="305" spans="1:39" s="80" customFormat="1" ht="12.75">
      <c r="A305" s="14" t="s">
        <v>550</v>
      </c>
      <c r="B305" s="61" t="s">
        <v>551</v>
      </c>
      <c r="C305" s="27">
        <v>136</v>
      </c>
      <c r="D305" s="46">
        <v>239538</v>
      </c>
      <c r="E305" s="46">
        <v>15900</v>
      </c>
      <c r="F305" s="15">
        <f t="shared" si="63"/>
        <v>2048.8784905660377</v>
      </c>
      <c r="G305" s="16">
        <f t="shared" si="67"/>
        <v>0.00012162713095779004</v>
      </c>
      <c r="H305" s="16">
        <v>0.0001661497354906654</v>
      </c>
      <c r="I305" s="107">
        <f t="shared" si="68"/>
        <v>15.065283018867925</v>
      </c>
      <c r="J305" s="107">
        <f t="shared" si="69"/>
        <v>688.8784905660378</v>
      </c>
      <c r="K305" s="107">
        <f t="shared" si="61"/>
        <v>688.8784905660378</v>
      </c>
      <c r="L305" s="107">
        <f t="shared" si="70"/>
        <v>0.0001661497354906654</v>
      </c>
      <c r="M305" s="56">
        <f t="shared" si="64"/>
        <v>8858.817689715906</v>
      </c>
      <c r="N305" s="57">
        <f t="shared" si="66"/>
        <v>2720.452481384749</v>
      </c>
      <c r="O305" s="58">
        <f t="shared" si="65"/>
        <v>11579.270171100656</v>
      </c>
      <c r="P305" s="18">
        <v>12790.02</v>
      </c>
      <c r="AE305" s="88" t="e">
        <f>#REF!-P305</f>
        <v>#REF!</v>
      </c>
      <c r="AF305" s="81" t="e">
        <f>AE305/#REF!</f>
        <v>#REF!</v>
      </c>
      <c r="AG305" s="82">
        <v>17227.595243566386</v>
      </c>
      <c r="AH305" s="89" t="e">
        <f>#REF!-AG305</f>
        <v>#REF!</v>
      </c>
      <c r="AI305" s="81" t="e">
        <f>AH305/#REF!</f>
        <v>#REF!</v>
      </c>
      <c r="AJ305" s="88" t="e">
        <f>#REF!-#REF!</f>
        <v>#REF!</v>
      </c>
      <c r="AK305" s="81" t="e">
        <f>AJ305/#REF!</f>
        <v>#REF!</v>
      </c>
      <c r="AL305" s="88" t="e">
        <f>#REF!-#REF!</f>
        <v>#REF!</v>
      </c>
      <c r="AM305" s="83" t="e">
        <f>AL305/#REF!</f>
        <v>#REF!</v>
      </c>
    </row>
    <row r="306" spans="1:39" s="80" customFormat="1" ht="12.75">
      <c r="A306" s="14" t="s">
        <v>552</v>
      </c>
      <c r="B306" s="61" t="s">
        <v>553</v>
      </c>
      <c r="C306" s="27">
        <v>1425</v>
      </c>
      <c r="D306" s="46">
        <v>672452</v>
      </c>
      <c r="E306" s="46">
        <v>66400</v>
      </c>
      <c r="F306" s="15">
        <f t="shared" si="63"/>
        <v>14431.387048192772</v>
      </c>
      <c r="G306" s="16">
        <f t="shared" si="67"/>
        <v>0.0008566873099088371</v>
      </c>
      <c r="H306" s="16">
        <v>4.37485136949164E-05</v>
      </c>
      <c r="I306" s="107">
        <f t="shared" si="68"/>
        <v>10.127289156626507</v>
      </c>
      <c r="J306" s="107">
        <f t="shared" si="69"/>
        <v>181.38704819277197</v>
      </c>
      <c r="K306" s="107">
        <f t="shared" si="61"/>
        <v>181.38704819277197</v>
      </c>
      <c r="L306" s="107">
        <f t="shared" si="70"/>
        <v>4.37485136949164E-05</v>
      </c>
      <c r="M306" s="56">
        <f t="shared" si="64"/>
        <v>62397.564061667596</v>
      </c>
      <c r="N306" s="57">
        <f t="shared" si="66"/>
        <v>716.3162329856161</v>
      </c>
      <c r="O306" s="58">
        <f t="shared" si="65"/>
        <v>63113.88029465321</v>
      </c>
      <c r="P306" s="18">
        <v>83532.17</v>
      </c>
      <c r="AE306" s="88" t="e">
        <f>#REF!-P306</f>
        <v>#REF!</v>
      </c>
      <c r="AF306" s="81" t="e">
        <f>AE306/#REF!</f>
        <v>#REF!</v>
      </c>
      <c r="AG306" s="82">
        <v>89532.62834786899</v>
      </c>
      <c r="AH306" s="89" t="e">
        <f>#REF!-AG306</f>
        <v>#REF!</v>
      </c>
      <c r="AI306" s="81" t="e">
        <f>AH306/#REF!</f>
        <v>#REF!</v>
      </c>
      <c r="AJ306" s="88" t="e">
        <f>#REF!-#REF!</f>
        <v>#REF!</v>
      </c>
      <c r="AK306" s="81" t="e">
        <f>AJ306/#REF!</f>
        <v>#REF!</v>
      </c>
      <c r="AL306" s="88" t="e">
        <f>#REF!-#REF!</f>
        <v>#REF!</v>
      </c>
      <c r="AM306" s="83" t="e">
        <f>AL306/#REF!</f>
        <v>#REF!</v>
      </c>
    </row>
    <row r="307" spans="1:39" s="80" customFormat="1" ht="12.75">
      <c r="A307" s="14" t="s">
        <v>554</v>
      </c>
      <c r="B307" s="61" t="s">
        <v>555</v>
      </c>
      <c r="C307" s="27">
        <v>501</v>
      </c>
      <c r="D307" s="46">
        <v>660931</v>
      </c>
      <c r="E307" s="46">
        <v>50650</v>
      </c>
      <c r="F307" s="15">
        <f t="shared" si="63"/>
        <v>6537.540592300098</v>
      </c>
      <c r="G307" s="16">
        <f t="shared" si="67"/>
        <v>0.0003880866090511208</v>
      </c>
      <c r="H307" s="16">
        <v>0.000368425591505075</v>
      </c>
      <c r="I307" s="107">
        <f t="shared" si="68"/>
        <v>13.048983218163869</v>
      </c>
      <c r="J307" s="107">
        <f t="shared" si="69"/>
        <v>1527.5405923000983</v>
      </c>
      <c r="K307" s="107">
        <f t="shared" si="61"/>
        <v>1527.5405923000983</v>
      </c>
      <c r="L307" s="107">
        <f t="shared" si="70"/>
        <v>0.000368425591505075</v>
      </c>
      <c r="M307" s="56">
        <f t="shared" si="64"/>
        <v>28266.62513807929</v>
      </c>
      <c r="N307" s="57">
        <f t="shared" si="66"/>
        <v>6032.415950923588</v>
      </c>
      <c r="O307" s="58">
        <f t="shared" si="65"/>
        <v>34299.04108900288</v>
      </c>
      <c r="P307" s="18">
        <v>53047.91</v>
      </c>
      <c r="AE307" s="88" t="e">
        <f>#REF!-P307</f>
        <v>#REF!</v>
      </c>
      <c r="AF307" s="81" t="e">
        <f>AE307/#REF!</f>
        <v>#REF!</v>
      </c>
      <c r="AG307" s="82">
        <v>63346.338569565734</v>
      </c>
      <c r="AH307" s="89" t="e">
        <f>#REF!-AG307</f>
        <v>#REF!</v>
      </c>
      <c r="AI307" s="81" t="e">
        <f>AH307/#REF!</f>
        <v>#REF!</v>
      </c>
      <c r="AJ307" s="88" t="e">
        <f>#REF!-#REF!</f>
        <v>#REF!</v>
      </c>
      <c r="AK307" s="81" t="e">
        <f>AJ307/#REF!</f>
        <v>#REF!</v>
      </c>
      <c r="AL307" s="88" t="e">
        <f>#REF!-#REF!</f>
        <v>#REF!</v>
      </c>
      <c r="AM307" s="83" t="e">
        <f>AL307/#REF!</f>
        <v>#REF!</v>
      </c>
    </row>
    <row r="308" spans="1:39" s="80" customFormat="1" ht="12.75">
      <c r="A308" s="14" t="s">
        <v>556</v>
      </c>
      <c r="B308" s="61" t="s">
        <v>1006</v>
      </c>
      <c r="C308" s="27">
        <v>790</v>
      </c>
      <c r="D308" s="46">
        <v>720688</v>
      </c>
      <c r="E308" s="46">
        <v>74750</v>
      </c>
      <c r="F308" s="15">
        <f t="shared" si="63"/>
        <v>7616.6357190635445</v>
      </c>
      <c r="G308" s="16">
        <f t="shared" si="67"/>
        <v>0.0004521446998081336</v>
      </c>
      <c r="H308" s="16">
        <v>0</v>
      </c>
      <c r="I308" s="107">
        <f t="shared" si="68"/>
        <v>9.641311036789297</v>
      </c>
      <c r="J308" s="107">
        <f t="shared" si="69"/>
        <v>-283.36428093645543</v>
      </c>
      <c r="K308" s="107">
        <f t="shared" si="61"/>
        <v>0</v>
      </c>
      <c r="L308" s="107">
        <f t="shared" si="70"/>
        <v>0</v>
      </c>
      <c r="M308" s="56">
        <f t="shared" si="64"/>
        <v>32932.351798725365</v>
      </c>
      <c r="N308" s="57">
        <f t="shared" si="66"/>
        <v>0</v>
      </c>
      <c r="O308" s="58">
        <f t="shared" si="65"/>
        <v>32932.351798725365</v>
      </c>
      <c r="P308" s="18">
        <v>56209.37</v>
      </c>
      <c r="AE308" s="88" t="e">
        <f>#REF!-P308</f>
        <v>#REF!</v>
      </c>
      <c r="AF308" s="81" t="e">
        <f>AE308/#REF!</f>
        <v>#REF!</v>
      </c>
      <c r="AG308" s="82">
        <v>56763.317622991824</v>
      </c>
      <c r="AH308" s="89" t="e">
        <f>#REF!-AG308</f>
        <v>#REF!</v>
      </c>
      <c r="AI308" s="81" t="e">
        <f>AH308/#REF!</f>
        <v>#REF!</v>
      </c>
      <c r="AJ308" s="88" t="e">
        <f>#REF!-#REF!</f>
        <v>#REF!</v>
      </c>
      <c r="AK308" s="81" t="e">
        <f>AJ308/#REF!</f>
        <v>#REF!</v>
      </c>
      <c r="AL308" s="88" t="e">
        <f>#REF!-#REF!</f>
        <v>#REF!</v>
      </c>
      <c r="AM308" s="83" t="e">
        <f>AL308/#REF!</f>
        <v>#REF!</v>
      </c>
    </row>
    <row r="309" spans="1:39" s="80" customFormat="1" ht="12.75">
      <c r="A309" s="14" t="s">
        <v>557</v>
      </c>
      <c r="B309" s="61" t="s">
        <v>558</v>
      </c>
      <c r="C309" s="27">
        <v>2325</v>
      </c>
      <c r="D309" s="46">
        <v>1470790</v>
      </c>
      <c r="E309" s="46">
        <v>106550</v>
      </c>
      <c r="F309" s="15">
        <f t="shared" si="63"/>
        <v>32093.72829657438</v>
      </c>
      <c r="G309" s="16">
        <f t="shared" si="67"/>
        <v>0.0019051730556128707</v>
      </c>
      <c r="H309" s="16">
        <v>0.002133007689091559</v>
      </c>
      <c r="I309" s="107">
        <f t="shared" si="68"/>
        <v>13.803754106053496</v>
      </c>
      <c r="J309" s="107">
        <f t="shared" si="69"/>
        <v>8843.728296574378</v>
      </c>
      <c r="K309" s="107">
        <f t="shared" si="61"/>
        <v>8843.728296574378</v>
      </c>
      <c r="L309" s="107">
        <f t="shared" si="70"/>
        <v>0.002133007689091559</v>
      </c>
      <c r="M309" s="56">
        <f t="shared" si="64"/>
        <v>138764.93372922417</v>
      </c>
      <c r="N309" s="57">
        <f t="shared" si="66"/>
        <v>34924.7986670908</v>
      </c>
      <c r="O309" s="58">
        <f t="shared" si="65"/>
        <v>173689.73239631497</v>
      </c>
      <c r="P309" s="18">
        <v>186539.15</v>
      </c>
      <c r="AE309" s="88" t="e">
        <f>#REF!-P309</f>
        <v>#REF!</v>
      </c>
      <c r="AF309" s="81" t="e">
        <f>AE309/#REF!</f>
        <v>#REF!</v>
      </c>
      <c r="AG309" s="82">
        <v>193136.41107065364</v>
      </c>
      <c r="AH309" s="89" t="e">
        <f>#REF!-AG309</f>
        <v>#REF!</v>
      </c>
      <c r="AI309" s="81" t="e">
        <f>AH309/#REF!</f>
        <v>#REF!</v>
      </c>
      <c r="AJ309" s="88" t="e">
        <f>#REF!-#REF!</f>
        <v>#REF!</v>
      </c>
      <c r="AK309" s="81" t="e">
        <f>AJ309/#REF!</f>
        <v>#REF!</v>
      </c>
      <c r="AL309" s="88" t="e">
        <f>#REF!-#REF!</f>
        <v>#REF!</v>
      </c>
      <c r="AM309" s="83" t="e">
        <f>AL309/#REF!</f>
        <v>#REF!</v>
      </c>
    </row>
    <row r="310" spans="1:39" s="80" customFormat="1" ht="12.75">
      <c r="A310" s="14" t="s">
        <v>559</v>
      </c>
      <c r="B310" s="61" t="s">
        <v>560</v>
      </c>
      <c r="C310" s="27">
        <v>2759</v>
      </c>
      <c r="D310" s="46">
        <v>1332472</v>
      </c>
      <c r="E310" s="46">
        <v>139300</v>
      </c>
      <c r="F310" s="15">
        <f t="shared" si="63"/>
        <v>26391.17191672649</v>
      </c>
      <c r="G310" s="16">
        <f t="shared" si="67"/>
        <v>0.0015666534338785794</v>
      </c>
      <c r="H310" s="16">
        <v>0</v>
      </c>
      <c r="I310" s="107">
        <f t="shared" si="68"/>
        <v>9.565484565685571</v>
      </c>
      <c r="J310" s="107">
        <f t="shared" si="69"/>
        <v>-1198.8280832735097</v>
      </c>
      <c r="K310" s="107">
        <f t="shared" si="61"/>
        <v>0</v>
      </c>
      <c r="L310" s="107">
        <f t="shared" si="70"/>
        <v>0</v>
      </c>
      <c r="M310" s="56">
        <f t="shared" si="64"/>
        <v>114108.5631503899</v>
      </c>
      <c r="N310" s="57">
        <f t="shared" si="66"/>
        <v>0</v>
      </c>
      <c r="O310" s="58">
        <f t="shared" si="65"/>
        <v>114108.5631503899</v>
      </c>
      <c r="P310" s="18">
        <v>166164.35</v>
      </c>
      <c r="AE310" s="88" t="e">
        <f>#REF!-P310</f>
        <v>#REF!</v>
      </c>
      <c r="AF310" s="81" t="e">
        <f>AE310/#REF!</f>
        <v>#REF!</v>
      </c>
      <c r="AG310" s="82">
        <v>179860.52089129682</v>
      </c>
      <c r="AH310" s="89" t="e">
        <f>#REF!-AG310</f>
        <v>#REF!</v>
      </c>
      <c r="AI310" s="81" t="e">
        <f>AH310/#REF!</f>
        <v>#REF!</v>
      </c>
      <c r="AJ310" s="88" t="e">
        <f>#REF!-#REF!</f>
        <v>#REF!</v>
      </c>
      <c r="AK310" s="81" t="e">
        <f>AJ310/#REF!</f>
        <v>#REF!</v>
      </c>
      <c r="AL310" s="88" t="e">
        <f>#REF!-#REF!</f>
        <v>#REF!</v>
      </c>
      <c r="AM310" s="83" t="e">
        <f>AL310/#REF!</f>
        <v>#REF!</v>
      </c>
    </row>
    <row r="311" spans="1:39" s="80" customFormat="1" ht="12.75">
      <c r="A311" s="14" t="s">
        <v>561</v>
      </c>
      <c r="B311" s="61" t="s">
        <v>562</v>
      </c>
      <c r="C311" s="27">
        <v>3780</v>
      </c>
      <c r="D311" s="46">
        <v>3248080</v>
      </c>
      <c r="E311" s="46">
        <v>226600</v>
      </c>
      <c r="F311" s="15">
        <f t="shared" si="63"/>
        <v>54182.446601941745</v>
      </c>
      <c r="G311" s="16">
        <f t="shared" si="67"/>
        <v>0.0032164208657621367</v>
      </c>
      <c r="H311" s="16">
        <v>0.003951261662076294</v>
      </c>
      <c r="I311" s="107">
        <f t="shared" si="68"/>
        <v>14.333980582524271</v>
      </c>
      <c r="J311" s="107">
        <f t="shared" si="69"/>
        <v>16382.446601941745</v>
      </c>
      <c r="K311" s="107">
        <f t="shared" si="61"/>
        <v>16382.446601941745</v>
      </c>
      <c r="L311" s="107">
        <f t="shared" si="70"/>
        <v>0.003951261662076294</v>
      </c>
      <c r="M311" s="56">
        <f t="shared" si="64"/>
        <v>234270.80651169457</v>
      </c>
      <c r="N311" s="57">
        <f t="shared" si="66"/>
        <v>64695.977766391276</v>
      </c>
      <c r="O311" s="58">
        <f t="shared" si="65"/>
        <v>298966.78427808586</v>
      </c>
      <c r="P311" s="18">
        <v>465449.16</v>
      </c>
      <c r="AE311" s="88" t="e">
        <f>#REF!-P311</f>
        <v>#REF!</v>
      </c>
      <c r="AF311" s="81" t="e">
        <f>AE311/#REF!</f>
        <v>#REF!</v>
      </c>
      <c r="AG311" s="82">
        <v>492021.57935860753</v>
      </c>
      <c r="AH311" s="89" t="e">
        <f>#REF!-AG311</f>
        <v>#REF!</v>
      </c>
      <c r="AI311" s="81" t="e">
        <f>AH311/#REF!</f>
        <v>#REF!</v>
      </c>
      <c r="AJ311" s="88" t="e">
        <f>#REF!-#REF!</f>
        <v>#REF!</v>
      </c>
      <c r="AK311" s="81" t="e">
        <f>AJ311/#REF!</f>
        <v>#REF!</v>
      </c>
      <c r="AL311" s="88" t="e">
        <f>#REF!-#REF!</f>
        <v>#REF!</v>
      </c>
      <c r="AM311" s="83" t="e">
        <f>AL311/#REF!</f>
        <v>#REF!</v>
      </c>
    </row>
    <row r="312" spans="1:39" s="80" customFormat="1" ht="12.75">
      <c r="A312" s="14" t="s">
        <v>563</v>
      </c>
      <c r="B312" s="61" t="s">
        <v>564</v>
      </c>
      <c r="C312" s="27">
        <v>1106</v>
      </c>
      <c r="D312" s="46">
        <v>719657</v>
      </c>
      <c r="E312" s="46">
        <v>78500</v>
      </c>
      <c r="F312" s="15">
        <f t="shared" si="63"/>
        <v>10139.371235668788</v>
      </c>
      <c r="G312" s="16">
        <f t="shared" si="67"/>
        <v>0.0006019013029755798</v>
      </c>
      <c r="H312" s="16">
        <v>0</v>
      </c>
      <c r="I312" s="107">
        <f t="shared" si="68"/>
        <v>9.1676050955414</v>
      </c>
      <c r="J312" s="107">
        <f t="shared" si="69"/>
        <v>-920.628764331211</v>
      </c>
      <c r="K312" s="107">
        <f t="shared" si="61"/>
        <v>0</v>
      </c>
      <c r="L312" s="107">
        <f t="shared" si="70"/>
        <v>0</v>
      </c>
      <c r="M312" s="56">
        <f t="shared" si="64"/>
        <v>43840.004021089706</v>
      </c>
      <c r="N312" s="57">
        <f t="shared" si="66"/>
        <v>0</v>
      </c>
      <c r="O312" s="58">
        <f t="shared" si="65"/>
        <v>43840.004021089706</v>
      </c>
      <c r="P312" s="18">
        <v>70231.19</v>
      </c>
      <c r="AE312" s="88" t="e">
        <f>#REF!-P312</f>
        <v>#REF!</v>
      </c>
      <c r="AF312" s="81" t="e">
        <f>AE312/#REF!</f>
        <v>#REF!</v>
      </c>
      <c r="AG312" s="82">
        <v>70061.98919731649</v>
      </c>
      <c r="AH312" s="89" t="e">
        <f>#REF!-AG312</f>
        <v>#REF!</v>
      </c>
      <c r="AI312" s="81" t="e">
        <f>AH312/#REF!</f>
        <v>#REF!</v>
      </c>
      <c r="AJ312" s="88" t="e">
        <f>#REF!-#REF!</f>
        <v>#REF!</v>
      </c>
      <c r="AK312" s="81" t="e">
        <f>AJ312/#REF!</f>
        <v>#REF!</v>
      </c>
      <c r="AL312" s="88" t="e">
        <f>#REF!-#REF!</f>
        <v>#REF!</v>
      </c>
      <c r="AM312" s="83" t="e">
        <f>AL312/#REF!</f>
        <v>#REF!</v>
      </c>
    </row>
    <row r="313" spans="1:39" s="80" customFormat="1" ht="12.75">
      <c r="A313" s="14" t="s">
        <v>565</v>
      </c>
      <c r="B313" s="61" t="s">
        <v>566</v>
      </c>
      <c r="C313" s="27">
        <v>53</v>
      </c>
      <c r="D313" s="46">
        <v>90851</v>
      </c>
      <c r="E313" s="46">
        <v>4600</v>
      </c>
      <c r="F313" s="15">
        <f t="shared" si="63"/>
        <v>1046.7615217391303</v>
      </c>
      <c r="G313" s="16">
        <f t="shared" si="67"/>
        <v>6.213867795106189E-05</v>
      </c>
      <c r="H313" s="16">
        <v>0.00012463706056224945</v>
      </c>
      <c r="I313" s="107">
        <f t="shared" si="68"/>
        <v>19.750217391304346</v>
      </c>
      <c r="J313" s="107">
        <f t="shared" si="69"/>
        <v>516.7615217391303</v>
      </c>
      <c r="K313" s="107">
        <f t="shared" si="61"/>
        <v>516.7615217391303</v>
      </c>
      <c r="L313" s="107">
        <f t="shared" si="70"/>
        <v>0.00012463706056224945</v>
      </c>
      <c r="M313" s="56">
        <f t="shared" si="64"/>
        <v>4525.924562336884</v>
      </c>
      <c r="N313" s="57">
        <f t="shared" si="66"/>
        <v>2040.7447515805538</v>
      </c>
      <c r="O313" s="58">
        <f t="shared" si="65"/>
        <v>6566.669313917439</v>
      </c>
      <c r="P313" s="18">
        <v>7621.97</v>
      </c>
      <c r="AE313" s="88" t="e">
        <f>#REF!-P313</f>
        <v>#REF!</v>
      </c>
      <c r="AF313" s="81" t="e">
        <f>AE313/#REF!</f>
        <v>#REF!</v>
      </c>
      <c r="AG313" s="82">
        <v>9333.038767602116</v>
      </c>
      <c r="AH313" s="89" t="e">
        <f>#REF!-AG313</f>
        <v>#REF!</v>
      </c>
      <c r="AI313" s="81" t="e">
        <f>AH313/#REF!</f>
        <v>#REF!</v>
      </c>
      <c r="AJ313" s="88" t="e">
        <f>#REF!-#REF!</f>
        <v>#REF!</v>
      </c>
      <c r="AK313" s="81" t="e">
        <f>AJ313/#REF!</f>
        <v>#REF!</v>
      </c>
      <c r="AL313" s="88" t="e">
        <f>#REF!-#REF!</f>
        <v>#REF!</v>
      </c>
      <c r="AM313" s="83" t="e">
        <f>AL313/#REF!</f>
        <v>#REF!</v>
      </c>
    </row>
    <row r="314" spans="1:39" s="80" customFormat="1" ht="12.75">
      <c r="A314" s="14" t="s">
        <v>567</v>
      </c>
      <c r="B314" s="61" t="s">
        <v>568</v>
      </c>
      <c r="C314" s="27">
        <v>1718</v>
      </c>
      <c r="D314" s="46">
        <v>4052612</v>
      </c>
      <c r="E314" s="46">
        <v>208050</v>
      </c>
      <c r="F314" s="15">
        <f t="shared" si="63"/>
        <v>33464.97195866379</v>
      </c>
      <c r="G314" s="16">
        <f t="shared" si="67"/>
        <v>0.0019865738967227366</v>
      </c>
      <c r="H314" s="16">
        <v>0.003927751875634316</v>
      </c>
      <c r="I314" s="107">
        <f t="shared" si="68"/>
        <v>19.479029079548187</v>
      </c>
      <c r="J314" s="107">
        <f t="shared" si="69"/>
        <v>16284.971958663786</v>
      </c>
      <c r="K314" s="107">
        <f t="shared" si="61"/>
        <v>16284.971958663786</v>
      </c>
      <c r="L314" s="107">
        <f t="shared" si="70"/>
        <v>0.003927751875634316</v>
      </c>
      <c r="M314" s="56">
        <f t="shared" si="64"/>
        <v>144693.83467018357</v>
      </c>
      <c r="N314" s="57">
        <f t="shared" si="66"/>
        <v>64311.040308176074</v>
      </c>
      <c r="O314" s="58">
        <f t="shared" si="65"/>
        <v>209004.87497835964</v>
      </c>
      <c r="P314" s="18">
        <v>282719.98</v>
      </c>
      <c r="AE314" s="88" t="e">
        <f>#REF!-P314</f>
        <v>#REF!</v>
      </c>
      <c r="AF314" s="81" t="e">
        <f>AE314/#REF!</f>
        <v>#REF!</v>
      </c>
      <c r="AG314" s="82">
        <v>321968.59473335923</v>
      </c>
      <c r="AH314" s="89" t="e">
        <f>#REF!-AG314</f>
        <v>#REF!</v>
      </c>
      <c r="AI314" s="81" t="e">
        <f>AH314/#REF!</f>
        <v>#REF!</v>
      </c>
      <c r="AJ314" s="88" t="e">
        <f>#REF!-#REF!</f>
        <v>#REF!</v>
      </c>
      <c r="AK314" s="81" t="e">
        <f>AJ314/#REF!</f>
        <v>#REF!</v>
      </c>
      <c r="AL314" s="88" t="e">
        <f>#REF!-#REF!</f>
        <v>#REF!</v>
      </c>
      <c r="AM314" s="83" t="e">
        <f>AL314/#REF!</f>
        <v>#REF!</v>
      </c>
    </row>
    <row r="315" spans="1:39" s="80" customFormat="1" ht="12.75">
      <c r="A315" s="14" t="s">
        <v>569</v>
      </c>
      <c r="B315" s="61" t="s">
        <v>570</v>
      </c>
      <c r="C315" s="27">
        <v>2190</v>
      </c>
      <c r="D315" s="46">
        <v>1562360</v>
      </c>
      <c r="E315" s="46">
        <v>160200</v>
      </c>
      <c r="F315" s="15">
        <f t="shared" si="63"/>
        <v>21358.104868913855</v>
      </c>
      <c r="G315" s="16">
        <f t="shared" si="67"/>
        <v>0.0012678765626476622</v>
      </c>
      <c r="H315" s="16">
        <v>0</v>
      </c>
      <c r="I315" s="107">
        <f t="shared" si="68"/>
        <v>9.752559300873907</v>
      </c>
      <c r="J315" s="107">
        <f t="shared" si="69"/>
        <v>-541.8951310861439</v>
      </c>
      <c r="K315" s="107">
        <f t="shared" si="61"/>
        <v>0</v>
      </c>
      <c r="L315" s="107">
        <f t="shared" si="70"/>
        <v>0</v>
      </c>
      <c r="M315" s="56">
        <f t="shared" si="64"/>
        <v>92346.8903123043</v>
      </c>
      <c r="N315" s="57">
        <f t="shared" si="66"/>
        <v>0</v>
      </c>
      <c r="O315" s="58">
        <f t="shared" si="65"/>
        <v>92346.8903123043</v>
      </c>
      <c r="P315" s="18">
        <v>158529.43</v>
      </c>
      <c r="AE315" s="88" t="e">
        <f>#REF!-P315</f>
        <v>#REF!</v>
      </c>
      <c r="AF315" s="81" t="e">
        <f>AE315/#REF!</f>
        <v>#REF!</v>
      </c>
      <c r="AG315" s="82">
        <v>154260.65483832255</v>
      </c>
      <c r="AH315" s="89" t="e">
        <f>#REF!-AG315</f>
        <v>#REF!</v>
      </c>
      <c r="AI315" s="81" t="e">
        <f>AH315/#REF!</f>
        <v>#REF!</v>
      </c>
      <c r="AJ315" s="88" t="e">
        <f>#REF!-#REF!</f>
        <v>#REF!</v>
      </c>
      <c r="AK315" s="81" t="e">
        <f>AJ315/#REF!</f>
        <v>#REF!</v>
      </c>
      <c r="AL315" s="88" t="e">
        <f>#REF!-#REF!</f>
        <v>#REF!</v>
      </c>
      <c r="AM315" s="83" t="e">
        <f>AL315/#REF!</f>
        <v>#REF!</v>
      </c>
    </row>
    <row r="316" spans="1:39" s="80" customFormat="1" ht="12.75">
      <c r="A316" s="14" t="s">
        <v>571</v>
      </c>
      <c r="B316" s="61" t="s">
        <v>572</v>
      </c>
      <c r="C316" s="27">
        <v>101</v>
      </c>
      <c r="D316" s="46">
        <v>110559</v>
      </c>
      <c r="E316" s="46">
        <v>7850</v>
      </c>
      <c r="F316" s="15">
        <f t="shared" si="63"/>
        <v>1422.4788535031846</v>
      </c>
      <c r="G316" s="16">
        <f t="shared" si="67"/>
        <v>8.444230470296038E-05</v>
      </c>
      <c r="H316" s="16">
        <v>9.948525515542608E-05</v>
      </c>
      <c r="I316" s="107">
        <f t="shared" si="68"/>
        <v>14.083949044585987</v>
      </c>
      <c r="J316" s="107">
        <f t="shared" si="69"/>
        <v>412.47885350318467</v>
      </c>
      <c r="K316" s="107">
        <f aca="true" t="shared" si="71" ref="K316:K357">IF(J316&gt;0,J316,0)</f>
        <v>412.47885350318467</v>
      </c>
      <c r="L316" s="107">
        <f t="shared" si="70"/>
        <v>9.948525515542608E-05</v>
      </c>
      <c r="M316" s="56">
        <f t="shared" si="64"/>
        <v>6150.428582604446</v>
      </c>
      <c r="N316" s="57">
        <f t="shared" si="66"/>
        <v>1628.9216979462424</v>
      </c>
      <c r="O316" s="58">
        <f t="shared" si="65"/>
        <v>7779.350280550689</v>
      </c>
      <c r="P316" s="18">
        <v>10302.28</v>
      </c>
      <c r="AE316" s="88" t="e">
        <f>#REF!-P316</f>
        <v>#REF!</v>
      </c>
      <c r="AF316" s="81" t="e">
        <f>AE316/#REF!</f>
        <v>#REF!</v>
      </c>
      <c r="AG316" s="82">
        <v>12441.218585048067</v>
      </c>
      <c r="AH316" s="89" t="e">
        <f>#REF!-AG316</f>
        <v>#REF!</v>
      </c>
      <c r="AI316" s="81" t="e">
        <f>AH316/#REF!</f>
        <v>#REF!</v>
      </c>
      <c r="AJ316" s="88" t="e">
        <f>#REF!-#REF!</f>
        <v>#REF!</v>
      </c>
      <c r="AK316" s="81" t="e">
        <f>AJ316/#REF!</f>
        <v>#REF!</v>
      </c>
      <c r="AL316" s="88" t="e">
        <f>#REF!-#REF!</f>
        <v>#REF!</v>
      </c>
      <c r="AM316" s="83" t="e">
        <f>AL316/#REF!</f>
        <v>#REF!</v>
      </c>
    </row>
    <row r="317" spans="1:39" s="80" customFormat="1" ht="12.75">
      <c r="A317" s="14" t="s">
        <v>573</v>
      </c>
      <c r="B317" s="61" t="s">
        <v>574</v>
      </c>
      <c r="C317" s="27">
        <v>1570</v>
      </c>
      <c r="D317" s="46">
        <v>2020813</v>
      </c>
      <c r="E317" s="46">
        <v>151950</v>
      </c>
      <c r="F317" s="15">
        <f t="shared" si="63"/>
        <v>20879.73945376769</v>
      </c>
      <c r="G317" s="16">
        <f t="shared" si="67"/>
        <v>0.0012394794599099657</v>
      </c>
      <c r="H317" s="16">
        <v>0.0012492948349235246</v>
      </c>
      <c r="I317" s="107">
        <f t="shared" si="68"/>
        <v>13.299197104310629</v>
      </c>
      <c r="J317" s="107">
        <f t="shared" si="69"/>
        <v>5179.739453767687</v>
      </c>
      <c r="K317" s="107">
        <f t="shared" si="71"/>
        <v>5179.739453767687</v>
      </c>
      <c r="L317" s="107">
        <f t="shared" si="70"/>
        <v>0.0012492948349235246</v>
      </c>
      <c r="M317" s="56">
        <f t="shared" si="64"/>
        <v>90278.56267776781</v>
      </c>
      <c r="N317" s="57">
        <f t="shared" si="66"/>
        <v>20455.327380522944</v>
      </c>
      <c r="O317" s="58">
        <f t="shared" si="65"/>
        <v>110733.89005829075</v>
      </c>
      <c r="P317" s="18">
        <v>144987.22</v>
      </c>
      <c r="AE317" s="88" t="e">
        <f>#REF!-P317</f>
        <v>#REF!</v>
      </c>
      <c r="AF317" s="81" t="e">
        <f>AE317/#REF!</f>
        <v>#REF!</v>
      </c>
      <c r="AG317" s="82">
        <v>163374.93662223936</v>
      </c>
      <c r="AH317" s="89" t="e">
        <f>#REF!-AG317</f>
        <v>#REF!</v>
      </c>
      <c r="AI317" s="81" t="e">
        <f>AH317/#REF!</f>
        <v>#REF!</v>
      </c>
      <c r="AJ317" s="88" t="e">
        <f>#REF!-#REF!</f>
        <v>#REF!</v>
      </c>
      <c r="AK317" s="81" t="e">
        <f>AJ317/#REF!</f>
        <v>#REF!</v>
      </c>
      <c r="AL317" s="88" t="e">
        <f>#REF!-#REF!</f>
        <v>#REF!</v>
      </c>
      <c r="AM317" s="83" t="e">
        <f>AL317/#REF!</f>
        <v>#REF!</v>
      </c>
    </row>
    <row r="318" spans="1:39" s="80" customFormat="1" ht="12.75">
      <c r="A318" s="14" t="s">
        <v>575</v>
      </c>
      <c r="B318" s="61" t="s">
        <v>576</v>
      </c>
      <c r="C318" s="27">
        <v>1026</v>
      </c>
      <c r="D318" s="46">
        <v>635843</v>
      </c>
      <c r="E318" s="46">
        <v>69300</v>
      </c>
      <c r="F318" s="15">
        <f t="shared" si="63"/>
        <v>9413.77948051948</v>
      </c>
      <c r="G318" s="16">
        <f t="shared" si="67"/>
        <v>0.00055882815645577</v>
      </c>
      <c r="H318" s="16">
        <v>0</v>
      </c>
      <c r="I318" s="107">
        <f t="shared" si="68"/>
        <v>9.175223665223665</v>
      </c>
      <c r="J318" s="107">
        <f t="shared" si="69"/>
        <v>-846.2205194805193</v>
      </c>
      <c r="K318" s="107">
        <f t="shared" si="71"/>
        <v>0</v>
      </c>
      <c r="L318" s="107">
        <f t="shared" si="70"/>
        <v>0</v>
      </c>
      <c r="M318" s="56">
        <f t="shared" si="64"/>
        <v>40702.733994767696</v>
      </c>
      <c r="N318" s="57">
        <f t="shared" si="66"/>
        <v>0</v>
      </c>
      <c r="O318" s="58">
        <f t="shared" si="65"/>
        <v>40702.733994767696</v>
      </c>
      <c r="P318" s="18">
        <v>87319.91</v>
      </c>
      <c r="AE318" s="88" t="e">
        <f>#REF!-P318</f>
        <v>#REF!</v>
      </c>
      <c r="AF318" s="81" t="e">
        <f>AE318/#REF!</f>
        <v>#REF!</v>
      </c>
      <c r="AG318" s="82">
        <v>102400.61681927742</v>
      </c>
      <c r="AH318" s="89" t="e">
        <f>#REF!-AG318</f>
        <v>#REF!</v>
      </c>
      <c r="AI318" s="81" t="e">
        <f>AH318/#REF!</f>
        <v>#REF!</v>
      </c>
      <c r="AJ318" s="88" t="e">
        <f>#REF!-#REF!</f>
        <v>#REF!</v>
      </c>
      <c r="AK318" s="81" t="e">
        <f>AJ318/#REF!</f>
        <v>#REF!</v>
      </c>
      <c r="AL318" s="88" t="e">
        <f>#REF!-#REF!</f>
        <v>#REF!</v>
      </c>
      <c r="AM318" s="83" t="e">
        <f>AL318/#REF!</f>
        <v>#REF!</v>
      </c>
    </row>
    <row r="319" spans="1:39" s="80" customFormat="1" ht="12.75">
      <c r="A319" s="14" t="s">
        <v>577</v>
      </c>
      <c r="B319" s="61" t="s">
        <v>578</v>
      </c>
      <c r="C319" s="27">
        <v>1030</v>
      </c>
      <c r="D319" s="46">
        <v>703786</v>
      </c>
      <c r="E319" s="46">
        <v>56650</v>
      </c>
      <c r="F319" s="15">
        <f t="shared" si="63"/>
        <v>12796.10909090909</v>
      </c>
      <c r="G319" s="16">
        <f t="shared" si="67"/>
        <v>0.0007596126580059895</v>
      </c>
      <c r="H319" s="16">
        <v>0.0006020334077634172</v>
      </c>
      <c r="I319" s="107">
        <f t="shared" si="68"/>
        <v>12.423406884377759</v>
      </c>
      <c r="J319" s="107">
        <f t="shared" si="69"/>
        <v>2496.1090909090913</v>
      </c>
      <c r="K319" s="107">
        <f t="shared" si="71"/>
        <v>2496.1090909090913</v>
      </c>
      <c r="L319" s="107">
        <f t="shared" si="70"/>
        <v>0.0006020334077634172</v>
      </c>
      <c r="M319" s="56">
        <f t="shared" si="64"/>
        <v>55327.04750234494</v>
      </c>
      <c r="N319" s="57">
        <f t="shared" si="66"/>
        <v>9857.39323141155</v>
      </c>
      <c r="O319" s="58">
        <f t="shared" si="65"/>
        <v>65184.44073375649</v>
      </c>
      <c r="P319" s="18">
        <v>88139.89</v>
      </c>
      <c r="AE319" s="88" t="e">
        <f>#REF!-P319</f>
        <v>#REF!</v>
      </c>
      <c r="AF319" s="81" t="e">
        <f>AE319/#REF!</f>
        <v>#REF!</v>
      </c>
      <c r="AG319" s="82">
        <v>106665.82725467095</v>
      </c>
      <c r="AH319" s="89" t="e">
        <f>#REF!-AG319</f>
        <v>#REF!</v>
      </c>
      <c r="AI319" s="81" t="e">
        <f>AH319/#REF!</f>
        <v>#REF!</v>
      </c>
      <c r="AJ319" s="88" t="e">
        <f>#REF!-#REF!</f>
        <v>#REF!</v>
      </c>
      <c r="AK319" s="81" t="e">
        <f>AJ319/#REF!</f>
        <v>#REF!</v>
      </c>
      <c r="AL319" s="88" t="e">
        <f>#REF!-#REF!</f>
        <v>#REF!</v>
      </c>
      <c r="AM319" s="83" t="e">
        <f>AL319/#REF!</f>
        <v>#REF!</v>
      </c>
    </row>
    <row r="320" spans="1:39" s="80" customFormat="1" ht="12.75">
      <c r="A320" s="14" t="s">
        <v>579</v>
      </c>
      <c r="B320" s="61" t="s">
        <v>580</v>
      </c>
      <c r="C320" s="27">
        <v>1009</v>
      </c>
      <c r="D320" s="46">
        <v>537913</v>
      </c>
      <c r="E320" s="46">
        <v>53050</v>
      </c>
      <c r="F320" s="15">
        <f t="shared" si="63"/>
        <v>10230.993722902922</v>
      </c>
      <c r="G320" s="16">
        <f t="shared" si="67"/>
        <v>0.0006073402688804957</v>
      </c>
      <c r="H320" s="16">
        <v>3.400609844403178E-05</v>
      </c>
      <c r="I320" s="107">
        <f t="shared" si="68"/>
        <v>10.139736098020736</v>
      </c>
      <c r="J320" s="107">
        <f t="shared" si="69"/>
        <v>140.99372290292223</v>
      </c>
      <c r="K320" s="107">
        <f t="shared" si="71"/>
        <v>140.99372290292223</v>
      </c>
      <c r="L320" s="107">
        <f t="shared" si="70"/>
        <v>3.400609844403178E-05</v>
      </c>
      <c r="M320" s="56">
        <f t="shared" si="64"/>
        <v>44236.15582531957</v>
      </c>
      <c r="N320" s="57">
        <f t="shared" si="66"/>
        <v>556.7988093455484</v>
      </c>
      <c r="O320" s="58">
        <f t="shared" si="65"/>
        <v>44792.95463466512</v>
      </c>
      <c r="P320" s="18">
        <v>74050.65</v>
      </c>
      <c r="AE320" s="88" t="e">
        <f>#REF!-P320</f>
        <v>#REF!</v>
      </c>
      <c r="AF320" s="81" t="e">
        <f>AE320/#REF!</f>
        <v>#REF!</v>
      </c>
      <c r="AG320" s="82">
        <v>74678.72721060786</v>
      </c>
      <c r="AH320" s="89" t="e">
        <f>#REF!-AG320</f>
        <v>#REF!</v>
      </c>
      <c r="AI320" s="81" t="e">
        <f>AH320/#REF!</f>
        <v>#REF!</v>
      </c>
      <c r="AJ320" s="88" t="e">
        <f>#REF!-#REF!</f>
        <v>#REF!</v>
      </c>
      <c r="AK320" s="81" t="e">
        <f>AJ320/#REF!</f>
        <v>#REF!</v>
      </c>
      <c r="AL320" s="88" t="e">
        <f>#REF!-#REF!</f>
        <v>#REF!</v>
      </c>
      <c r="AM320" s="83" t="e">
        <f>AL320/#REF!</f>
        <v>#REF!</v>
      </c>
    </row>
    <row r="321" spans="1:39" s="80" customFormat="1" ht="12.75">
      <c r="A321" s="14" t="s">
        <v>581</v>
      </c>
      <c r="B321" s="61" t="s">
        <v>582</v>
      </c>
      <c r="C321" s="27">
        <v>4467</v>
      </c>
      <c r="D321" s="46">
        <v>4045973</v>
      </c>
      <c r="E321" s="46">
        <v>287550</v>
      </c>
      <c r="F321" s="15">
        <f t="shared" si="63"/>
        <v>62852.93476264997</v>
      </c>
      <c r="G321" s="16">
        <f t="shared" si="67"/>
        <v>0.00373112518026694</v>
      </c>
      <c r="H321" s="16">
        <v>0.004385519133825688</v>
      </c>
      <c r="I321" s="107">
        <f t="shared" si="68"/>
        <v>14.070502521300643</v>
      </c>
      <c r="J321" s="107">
        <f t="shared" si="69"/>
        <v>18182.934762649973</v>
      </c>
      <c r="K321" s="107">
        <f t="shared" si="71"/>
        <v>18182.934762649973</v>
      </c>
      <c r="L321" s="107">
        <f t="shared" si="70"/>
        <v>0.004385519133825688</v>
      </c>
      <c r="M321" s="56">
        <f t="shared" si="64"/>
        <v>271759.7421661141</v>
      </c>
      <c r="N321" s="57">
        <f t="shared" si="66"/>
        <v>71806.29192423042</v>
      </c>
      <c r="O321" s="58">
        <f t="shared" si="65"/>
        <v>343566.0340903445</v>
      </c>
      <c r="P321" s="18">
        <v>412553.56</v>
      </c>
      <c r="AE321" s="88" t="e">
        <f>#REF!-P321</f>
        <v>#REF!</v>
      </c>
      <c r="AF321" s="81" t="e">
        <f>AE321/#REF!</f>
        <v>#REF!</v>
      </c>
      <c r="AG321" s="82">
        <v>435479.24657182605</v>
      </c>
      <c r="AH321" s="89" t="e">
        <f>#REF!-AG321</f>
        <v>#REF!</v>
      </c>
      <c r="AI321" s="81" t="e">
        <f>AH321/#REF!</f>
        <v>#REF!</v>
      </c>
      <c r="AJ321" s="88" t="e">
        <f>#REF!-#REF!</f>
        <v>#REF!</v>
      </c>
      <c r="AK321" s="81" t="e">
        <f>AJ321/#REF!</f>
        <v>#REF!</v>
      </c>
      <c r="AL321" s="88" t="e">
        <f>#REF!-#REF!</f>
        <v>#REF!</v>
      </c>
      <c r="AM321" s="83" t="e">
        <f>AL321/#REF!</f>
        <v>#REF!</v>
      </c>
    </row>
    <row r="322" spans="1:39" s="80" customFormat="1" ht="12.75">
      <c r="A322" s="14" t="s">
        <v>583</v>
      </c>
      <c r="B322" s="61" t="s">
        <v>584</v>
      </c>
      <c r="C322" s="27">
        <v>1436</v>
      </c>
      <c r="D322" s="46">
        <v>880115</v>
      </c>
      <c r="E322" s="46">
        <v>56900</v>
      </c>
      <c r="F322" s="15">
        <f t="shared" si="63"/>
        <v>22211.689630931458</v>
      </c>
      <c r="G322" s="16">
        <f t="shared" si="67"/>
        <v>0.0013185477303677194</v>
      </c>
      <c r="H322" s="16">
        <v>0.0018937391328072012</v>
      </c>
      <c r="I322" s="107">
        <f t="shared" si="68"/>
        <v>15.467750439367311</v>
      </c>
      <c r="J322" s="107">
        <f t="shared" si="69"/>
        <v>7851.689630931459</v>
      </c>
      <c r="K322" s="107">
        <f t="shared" si="71"/>
        <v>7851.689630931459</v>
      </c>
      <c r="L322" s="107">
        <f t="shared" si="70"/>
        <v>0.0018937391328072012</v>
      </c>
      <c r="M322" s="56">
        <f t="shared" si="64"/>
        <v>96037.56880995617</v>
      </c>
      <c r="N322" s="57">
        <f t="shared" si="66"/>
        <v>31007.13526703262</v>
      </c>
      <c r="O322" s="58">
        <f t="shared" si="65"/>
        <v>127044.70407698878</v>
      </c>
      <c r="P322" s="18">
        <v>182247</v>
      </c>
      <c r="AE322" s="88" t="e">
        <f>#REF!-P322</f>
        <v>#REF!</v>
      </c>
      <c r="AF322" s="81" t="e">
        <f>AE322/#REF!</f>
        <v>#REF!</v>
      </c>
      <c r="AG322" s="82">
        <v>185210.88490647703</v>
      </c>
      <c r="AH322" s="89" t="e">
        <f>#REF!-AG322</f>
        <v>#REF!</v>
      </c>
      <c r="AI322" s="81" t="e">
        <f>AH322/#REF!</f>
        <v>#REF!</v>
      </c>
      <c r="AJ322" s="88" t="e">
        <f>#REF!-#REF!</f>
        <v>#REF!</v>
      </c>
      <c r="AK322" s="81" t="e">
        <f>AJ322/#REF!</f>
        <v>#REF!</v>
      </c>
      <c r="AL322" s="88" t="e">
        <f>#REF!-#REF!</f>
        <v>#REF!</v>
      </c>
      <c r="AM322" s="83" t="e">
        <f>AL322/#REF!</f>
        <v>#REF!</v>
      </c>
    </row>
    <row r="323" spans="1:39" s="80" customFormat="1" ht="12.75">
      <c r="A323" s="14" t="s">
        <v>585</v>
      </c>
      <c r="B323" s="61" t="s">
        <v>586</v>
      </c>
      <c r="C323" s="27">
        <v>6870</v>
      </c>
      <c r="D323" s="46">
        <v>8547378</v>
      </c>
      <c r="E323" s="46">
        <v>579550</v>
      </c>
      <c r="F323" s="15">
        <f t="shared" si="63"/>
        <v>101320.82971270813</v>
      </c>
      <c r="G323" s="16">
        <f t="shared" si="67"/>
        <v>0.0060146865131152595</v>
      </c>
      <c r="H323" s="16">
        <v>0.00786777683216533</v>
      </c>
      <c r="I323" s="107">
        <f t="shared" si="68"/>
        <v>14.748301268225347</v>
      </c>
      <c r="J323" s="107">
        <f t="shared" si="69"/>
        <v>32620.829712708135</v>
      </c>
      <c r="K323" s="107">
        <f t="shared" si="71"/>
        <v>32620.829712708135</v>
      </c>
      <c r="L323" s="107">
        <f t="shared" si="70"/>
        <v>0.00786777683216533</v>
      </c>
      <c r="M323" s="56">
        <f t="shared" si="64"/>
        <v>438084.91461475554</v>
      </c>
      <c r="N323" s="57">
        <f t="shared" si="66"/>
        <v>128823.03389070468</v>
      </c>
      <c r="O323" s="58">
        <f t="shared" si="65"/>
        <v>566907.9485054603</v>
      </c>
      <c r="P323" s="18">
        <v>773203.95</v>
      </c>
      <c r="AE323" s="88" t="e">
        <f>#REF!-P323</f>
        <v>#REF!</v>
      </c>
      <c r="AF323" s="81" t="e">
        <f>AE323/#REF!</f>
        <v>#REF!</v>
      </c>
      <c r="AG323" s="82">
        <v>844947.9786513379</v>
      </c>
      <c r="AH323" s="89" t="e">
        <f>#REF!-AG323</f>
        <v>#REF!</v>
      </c>
      <c r="AI323" s="81" t="e">
        <f>AH323/#REF!</f>
        <v>#REF!</v>
      </c>
      <c r="AJ323" s="88" t="e">
        <f>#REF!-#REF!</f>
        <v>#REF!</v>
      </c>
      <c r="AK323" s="81" t="e">
        <f>AJ323/#REF!</f>
        <v>#REF!</v>
      </c>
      <c r="AL323" s="88" t="e">
        <f>#REF!-#REF!</f>
        <v>#REF!</v>
      </c>
      <c r="AM323" s="83" t="e">
        <f>AL323/#REF!</f>
        <v>#REF!</v>
      </c>
    </row>
    <row r="324" spans="1:39" s="80" customFormat="1" ht="12.75">
      <c r="A324" s="14" t="s">
        <v>587</v>
      </c>
      <c r="B324" s="61" t="s">
        <v>588</v>
      </c>
      <c r="C324" s="27">
        <v>5242</v>
      </c>
      <c r="D324" s="46">
        <v>4415186</v>
      </c>
      <c r="E324" s="46">
        <v>438600</v>
      </c>
      <c r="F324" s="15">
        <f t="shared" si="63"/>
        <v>52768.821276789786</v>
      </c>
      <c r="G324" s="16">
        <f t="shared" si="67"/>
        <v>0.003132504131148946</v>
      </c>
      <c r="H324" s="16">
        <v>8.413176440524055E-05</v>
      </c>
      <c r="I324" s="107">
        <f t="shared" si="68"/>
        <v>10.06654354765162</v>
      </c>
      <c r="J324" s="107">
        <f t="shared" si="69"/>
        <v>348.82127678978895</v>
      </c>
      <c r="K324" s="107">
        <f t="shared" si="71"/>
        <v>348.82127678978895</v>
      </c>
      <c r="L324" s="107">
        <f t="shared" si="70"/>
        <v>8.413176440524055E-05</v>
      </c>
      <c r="M324" s="56">
        <f t="shared" si="64"/>
        <v>228158.65828292046</v>
      </c>
      <c r="N324" s="57">
        <f t="shared" si="66"/>
        <v>1377.5313368005477</v>
      </c>
      <c r="O324" s="58">
        <f t="shared" si="65"/>
        <v>229536.189619721</v>
      </c>
      <c r="P324" s="18">
        <v>367167.43</v>
      </c>
      <c r="AE324" s="88" t="e">
        <f>#REF!-P324</f>
        <v>#REF!</v>
      </c>
      <c r="AF324" s="81" t="e">
        <f>AE324/#REF!</f>
        <v>#REF!</v>
      </c>
      <c r="AG324" s="82">
        <v>351406.42825609725</v>
      </c>
      <c r="AH324" s="89" t="e">
        <f>#REF!-AG324</f>
        <v>#REF!</v>
      </c>
      <c r="AI324" s="81" t="e">
        <f>AH324/#REF!</f>
        <v>#REF!</v>
      </c>
      <c r="AJ324" s="88" t="e">
        <f>#REF!-#REF!</f>
        <v>#REF!</v>
      </c>
      <c r="AK324" s="81" t="e">
        <f>AJ324/#REF!</f>
        <v>#REF!</v>
      </c>
      <c r="AL324" s="88" t="e">
        <f>#REF!-#REF!</f>
        <v>#REF!</v>
      </c>
      <c r="AM324" s="83" t="e">
        <f>AL324/#REF!</f>
        <v>#REF!</v>
      </c>
    </row>
    <row r="325" spans="1:39" s="80" customFormat="1" ht="12.75">
      <c r="A325" s="14" t="s">
        <v>589</v>
      </c>
      <c r="B325" s="61" t="s">
        <v>590</v>
      </c>
      <c r="C325" s="27">
        <v>2977</v>
      </c>
      <c r="D325" s="46">
        <v>3247202</v>
      </c>
      <c r="E325" s="46">
        <v>268950</v>
      </c>
      <c r="F325" s="15">
        <f t="shared" si="63"/>
        <v>35943.18778211564</v>
      </c>
      <c r="G325" s="16">
        <f t="shared" si="67"/>
        <v>0.0021336876869687232</v>
      </c>
      <c r="H325" s="16">
        <v>0.0014889033859802256</v>
      </c>
      <c r="I325" s="107">
        <f t="shared" si="68"/>
        <v>12.073627068228296</v>
      </c>
      <c r="J325" s="107">
        <f t="shared" si="69"/>
        <v>6173.187782115638</v>
      </c>
      <c r="K325" s="107">
        <f t="shared" si="71"/>
        <v>6173.187782115638</v>
      </c>
      <c r="L325" s="107">
        <f t="shared" si="70"/>
        <v>0.0014889033859802256</v>
      </c>
      <c r="M325" s="56">
        <f t="shared" si="64"/>
        <v>155408.9953187118</v>
      </c>
      <c r="N325" s="57">
        <f t="shared" si="66"/>
        <v>24378.55768455089</v>
      </c>
      <c r="O325" s="58">
        <f t="shared" si="65"/>
        <v>179787.55300326267</v>
      </c>
      <c r="P325" s="18">
        <v>226933.45</v>
      </c>
      <c r="AE325" s="88" t="e">
        <f>#REF!-P325</f>
        <v>#REF!</v>
      </c>
      <c r="AF325" s="81" t="e">
        <f>AE325/#REF!</f>
        <v>#REF!</v>
      </c>
      <c r="AG325" s="82">
        <v>237454.09701130236</v>
      </c>
      <c r="AH325" s="89" t="e">
        <f>#REF!-AG325</f>
        <v>#REF!</v>
      </c>
      <c r="AI325" s="81" t="e">
        <f>AH325/#REF!</f>
        <v>#REF!</v>
      </c>
      <c r="AJ325" s="88" t="e">
        <f>#REF!-#REF!</f>
        <v>#REF!</v>
      </c>
      <c r="AK325" s="81" t="e">
        <f>AJ325/#REF!</f>
        <v>#REF!</v>
      </c>
      <c r="AL325" s="88" t="e">
        <f>#REF!-#REF!</f>
        <v>#REF!</v>
      </c>
      <c r="AM325" s="83" t="e">
        <f>AL325/#REF!</f>
        <v>#REF!</v>
      </c>
    </row>
    <row r="326" spans="1:39" s="80" customFormat="1" ht="12.75">
      <c r="A326" s="14" t="s">
        <v>591</v>
      </c>
      <c r="B326" s="61" t="s">
        <v>592</v>
      </c>
      <c r="C326" s="27">
        <v>1308</v>
      </c>
      <c r="D326" s="46">
        <v>822276</v>
      </c>
      <c r="E326" s="46">
        <v>54100</v>
      </c>
      <c r="F326" s="15">
        <f t="shared" si="63"/>
        <v>19880.5361922366</v>
      </c>
      <c r="G326" s="16">
        <f t="shared" si="67"/>
        <v>0.0011801639726796234</v>
      </c>
      <c r="H326" s="16">
        <v>0.0016402127588660597</v>
      </c>
      <c r="I326" s="107">
        <f t="shared" si="68"/>
        <v>15.199186691312384</v>
      </c>
      <c r="J326" s="107">
        <f t="shared" si="69"/>
        <v>6800.536192236598</v>
      </c>
      <c r="K326" s="107">
        <f t="shared" si="71"/>
        <v>6800.536192236598</v>
      </c>
      <c r="L326" s="107">
        <f t="shared" si="70"/>
        <v>0.0016402127588660597</v>
      </c>
      <c r="M326" s="56">
        <f t="shared" si="64"/>
        <v>85958.26766289456</v>
      </c>
      <c r="N326" s="57">
        <f t="shared" si="66"/>
        <v>26856.021507821097</v>
      </c>
      <c r="O326" s="58">
        <f t="shared" si="65"/>
        <v>112814.28917071567</v>
      </c>
      <c r="P326" s="18">
        <v>170988.41</v>
      </c>
      <c r="AE326" s="88" t="e">
        <f>#REF!-P326</f>
        <v>#REF!</v>
      </c>
      <c r="AF326" s="81" t="e">
        <f>AE326/#REF!</f>
        <v>#REF!</v>
      </c>
      <c r="AG326" s="82">
        <v>184279.50111404387</v>
      </c>
      <c r="AH326" s="89" t="e">
        <f>#REF!-AG326</f>
        <v>#REF!</v>
      </c>
      <c r="AI326" s="81" t="e">
        <f>AH326/#REF!</f>
        <v>#REF!</v>
      </c>
      <c r="AJ326" s="88" t="e">
        <f>#REF!-#REF!</f>
        <v>#REF!</v>
      </c>
      <c r="AK326" s="81" t="e">
        <f>AJ326/#REF!</f>
        <v>#REF!</v>
      </c>
      <c r="AL326" s="88" t="e">
        <f>#REF!-#REF!</f>
        <v>#REF!</v>
      </c>
      <c r="AM326" s="83" t="e">
        <f>AL326/#REF!</f>
        <v>#REF!</v>
      </c>
    </row>
    <row r="327" spans="1:39" s="80" customFormat="1" ht="12.75">
      <c r="A327" s="14" t="s">
        <v>593</v>
      </c>
      <c r="B327" s="61" t="s">
        <v>594</v>
      </c>
      <c r="C327" s="27">
        <v>1490</v>
      </c>
      <c r="D327" s="46">
        <v>825110</v>
      </c>
      <c r="E327" s="46">
        <v>92650</v>
      </c>
      <c r="F327" s="15">
        <f t="shared" si="63"/>
        <v>13269.443065299516</v>
      </c>
      <c r="G327" s="16">
        <f t="shared" si="67"/>
        <v>0.0007877110804136799</v>
      </c>
      <c r="H327" s="16">
        <v>0</v>
      </c>
      <c r="I327" s="107">
        <f t="shared" si="68"/>
        <v>8.905666486778198</v>
      </c>
      <c r="J327" s="107">
        <f t="shared" si="69"/>
        <v>-1630.5569347004846</v>
      </c>
      <c r="K327" s="107">
        <f t="shared" si="71"/>
        <v>0</v>
      </c>
      <c r="L327" s="107">
        <f t="shared" si="70"/>
        <v>0</v>
      </c>
      <c r="M327" s="56">
        <f t="shared" si="64"/>
        <v>57373.62049570728</v>
      </c>
      <c r="N327" s="57">
        <f t="shared" si="66"/>
        <v>0</v>
      </c>
      <c r="O327" s="58">
        <f t="shared" si="65"/>
        <v>57373.62049570728</v>
      </c>
      <c r="P327" s="18">
        <v>83556.06</v>
      </c>
      <c r="AE327" s="88" t="e">
        <f>#REF!-P327</f>
        <v>#REF!</v>
      </c>
      <c r="AF327" s="81" t="e">
        <f>AE327/#REF!</f>
        <v>#REF!</v>
      </c>
      <c r="AG327" s="82">
        <v>89558.22200330895</v>
      </c>
      <c r="AH327" s="89" t="e">
        <f>#REF!-AG327</f>
        <v>#REF!</v>
      </c>
      <c r="AI327" s="81" t="e">
        <f>AH327/#REF!</f>
        <v>#REF!</v>
      </c>
      <c r="AJ327" s="88" t="e">
        <f>#REF!-#REF!</f>
        <v>#REF!</v>
      </c>
      <c r="AK327" s="81" t="e">
        <f>AJ327/#REF!</f>
        <v>#REF!</v>
      </c>
      <c r="AL327" s="88" t="e">
        <f>#REF!-#REF!</f>
        <v>#REF!</v>
      </c>
      <c r="AM327" s="83" t="e">
        <f>AL327/#REF!</f>
        <v>#REF!</v>
      </c>
    </row>
    <row r="328" spans="1:39" s="80" customFormat="1" ht="12.75">
      <c r="A328" s="14" t="s">
        <v>595</v>
      </c>
      <c r="B328" s="61" t="s">
        <v>596</v>
      </c>
      <c r="C328" s="27">
        <v>1281</v>
      </c>
      <c r="D328" s="46">
        <v>615528</v>
      </c>
      <c r="E328" s="46">
        <v>73350</v>
      </c>
      <c r="F328" s="15">
        <f aca="true" t="shared" si="72" ref="F328:F390">D328/E328*C328</f>
        <v>10749.71190184049</v>
      </c>
      <c r="G328" s="16">
        <f t="shared" si="67"/>
        <v>0.0006381328240126433</v>
      </c>
      <c r="H328" s="16">
        <v>0</v>
      </c>
      <c r="I328" s="107">
        <f t="shared" si="68"/>
        <v>8.39165644171779</v>
      </c>
      <c r="J328" s="107">
        <f t="shared" si="69"/>
        <v>-2060.2880981595104</v>
      </c>
      <c r="K328" s="107">
        <f t="shared" si="71"/>
        <v>0</v>
      </c>
      <c r="L328" s="107">
        <f t="shared" si="70"/>
        <v>0</v>
      </c>
      <c r="M328" s="56">
        <f t="shared" si="64"/>
        <v>46478.95831492931</v>
      </c>
      <c r="N328" s="57">
        <f t="shared" si="66"/>
        <v>0</v>
      </c>
      <c r="O328" s="58">
        <f t="shared" si="65"/>
        <v>46478.95831492931</v>
      </c>
      <c r="P328" s="18">
        <v>71202.94</v>
      </c>
      <c r="AE328" s="88" t="e">
        <f>#REF!-P328</f>
        <v>#REF!</v>
      </c>
      <c r="AF328" s="81" t="e">
        <f>AE328/#REF!</f>
        <v>#REF!</v>
      </c>
      <c r="AG328" s="82">
        <v>75437.95254771269</v>
      </c>
      <c r="AH328" s="89" t="e">
        <f>#REF!-AG328</f>
        <v>#REF!</v>
      </c>
      <c r="AI328" s="81" t="e">
        <f>AH328/#REF!</f>
        <v>#REF!</v>
      </c>
      <c r="AJ328" s="88" t="e">
        <f>#REF!-#REF!</f>
        <v>#REF!</v>
      </c>
      <c r="AK328" s="81" t="e">
        <f>AJ328/#REF!</f>
        <v>#REF!</v>
      </c>
      <c r="AL328" s="88" t="e">
        <f>#REF!-#REF!</f>
        <v>#REF!</v>
      </c>
      <c r="AM328" s="83" t="e">
        <f>AL328/#REF!</f>
        <v>#REF!</v>
      </c>
    </row>
    <row r="329" spans="1:39" s="80" customFormat="1" ht="12.75">
      <c r="A329" s="14" t="s">
        <v>597</v>
      </c>
      <c r="B329" s="61" t="s">
        <v>598</v>
      </c>
      <c r="C329" s="27">
        <v>736</v>
      </c>
      <c r="D329" s="46">
        <v>383384</v>
      </c>
      <c r="E329" s="46">
        <v>34550</v>
      </c>
      <c r="F329" s="15">
        <f t="shared" si="72"/>
        <v>8167.022402315485</v>
      </c>
      <c r="G329" s="16">
        <f t="shared" si="67"/>
        <v>0.00048481718551655336</v>
      </c>
      <c r="H329" s="16">
        <v>0.00019464471676214332</v>
      </c>
      <c r="I329" s="107">
        <f t="shared" si="68"/>
        <v>11.096497829232996</v>
      </c>
      <c r="J329" s="107">
        <f t="shared" si="69"/>
        <v>807.0224023154854</v>
      </c>
      <c r="K329" s="107">
        <f t="shared" si="71"/>
        <v>807.0224023154854</v>
      </c>
      <c r="L329" s="107">
        <f t="shared" si="70"/>
        <v>0.00019464471676214332</v>
      </c>
      <c r="M329" s="56">
        <f aca="true" t="shared" si="73" ref="M329:M392">$B$541*G329</f>
        <v>35312.08066416401</v>
      </c>
      <c r="N329" s="57">
        <f t="shared" si="66"/>
        <v>3187.015020759716</v>
      </c>
      <c r="O329" s="58">
        <f aca="true" t="shared" si="74" ref="O329:O392">M329+N329</f>
        <v>38499.09568492373</v>
      </c>
      <c r="P329" s="18">
        <v>54961.73</v>
      </c>
      <c r="AE329" s="88" t="e">
        <f>#REF!-P329</f>
        <v>#REF!</v>
      </c>
      <c r="AF329" s="81" t="e">
        <f>AE329/#REF!</f>
        <v>#REF!</v>
      </c>
      <c r="AG329" s="82">
        <v>53576.75976700591</v>
      </c>
      <c r="AH329" s="89" t="e">
        <f>#REF!-AG329</f>
        <v>#REF!</v>
      </c>
      <c r="AI329" s="81" t="e">
        <f>AH329/#REF!</f>
        <v>#REF!</v>
      </c>
      <c r="AJ329" s="88" t="e">
        <f>#REF!-#REF!</f>
        <v>#REF!</v>
      </c>
      <c r="AK329" s="81" t="e">
        <f>AJ329/#REF!</f>
        <v>#REF!</v>
      </c>
      <c r="AL329" s="88" t="e">
        <f>#REF!-#REF!</f>
        <v>#REF!</v>
      </c>
      <c r="AM329" s="83" t="e">
        <f>AL329/#REF!</f>
        <v>#REF!</v>
      </c>
    </row>
    <row r="330" spans="1:39" s="80" customFormat="1" ht="12.75">
      <c r="A330" s="14" t="s">
        <v>599</v>
      </c>
      <c r="B330" s="61" t="s">
        <v>600</v>
      </c>
      <c r="C330" s="27">
        <v>58</v>
      </c>
      <c r="D330" s="46">
        <v>197568</v>
      </c>
      <c r="E330" s="46">
        <v>63450</v>
      </c>
      <c r="F330" s="15">
        <f t="shared" si="72"/>
        <v>180.59801418439716</v>
      </c>
      <c r="G330" s="16">
        <f t="shared" si="67"/>
        <v>1.0720800878657338E-05</v>
      </c>
      <c r="H330" s="16">
        <v>0</v>
      </c>
      <c r="I330" s="107">
        <f aca="true" t="shared" si="75" ref="I330:I357">D330/E330</f>
        <v>3.113758865248227</v>
      </c>
      <c r="J330" s="107">
        <f aca="true" t="shared" si="76" ref="J330:J361">(I330-10)*C330</f>
        <v>-399.4019858156028</v>
      </c>
      <c r="K330" s="107">
        <f t="shared" si="71"/>
        <v>0</v>
      </c>
      <c r="L330" s="107">
        <f t="shared" si="70"/>
        <v>0</v>
      </c>
      <c r="M330" s="56">
        <f t="shared" si="73"/>
        <v>780.8588406539942</v>
      </c>
      <c r="N330" s="57">
        <f aca="true" t="shared" si="77" ref="N330:N393">$G$541*L330</f>
        <v>0</v>
      </c>
      <c r="O330" s="58">
        <f t="shared" si="74"/>
        <v>780.8588406539942</v>
      </c>
      <c r="P330" s="18">
        <v>1294.5</v>
      </c>
      <c r="AE330" s="88" t="e">
        <f>#REF!-P330</f>
        <v>#REF!</v>
      </c>
      <c r="AF330" s="81" t="e">
        <f>AE330/#REF!</f>
        <v>#REF!</v>
      </c>
      <c r="AG330" s="82">
        <v>1387.47045393874</v>
      </c>
      <c r="AH330" s="89" t="e">
        <f>#REF!-AG330</f>
        <v>#REF!</v>
      </c>
      <c r="AI330" s="81" t="e">
        <f>AH330/#REF!</f>
        <v>#REF!</v>
      </c>
      <c r="AJ330" s="88" t="e">
        <f>#REF!-#REF!</f>
        <v>#REF!</v>
      </c>
      <c r="AK330" s="81" t="e">
        <f>AJ330/#REF!</f>
        <v>#REF!</v>
      </c>
      <c r="AL330" s="88" t="e">
        <f>#REF!-#REF!</f>
        <v>#REF!</v>
      </c>
      <c r="AM330" s="83" t="e">
        <f>AL330/#REF!</f>
        <v>#REF!</v>
      </c>
    </row>
    <row r="331" spans="1:39" s="80" customFormat="1" ht="12.75">
      <c r="A331" s="14" t="s">
        <v>601</v>
      </c>
      <c r="B331" s="61" t="s">
        <v>602</v>
      </c>
      <c r="C331" s="27">
        <v>817</v>
      </c>
      <c r="D331" s="46">
        <v>747148</v>
      </c>
      <c r="E331" s="46">
        <v>59450</v>
      </c>
      <c r="F331" s="15">
        <f t="shared" si="72"/>
        <v>10267.786644238855</v>
      </c>
      <c r="G331" s="16">
        <f t="shared" si="67"/>
        <v>0.0006095243991167446</v>
      </c>
      <c r="H331" s="16">
        <v>0.0005059625185419021</v>
      </c>
      <c r="I331" s="107">
        <f t="shared" si="75"/>
        <v>12.56767031118587</v>
      </c>
      <c r="J331" s="107">
        <f t="shared" si="76"/>
        <v>2097.7866442388554</v>
      </c>
      <c r="K331" s="107">
        <f t="shared" si="71"/>
        <v>2097.7866442388554</v>
      </c>
      <c r="L331" s="107">
        <f t="shared" si="70"/>
        <v>0.0005059625185419021</v>
      </c>
      <c r="M331" s="56">
        <f t="shared" si="73"/>
        <v>44395.238847513356</v>
      </c>
      <c r="N331" s="57">
        <f t="shared" si="77"/>
        <v>8284.376649713811</v>
      </c>
      <c r="O331" s="58">
        <f t="shared" si="74"/>
        <v>52679.61549722717</v>
      </c>
      <c r="P331" s="18">
        <v>67067.58</v>
      </c>
      <c r="AE331" s="88" t="e">
        <f>#REF!-P331</f>
        <v>#REF!</v>
      </c>
      <c r="AF331" s="81" t="e">
        <f>AE331/#REF!</f>
        <v>#REF!</v>
      </c>
      <c r="AG331" s="82">
        <v>74733.37150130913</v>
      </c>
      <c r="AH331" s="89" t="e">
        <f>#REF!-AG331</f>
        <v>#REF!</v>
      </c>
      <c r="AI331" s="81" t="e">
        <f>AH331/#REF!</f>
        <v>#REF!</v>
      </c>
      <c r="AJ331" s="88" t="e">
        <f>#REF!-#REF!</f>
        <v>#REF!</v>
      </c>
      <c r="AK331" s="81" t="e">
        <f>AJ331/#REF!</f>
        <v>#REF!</v>
      </c>
      <c r="AL331" s="88" t="e">
        <f>#REF!-#REF!</f>
        <v>#REF!</v>
      </c>
      <c r="AM331" s="83" t="e">
        <f>AL331/#REF!</f>
        <v>#REF!</v>
      </c>
    </row>
    <row r="332" spans="1:39" s="80" customFormat="1" ht="12.75">
      <c r="A332" s="14" t="s">
        <v>603</v>
      </c>
      <c r="B332" s="61" t="s">
        <v>604</v>
      </c>
      <c r="C332" s="27">
        <v>2575</v>
      </c>
      <c r="D332" s="46">
        <v>1266928</v>
      </c>
      <c r="E332" s="46">
        <v>151850</v>
      </c>
      <c r="F332" s="15">
        <f t="shared" si="72"/>
        <v>21483.96180441225</v>
      </c>
      <c r="G332" s="16">
        <f t="shared" si="67"/>
        <v>0.0012753477807049033</v>
      </c>
      <c r="H332" s="16">
        <v>0</v>
      </c>
      <c r="I332" s="107">
        <f t="shared" si="75"/>
        <v>8.343286137635825</v>
      </c>
      <c r="J332" s="107">
        <f t="shared" si="76"/>
        <v>-4266.038195587749</v>
      </c>
      <c r="K332" s="107">
        <f t="shared" si="71"/>
        <v>0</v>
      </c>
      <c r="L332" s="107">
        <f t="shared" si="70"/>
        <v>0</v>
      </c>
      <c r="M332" s="56">
        <f t="shared" si="73"/>
        <v>92891.06296661266</v>
      </c>
      <c r="N332" s="57">
        <f t="shared" si="77"/>
        <v>0</v>
      </c>
      <c r="O332" s="58">
        <f t="shared" si="74"/>
        <v>92891.06296661266</v>
      </c>
      <c r="P332" s="18">
        <v>138428.76</v>
      </c>
      <c r="AE332" s="88" t="e">
        <f>#REF!-P332</f>
        <v>#REF!</v>
      </c>
      <c r="AF332" s="81" t="e">
        <f>AE332/#REF!</f>
        <v>#REF!</v>
      </c>
      <c r="AG332" s="82">
        <v>141885.8959120215</v>
      </c>
      <c r="AH332" s="89" t="e">
        <f>#REF!-AG332</f>
        <v>#REF!</v>
      </c>
      <c r="AI332" s="81" t="e">
        <f>AH332/#REF!</f>
        <v>#REF!</v>
      </c>
      <c r="AJ332" s="88" t="e">
        <f>#REF!-#REF!</f>
        <v>#REF!</v>
      </c>
      <c r="AK332" s="81" t="e">
        <f>AJ332/#REF!</f>
        <v>#REF!</v>
      </c>
      <c r="AL332" s="88" t="e">
        <f>#REF!-#REF!</f>
        <v>#REF!</v>
      </c>
      <c r="AM332" s="83" t="e">
        <f>AL332/#REF!</f>
        <v>#REF!</v>
      </c>
    </row>
    <row r="333" spans="1:39" s="80" customFormat="1" ht="12.75">
      <c r="A333" s="14" t="s">
        <v>605</v>
      </c>
      <c r="B333" s="61" t="s">
        <v>606</v>
      </c>
      <c r="C333" s="27">
        <v>5208</v>
      </c>
      <c r="D333" s="46">
        <v>5226058</v>
      </c>
      <c r="E333" s="46">
        <v>330150</v>
      </c>
      <c r="F333" s="15">
        <f t="shared" si="72"/>
        <v>82439.22478873239</v>
      </c>
      <c r="G333" s="16">
        <f t="shared" si="67"/>
        <v>0.00489382188138827</v>
      </c>
      <c r="H333" s="16">
        <v>0.007322303189064357</v>
      </c>
      <c r="I333" s="107">
        <f t="shared" si="75"/>
        <v>15.829344237467817</v>
      </c>
      <c r="J333" s="107">
        <f t="shared" si="76"/>
        <v>30359.22478873239</v>
      </c>
      <c r="K333" s="107">
        <f t="shared" si="71"/>
        <v>30359.22478873239</v>
      </c>
      <c r="L333" s="107">
        <f t="shared" si="70"/>
        <v>0.007322303189064357</v>
      </c>
      <c r="M333" s="56">
        <f t="shared" si="73"/>
        <v>356445.7659385778</v>
      </c>
      <c r="N333" s="57">
        <f t="shared" si="77"/>
        <v>119891.72189359716</v>
      </c>
      <c r="O333" s="58">
        <f t="shared" si="74"/>
        <v>476337.487832175</v>
      </c>
      <c r="P333" s="18">
        <v>713863.9</v>
      </c>
      <c r="AE333" s="88" t="e">
        <f>#REF!-P333</f>
        <v>#REF!</v>
      </c>
      <c r="AF333" s="81" t="e">
        <f>AE333/#REF!</f>
        <v>#REF!</v>
      </c>
      <c r="AG333" s="82">
        <v>785924.8363204893</v>
      </c>
      <c r="AH333" s="89" t="e">
        <f>#REF!-AG333</f>
        <v>#REF!</v>
      </c>
      <c r="AI333" s="81" t="e">
        <f>AH333/#REF!</f>
        <v>#REF!</v>
      </c>
      <c r="AJ333" s="88" t="e">
        <f>#REF!-#REF!</f>
        <v>#REF!</v>
      </c>
      <c r="AK333" s="81" t="e">
        <f>AJ333/#REF!</f>
        <v>#REF!</v>
      </c>
      <c r="AL333" s="88" t="e">
        <f>#REF!-#REF!</f>
        <v>#REF!</v>
      </c>
      <c r="AM333" s="83" t="e">
        <f>AL333/#REF!</f>
        <v>#REF!</v>
      </c>
    </row>
    <row r="334" spans="1:39" s="80" customFormat="1" ht="12.75">
      <c r="A334" s="14" t="s">
        <v>607</v>
      </c>
      <c r="B334" s="61" t="s">
        <v>608</v>
      </c>
      <c r="C334" s="27">
        <v>314</v>
      </c>
      <c r="D334" s="46">
        <v>586530</v>
      </c>
      <c r="E334" s="46">
        <v>46150</v>
      </c>
      <c r="F334" s="15">
        <f t="shared" si="72"/>
        <v>3990.6916576381363</v>
      </c>
      <c r="G334" s="16">
        <f t="shared" si="67"/>
        <v>0.00023689856625983726</v>
      </c>
      <c r="H334" s="16">
        <v>0.00020517724945157454</v>
      </c>
      <c r="I334" s="107">
        <f t="shared" si="75"/>
        <v>12.709209100758397</v>
      </c>
      <c r="J334" s="107">
        <f t="shared" si="76"/>
        <v>850.6916576381366</v>
      </c>
      <c r="K334" s="107">
        <f t="shared" si="71"/>
        <v>850.6916576381366</v>
      </c>
      <c r="L334" s="107">
        <f t="shared" si="70"/>
        <v>0.00020517724945157454</v>
      </c>
      <c r="M334" s="56">
        <f t="shared" si="73"/>
        <v>17254.71276782236</v>
      </c>
      <c r="N334" s="57">
        <f t="shared" si="77"/>
        <v>3359.4694312684765</v>
      </c>
      <c r="O334" s="58">
        <f t="shared" si="74"/>
        <v>20614.182199090836</v>
      </c>
      <c r="P334" s="18">
        <v>24650.46</v>
      </c>
      <c r="AE334" s="88" t="e">
        <f>#REF!-P334</f>
        <v>#REF!</v>
      </c>
      <c r="AF334" s="81" t="e">
        <f>AE334/#REF!</f>
        <v>#REF!</v>
      </c>
      <c r="AG334" s="82">
        <v>28960.138171667568</v>
      </c>
      <c r="AH334" s="89" t="e">
        <f>#REF!-AG334</f>
        <v>#REF!</v>
      </c>
      <c r="AI334" s="81" t="e">
        <f>AH334/#REF!</f>
        <v>#REF!</v>
      </c>
      <c r="AJ334" s="88" t="e">
        <f>#REF!-#REF!</f>
        <v>#REF!</v>
      </c>
      <c r="AK334" s="81" t="e">
        <f>AJ334/#REF!</f>
        <v>#REF!</v>
      </c>
      <c r="AL334" s="88" t="e">
        <f>#REF!-#REF!</f>
        <v>#REF!</v>
      </c>
      <c r="AM334" s="83" t="e">
        <f>AL334/#REF!</f>
        <v>#REF!</v>
      </c>
    </row>
    <row r="335" spans="1:39" s="80" customFormat="1" ht="12.75">
      <c r="A335" s="14" t="s">
        <v>609</v>
      </c>
      <c r="B335" s="61" t="s">
        <v>610</v>
      </c>
      <c r="C335" s="27">
        <v>788</v>
      </c>
      <c r="D335" s="46">
        <v>522375</v>
      </c>
      <c r="E335" s="46">
        <v>32650</v>
      </c>
      <c r="F335" s="15">
        <f t="shared" si="72"/>
        <v>12607.39663093415</v>
      </c>
      <c r="G335" s="16">
        <f t="shared" si="67"/>
        <v>0.0007484101610358556</v>
      </c>
      <c r="H335" s="16">
        <v>0.0011401948392143562</v>
      </c>
      <c r="I335" s="107">
        <f t="shared" si="75"/>
        <v>15.999234303215927</v>
      </c>
      <c r="J335" s="107">
        <f t="shared" si="76"/>
        <v>4727.39663093415</v>
      </c>
      <c r="K335" s="107">
        <f t="shared" si="71"/>
        <v>4727.39663093415</v>
      </c>
      <c r="L335" s="107">
        <f t="shared" si="70"/>
        <v>0.0011401948392143562</v>
      </c>
      <c r="M335" s="56">
        <f t="shared" si="73"/>
        <v>54511.10390862117</v>
      </c>
      <c r="N335" s="57">
        <f t="shared" si="77"/>
        <v>18668.978740426868</v>
      </c>
      <c r="O335" s="58">
        <f t="shared" si="74"/>
        <v>73180.08264904804</v>
      </c>
      <c r="P335" s="18">
        <v>95240.61</v>
      </c>
      <c r="AE335" s="88" t="e">
        <f>#REF!-P335</f>
        <v>#REF!</v>
      </c>
      <c r="AF335" s="81" t="e">
        <f>AE335/#REF!</f>
        <v>#REF!</v>
      </c>
      <c r="AG335" s="82">
        <v>104906.39342837724</v>
      </c>
      <c r="AH335" s="89" t="e">
        <f>#REF!-AG335</f>
        <v>#REF!</v>
      </c>
      <c r="AI335" s="81" t="e">
        <f>AH335/#REF!</f>
        <v>#REF!</v>
      </c>
      <c r="AJ335" s="88" t="e">
        <f>#REF!-#REF!</f>
        <v>#REF!</v>
      </c>
      <c r="AK335" s="81" t="e">
        <f>AJ335/#REF!</f>
        <v>#REF!</v>
      </c>
      <c r="AL335" s="88" t="e">
        <f>#REF!-#REF!</f>
        <v>#REF!</v>
      </c>
      <c r="AM335" s="83" t="e">
        <f>AL335/#REF!</f>
        <v>#REF!</v>
      </c>
    </row>
    <row r="336" spans="1:39" s="80" customFormat="1" ht="12.75">
      <c r="A336" s="14" t="s">
        <v>611</v>
      </c>
      <c r="B336" s="61" t="s">
        <v>612</v>
      </c>
      <c r="C336" s="27">
        <v>85</v>
      </c>
      <c r="D336" s="46">
        <v>115868</v>
      </c>
      <c r="E336" s="46">
        <v>7150</v>
      </c>
      <c r="F336" s="15">
        <f t="shared" si="72"/>
        <v>1377.4517482517483</v>
      </c>
      <c r="G336" s="16">
        <f t="shared" si="67"/>
        <v>8.176937038680498E-05</v>
      </c>
      <c r="H336" s="16">
        <v>0.00012721542283038664</v>
      </c>
      <c r="I336" s="107">
        <f t="shared" si="75"/>
        <v>16.205314685314686</v>
      </c>
      <c r="J336" s="107">
        <f t="shared" si="76"/>
        <v>527.4517482517483</v>
      </c>
      <c r="K336" s="107">
        <f t="shared" si="71"/>
        <v>527.4517482517483</v>
      </c>
      <c r="L336" s="107">
        <f t="shared" si="70"/>
        <v>0.00012721542283038664</v>
      </c>
      <c r="M336" s="56">
        <f t="shared" si="73"/>
        <v>5955.74309083186</v>
      </c>
      <c r="N336" s="57">
        <f t="shared" si="77"/>
        <v>2082.9615628775946</v>
      </c>
      <c r="O336" s="58">
        <f t="shared" si="74"/>
        <v>8038.704653709455</v>
      </c>
      <c r="P336" s="18">
        <v>11079.65</v>
      </c>
      <c r="AE336" s="88" t="e">
        <f>#REF!-P336</f>
        <v>#REF!</v>
      </c>
      <c r="AF336" s="81" t="e">
        <f>AE336/#REF!</f>
        <v>#REF!</v>
      </c>
      <c r="AG336" s="82">
        <v>11599.683293716358</v>
      </c>
      <c r="AH336" s="89" t="e">
        <f>#REF!-AG336</f>
        <v>#REF!</v>
      </c>
      <c r="AI336" s="81" t="e">
        <f>AH336/#REF!</f>
        <v>#REF!</v>
      </c>
      <c r="AJ336" s="88" t="e">
        <f>#REF!-#REF!</f>
        <v>#REF!</v>
      </c>
      <c r="AK336" s="81" t="e">
        <f>AJ336/#REF!</f>
        <v>#REF!</v>
      </c>
      <c r="AL336" s="88" t="e">
        <f>#REF!-#REF!</f>
        <v>#REF!</v>
      </c>
      <c r="AM336" s="83" t="e">
        <f>AL336/#REF!</f>
        <v>#REF!</v>
      </c>
    </row>
    <row r="337" spans="1:39" s="80" customFormat="1" ht="12.75">
      <c r="A337" s="14" t="s">
        <v>613</v>
      </c>
      <c r="B337" s="61" t="s">
        <v>614</v>
      </c>
      <c r="C337" s="27">
        <v>1451</v>
      </c>
      <c r="D337" s="46">
        <v>1232247</v>
      </c>
      <c r="E337" s="46">
        <v>63850</v>
      </c>
      <c r="F337" s="15">
        <f t="shared" si="72"/>
        <v>28002.981942051683</v>
      </c>
      <c r="G337" s="16">
        <f t="shared" si="67"/>
        <v>0.001662334964009313</v>
      </c>
      <c r="H337" s="16">
        <v>0.0032543553200654065</v>
      </c>
      <c r="I337" s="107">
        <f t="shared" si="75"/>
        <v>19.299091620986687</v>
      </c>
      <c r="J337" s="107">
        <f t="shared" si="76"/>
        <v>13492.981942051683</v>
      </c>
      <c r="K337" s="107">
        <f t="shared" si="71"/>
        <v>13492.981942051683</v>
      </c>
      <c r="L337" s="107">
        <f t="shared" si="70"/>
        <v>0.0032543553200654065</v>
      </c>
      <c r="M337" s="56">
        <f t="shared" si="73"/>
        <v>121077.61047582087</v>
      </c>
      <c r="N337" s="57">
        <f t="shared" si="77"/>
        <v>53285.18266751613</v>
      </c>
      <c r="O337" s="58">
        <f t="shared" si="74"/>
        <v>174362.793143337</v>
      </c>
      <c r="P337" s="18">
        <v>251427.19</v>
      </c>
      <c r="AE337" s="88" t="e">
        <f>#REF!-P337</f>
        <v>#REF!</v>
      </c>
      <c r="AF337" s="81" t="e">
        <f>AE337/#REF!</f>
        <v>#REF!</v>
      </c>
      <c r="AG337" s="82">
        <v>297251.20267415105</v>
      </c>
      <c r="AH337" s="89" t="e">
        <f>#REF!-AG337</f>
        <v>#REF!</v>
      </c>
      <c r="AI337" s="81" t="e">
        <f>AH337/#REF!</f>
        <v>#REF!</v>
      </c>
      <c r="AJ337" s="88" t="e">
        <f>#REF!-#REF!</f>
        <v>#REF!</v>
      </c>
      <c r="AK337" s="81" t="e">
        <f>AJ337/#REF!</f>
        <v>#REF!</v>
      </c>
      <c r="AL337" s="88" t="e">
        <f>#REF!-#REF!</f>
        <v>#REF!</v>
      </c>
      <c r="AM337" s="83" t="e">
        <f>AL337/#REF!</f>
        <v>#REF!</v>
      </c>
    </row>
    <row r="338" spans="1:39" s="80" customFormat="1" ht="12.75">
      <c r="A338" s="14" t="s">
        <v>615</v>
      </c>
      <c r="B338" s="61" t="s">
        <v>616</v>
      </c>
      <c r="C338" s="27">
        <v>2942</v>
      </c>
      <c r="D338" s="46">
        <v>2592511</v>
      </c>
      <c r="E338" s="46">
        <v>186300</v>
      </c>
      <c r="F338" s="15">
        <f t="shared" si="72"/>
        <v>40940.24348899624</v>
      </c>
      <c r="G338" s="16">
        <f t="shared" si="67"/>
        <v>0.0024303268247519647</v>
      </c>
      <c r="H338" s="16">
        <v>0.0027785530172556553</v>
      </c>
      <c r="I338" s="107">
        <f t="shared" si="75"/>
        <v>13.91578636607622</v>
      </c>
      <c r="J338" s="107">
        <f t="shared" si="76"/>
        <v>11520.24348899624</v>
      </c>
      <c r="K338" s="107">
        <f t="shared" si="71"/>
        <v>11520.24348899624</v>
      </c>
      <c r="L338" s="107">
        <f t="shared" si="70"/>
        <v>0.0027785530172556553</v>
      </c>
      <c r="M338" s="56">
        <f t="shared" si="73"/>
        <v>177014.96448498475</v>
      </c>
      <c r="N338" s="57">
        <f t="shared" si="77"/>
        <v>45494.63427148761</v>
      </c>
      <c r="O338" s="58">
        <f t="shared" si="74"/>
        <v>222509.59875647235</v>
      </c>
      <c r="P338" s="18">
        <v>285461.53</v>
      </c>
      <c r="AE338" s="88" t="e">
        <f>#REF!-P338</f>
        <v>#REF!</v>
      </c>
      <c r="AF338" s="81" t="e">
        <f>AE338/#REF!</f>
        <v>#REF!</v>
      </c>
      <c r="AG338" s="82">
        <v>303904.49815516203</v>
      </c>
      <c r="AH338" s="89" t="e">
        <f>#REF!-AG338</f>
        <v>#REF!</v>
      </c>
      <c r="AI338" s="81" t="e">
        <f>AH338/#REF!</f>
        <v>#REF!</v>
      </c>
      <c r="AJ338" s="88" t="e">
        <f>#REF!-#REF!</f>
        <v>#REF!</v>
      </c>
      <c r="AK338" s="81" t="e">
        <f>AJ338/#REF!</f>
        <v>#REF!</v>
      </c>
      <c r="AL338" s="88" t="e">
        <f>#REF!-#REF!</f>
        <v>#REF!</v>
      </c>
      <c r="AM338" s="83" t="e">
        <f>AL338/#REF!</f>
        <v>#REF!</v>
      </c>
    </row>
    <row r="339" spans="1:39" s="80" customFormat="1" ht="12.75">
      <c r="A339" s="14" t="s">
        <v>617</v>
      </c>
      <c r="B339" s="61" t="s">
        <v>618</v>
      </c>
      <c r="C339" s="27">
        <v>4537</v>
      </c>
      <c r="D339" s="46">
        <v>6845032</v>
      </c>
      <c r="E339" s="46">
        <v>320700</v>
      </c>
      <c r="F339" s="15">
        <f t="shared" si="72"/>
        <v>96837.88644839413</v>
      </c>
      <c r="G339" s="16">
        <f t="shared" si="67"/>
        <v>0.005748566521131534</v>
      </c>
      <c r="H339" s="16">
        <v>0.012413474708199689</v>
      </c>
      <c r="I339" s="107">
        <f t="shared" si="75"/>
        <v>21.344034923604614</v>
      </c>
      <c r="J339" s="107">
        <f t="shared" si="76"/>
        <v>51467.886448394136</v>
      </c>
      <c r="K339" s="107">
        <f t="shared" si="71"/>
        <v>51467.886448394136</v>
      </c>
      <c r="L339" s="107">
        <f t="shared" si="70"/>
        <v>0.012413474708199689</v>
      </c>
      <c r="M339" s="56">
        <f t="shared" si="73"/>
        <v>418701.8339319542</v>
      </c>
      <c r="N339" s="57">
        <f t="shared" si="77"/>
        <v>203252.01224545998</v>
      </c>
      <c r="O339" s="58">
        <f t="shared" si="74"/>
        <v>621953.8461774142</v>
      </c>
      <c r="P339" s="18">
        <v>724536.86</v>
      </c>
      <c r="AE339" s="88" t="e">
        <f>#REF!-P339</f>
        <v>#REF!</v>
      </c>
      <c r="AF339" s="81" t="e">
        <f>AE339/#REF!</f>
        <v>#REF!</v>
      </c>
      <c r="AG339" s="82">
        <v>844353.6048916538</v>
      </c>
      <c r="AH339" s="89" t="e">
        <f>#REF!-AG339</f>
        <v>#REF!</v>
      </c>
      <c r="AI339" s="81" t="e">
        <f>AH339/#REF!</f>
        <v>#REF!</v>
      </c>
      <c r="AJ339" s="88" t="e">
        <f>#REF!-#REF!</f>
        <v>#REF!</v>
      </c>
      <c r="AK339" s="81" t="e">
        <f>AJ339/#REF!</f>
        <v>#REF!</v>
      </c>
      <c r="AL339" s="88" t="e">
        <f>#REF!-#REF!</f>
        <v>#REF!</v>
      </c>
      <c r="AM339" s="83" t="e">
        <f>AL339/#REF!</f>
        <v>#REF!</v>
      </c>
    </row>
    <row r="340" spans="1:39" s="80" customFormat="1" ht="12.75">
      <c r="A340" s="14" t="s">
        <v>619</v>
      </c>
      <c r="B340" s="61" t="s">
        <v>620</v>
      </c>
      <c r="C340" s="27">
        <v>229</v>
      </c>
      <c r="D340" s="46">
        <v>379366</v>
      </c>
      <c r="E340" s="46">
        <v>33950</v>
      </c>
      <c r="F340" s="15">
        <f t="shared" si="72"/>
        <v>2558.904683357879</v>
      </c>
      <c r="G340" s="16">
        <f t="shared" si="67"/>
        <v>0.00015190370559519506</v>
      </c>
      <c r="H340" s="16">
        <v>6.485678189110152E-05</v>
      </c>
      <c r="I340" s="107">
        <f t="shared" si="75"/>
        <v>11.174256259204713</v>
      </c>
      <c r="J340" s="107">
        <f t="shared" si="76"/>
        <v>268.90468335787915</v>
      </c>
      <c r="K340" s="107">
        <f t="shared" si="71"/>
        <v>268.90468335787915</v>
      </c>
      <c r="L340" s="107">
        <f t="shared" si="70"/>
        <v>6.485678189110152E-05</v>
      </c>
      <c r="M340" s="56">
        <f t="shared" si="73"/>
        <v>11064.038291975527</v>
      </c>
      <c r="N340" s="57">
        <f t="shared" si="77"/>
        <v>1061.93243527727</v>
      </c>
      <c r="O340" s="58">
        <f t="shared" si="74"/>
        <v>12125.970727252796</v>
      </c>
      <c r="P340" s="18">
        <v>17411.79</v>
      </c>
      <c r="AE340" s="88" t="e">
        <f>#REF!-P340</f>
        <v>#REF!</v>
      </c>
      <c r="AF340" s="81" t="e">
        <f>AE340/#REF!</f>
        <v>#REF!</v>
      </c>
      <c r="AG340" s="82">
        <v>16178.974751546373</v>
      </c>
      <c r="AH340" s="89" t="e">
        <f>#REF!-AG340</f>
        <v>#REF!</v>
      </c>
      <c r="AI340" s="81" t="e">
        <f>AH340/#REF!</f>
        <v>#REF!</v>
      </c>
      <c r="AJ340" s="88" t="e">
        <f>#REF!-#REF!</f>
        <v>#REF!</v>
      </c>
      <c r="AK340" s="81" t="e">
        <f>AJ340/#REF!</f>
        <v>#REF!</v>
      </c>
      <c r="AL340" s="88" t="e">
        <f>#REF!-#REF!</f>
        <v>#REF!</v>
      </c>
      <c r="AM340" s="83" t="e">
        <f>AL340/#REF!</f>
        <v>#REF!</v>
      </c>
    </row>
    <row r="341" spans="1:39" s="80" customFormat="1" ht="12.75">
      <c r="A341" s="14" t="s">
        <v>621</v>
      </c>
      <c r="B341" s="61" t="s">
        <v>622</v>
      </c>
      <c r="C341" s="27">
        <v>1522</v>
      </c>
      <c r="D341" s="46">
        <v>1261052</v>
      </c>
      <c r="E341" s="46">
        <v>98750</v>
      </c>
      <c r="F341" s="15">
        <f t="shared" si="72"/>
        <v>19436.163483544304</v>
      </c>
      <c r="G341" s="16">
        <f t="shared" si="67"/>
        <v>0.0011537847716274155</v>
      </c>
      <c r="H341" s="16">
        <v>0.0010168911602983707</v>
      </c>
      <c r="I341" s="107">
        <f t="shared" si="75"/>
        <v>12.770146835443038</v>
      </c>
      <c r="J341" s="107">
        <f t="shared" si="76"/>
        <v>4216.163483544304</v>
      </c>
      <c r="K341" s="107">
        <f t="shared" si="71"/>
        <v>4216.163483544304</v>
      </c>
      <c r="L341" s="107">
        <f t="shared" si="70"/>
        <v>0.0010168911602983707</v>
      </c>
      <c r="M341" s="56">
        <f t="shared" si="73"/>
        <v>84036.91564972432</v>
      </c>
      <c r="N341" s="57">
        <f t="shared" si="77"/>
        <v>16650.066111524688</v>
      </c>
      <c r="O341" s="58">
        <f t="shared" si="74"/>
        <v>100686.98176124902</v>
      </c>
      <c r="P341" s="18">
        <v>120237.93</v>
      </c>
      <c r="AE341" s="88" t="e">
        <f>#REF!-P341</f>
        <v>#REF!</v>
      </c>
      <c r="AF341" s="81" t="e">
        <f>AE341/#REF!</f>
        <v>#REF!</v>
      </c>
      <c r="AG341" s="82">
        <v>130779.64396442132</v>
      </c>
      <c r="AH341" s="89" t="e">
        <f>#REF!-AG341</f>
        <v>#REF!</v>
      </c>
      <c r="AI341" s="81" t="e">
        <f>AH341/#REF!</f>
        <v>#REF!</v>
      </c>
      <c r="AJ341" s="88" t="e">
        <f>#REF!-#REF!</f>
        <v>#REF!</v>
      </c>
      <c r="AK341" s="81" t="e">
        <f>AJ341/#REF!</f>
        <v>#REF!</v>
      </c>
      <c r="AL341" s="88" t="e">
        <f>#REF!-#REF!</f>
        <v>#REF!</v>
      </c>
      <c r="AM341" s="83" t="e">
        <f>AL341/#REF!</f>
        <v>#REF!</v>
      </c>
    </row>
    <row r="342" spans="1:39" s="80" customFormat="1" ht="12.75">
      <c r="A342" s="14" t="s">
        <v>623</v>
      </c>
      <c r="B342" s="61" t="s">
        <v>624</v>
      </c>
      <c r="C342" s="27">
        <v>3138</v>
      </c>
      <c r="D342" s="46">
        <v>3054172</v>
      </c>
      <c r="E342" s="46">
        <v>267050</v>
      </c>
      <c r="F342" s="15">
        <f t="shared" si="72"/>
        <v>35888.379464519756</v>
      </c>
      <c r="G342" s="16">
        <f t="shared" si="67"/>
        <v>0.0021304341126584334</v>
      </c>
      <c r="H342" s="16">
        <v>0.0010873703647010548</v>
      </c>
      <c r="I342" s="107">
        <f t="shared" si="75"/>
        <v>11.436704736940648</v>
      </c>
      <c r="J342" s="107">
        <f t="shared" si="76"/>
        <v>4508.379464519753</v>
      </c>
      <c r="K342" s="107">
        <f t="shared" si="71"/>
        <v>4508.379464519753</v>
      </c>
      <c r="L342" s="107">
        <f t="shared" si="70"/>
        <v>0.0010873703647010548</v>
      </c>
      <c r="M342" s="56">
        <f t="shared" si="73"/>
        <v>155172.01840880833</v>
      </c>
      <c r="N342" s="57">
        <f t="shared" si="77"/>
        <v>17804.057274598654</v>
      </c>
      <c r="O342" s="58">
        <f t="shared" si="74"/>
        <v>172976.075683407</v>
      </c>
      <c r="P342" s="18">
        <v>239980.6</v>
      </c>
      <c r="AE342" s="88" t="e">
        <f>#REF!-P342</f>
        <v>#REF!</v>
      </c>
      <c r="AF342" s="81" t="e">
        <f>AE342/#REF!</f>
        <v>#REF!</v>
      </c>
      <c r="AG342" s="82">
        <v>250052.27840545174</v>
      </c>
      <c r="AH342" s="89" t="e">
        <f>#REF!-AG342</f>
        <v>#REF!</v>
      </c>
      <c r="AI342" s="81" t="e">
        <f>AH342/#REF!</f>
        <v>#REF!</v>
      </c>
      <c r="AJ342" s="88" t="e">
        <f>#REF!-#REF!</f>
        <v>#REF!</v>
      </c>
      <c r="AK342" s="81" t="e">
        <f>AJ342/#REF!</f>
        <v>#REF!</v>
      </c>
      <c r="AL342" s="88" t="e">
        <f>#REF!-#REF!</f>
        <v>#REF!</v>
      </c>
      <c r="AM342" s="83" t="e">
        <f>AL342/#REF!</f>
        <v>#REF!</v>
      </c>
    </row>
    <row r="343" spans="1:39" s="80" customFormat="1" ht="12.75">
      <c r="A343" s="14" t="s">
        <v>625</v>
      </c>
      <c r="B343" s="61" t="s">
        <v>626</v>
      </c>
      <c r="C343" s="27">
        <v>7656</v>
      </c>
      <c r="D343" s="46">
        <v>8452124</v>
      </c>
      <c r="E343" s="46">
        <v>504000</v>
      </c>
      <c r="F343" s="15">
        <f t="shared" si="72"/>
        <v>128391.78838095239</v>
      </c>
      <c r="G343" s="16">
        <f t="shared" si="67"/>
        <v>0.007621693980984103</v>
      </c>
      <c r="H343" s="16">
        <v>0.012501243756975497</v>
      </c>
      <c r="I343" s="107">
        <f t="shared" si="75"/>
        <v>16.770087301587303</v>
      </c>
      <c r="J343" s="107">
        <f t="shared" si="76"/>
        <v>51831.78838095239</v>
      </c>
      <c r="K343" s="107">
        <f t="shared" si="71"/>
        <v>51831.78838095239</v>
      </c>
      <c r="L343" s="107">
        <f t="shared" si="70"/>
        <v>0.012501243756975497</v>
      </c>
      <c r="M343" s="56">
        <f t="shared" si="73"/>
        <v>555132.698869427</v>
      </c>
      <c r="N343" s="57">
        <f t="shared" si="77"/>
        <v>204689.0986532463</v>
      </c>
      <c r="O343" s="58">
        <f t="shared" si="74"/>
        <v>759821.7975226733</v>
      </c>
      <c r="P343" s="18">
        <v>1010745.32</v>
      </c>
      <c r="AE343" s="88" t="e">
        <f>#REF!-P343</f>
        <v>#REF!</v>
      </c>
      <c r="AF343" s="81" t="e">
        <f>AE343/#REF!</f>
        <v>#REF!</v>
      </c>
      <c r="AG343" s="82">
        <v>1145961.4389357928</v>
      </c>
      <c r="AH343" s="89" t="e">
        <f>#REF!-AG343</f>
        <v>#REF!</v>
      </c>
      <c r="AI343" s="81" t="e">
        <f>AH343/#REF!</f>
        <v>#REF!</v>
      </c>
      <c r="AJ343" s="88" t="e">
        <f>#REF!-#REF!</f>
        <v>#REF!</v>
      </c>
      <c r="AK343" s="81" t="e">
        <f>AJ343/#REF!</f>
        <v>#REF!</v>
      </c>
      <c r="AL343" s="88" t="e">
        <f>#REF!-#REF!</f>
        <v>#REF!</v>
      </c>
      <c r="AM343" s="83" t="e">
        <f>AL343/#REF!</f>
        <v>#REF!</v>
      </c>
    </row>
    <row r="344" spans="1:39" s="80" customFormat="1" ht="12.75">
      <c r="A344" s="14" t="s">
        <v>627</v>
      </c>
      <c r="B344" s="61" t="s">
        <v>628</v>
      </c>
      <c r="C344" s="27">
        <v>9723</v>
      </c>
      <c r="D344" s="46">
        <v>7912625</v>
      </c>
      <c r="E344" s="46">
        <v>424150</v>
      </c>
      <c r="F344" s="15">
        <f t="shared" si="72"/>
        <v>181385.0120829895</v>
      </c>
      <c r="G344" s="16">
        <f t="shared" si="67"/>
        <v>0.010767519264797042</v>
      </c>
      <c r="H344" s="16">
        <v>0.020297241370264656</v>
      </c>
      <c r="I344" s="107">
        <f t="shared" si="75"/>
        <v>18.655251679830247</v>
      </c>
      <c r="J344" s="107">
        <f t="shared" si="76"/>
        <v>84155.01208298949</v>
      </c>
      <c r="K344" s="107">
        <f t="shared" si="71"/>
        <v>84155.01208298949</v>
      </c>
      <c r="L344" s="107">
        <f t="shared" si="70"/>
        <v>0.020297241370264656</v>
      </c>
      <c r="M344" s="56">
        <f t="shared" si="73"/>
        <v>784261.6148731197</v>
      </c>
      <c r="N344" s="57">
        <f t="shared" si="77"/>
        <v>332336.8555955594</v>
      </c>
      <c r="O344" s="58">
        <f t="shared" si="74"/>
        <v>1116598.4704686792</v>
      </c>
      <c r="P344" s="18">
        <v>1422576.91</v>
      </c>
      <c r="AE344" s="88" t="e">
        <f>#REF!-P344</f>
        <v>#REF!</v>
      </c>
      <c r="AF344" s="81" t="e">
        <f>AE344/#REF!</f>
        <v>#REF!</v>
      </c>
      <c r="AG344" s="82">
        <v>1576608.997745793</v>
      </c>
      <c r="AH344" s="89" t="e">
        <f>#REF!-AG344</f>
        <v>#REF!</v>
      </c>
      <c r="AI344" s="81" t="e">
        <f>AH344/#REF!</f>
        <v>#REF!</v>
      </c>
      <c r="AJ344" s="88" t="e">
        <f>#REF!-#REF!</f>
        <v>#REF!</v>
      </c>
      <c r="AK344" s="81" t="e">
        <f>AJ344/#REF!</f>
        <v>#REF!</v>
      </c>
      <c r="AL344" s="88" t="e">
        <f>#REF!-#REF!</f>
        <v>#REF!</v>
      </c>
      <c r="AM344" s="83" t="e">
        <f>AL344/#REF!</f>
        <v>#REF!</v>
      </c>
    </row>
    <row r="345" spans="1:39" s="80" customFormat="1" ht="12.75">
      <c r="A345" s="14" t="s">
        <v>629</v>
      </c>
      <c r="B345" s="61" t="s">
        <v>630</v>
      </c>
      <c r="C345" s="27">
        <v>3697</v>
      </c>
      <c r="D345" s="46">
        <v>3874804</v>
      </c>
      <c r="E345" s="46">
        <v>338000</v>
      </c>
      <c r="F345" s="15">
        <f t="shared" si="72"/>
        <v>42382.101739644975</v>
      </c>
      <c r="G345" s="16">
        <f t="shared" si="67"/>
        <v>0.002515919544418701</v>
      </c>
      <c r="H345" s="16">
        <v>0.001305338001991776</v>
      </c>
      <c r="I345" s="107">
        <f t="shared" si="75"/>
        <v>11.463917159763314</v>
      </c>
      <c r="J345" s="107">
        <f t="shared" si="76"/>
        <v>5412.101739644972</v>
      </c>
      <c r="K345" s="107">
        <f t="shared" si="71"/>
        <v>5412.101739644972</v>
      </c>
      <c r="L345" s="107">
        <f t="shared" si="70"/>
        <v>0.001305338001991776</v>
      </c>
      <c r="M345" s="56">
        <f t="shared" si="73"/>
        <v>183249.1845403581</v>
      </c>
      <c r="N345" s="57">
        <f t="shared" si="77"/>
        <v>21372.950104779702</v>
      </c>
      <c r="O345" s="58">
        <f t="shared" si="74"/>
        <v>204622.13464513782</v>
      </c>
      <c r="P345" s="18">
        <v>260757.36</v>
      </c>
      <c r="AE345" s="88" t="e">
        <f>#REF!-P345</f>
        <v>#REF!</v>
      </c>
      <c r="AF345" s="81" t="e">
        <f>AE345/#REF!</f>
        <v>#REF!</v>
      </c>
      <c r="AG345" s="82">
        <v>267732.6219099791</v>
      </c>
      <c r="AH345" s="89" t="e">
        <f>#REF!-AG345</f>
        <v>#REF!</v>
      </c>
      <c r="AI345" s="81" t="e">
        <f>AH345/#REF!</f>
        <v>#REF!</v>
      </c>
      <c r="AJ345" s="88" t="e">
        <f>#REF!-#REF!</f>
        <v>#REF!</v>
      </c>
      <c r="AK345" s="81" t="e">
        <f>AJ345/#REF!</f>
        <v>#REF!</v>
      </c>
      <c r="AL345" s="88" t="e">
        <f>#REF!-#REF!</f>
        <v>#REF!</v>
      </c>
      <c r="AM345" s="83" t="e">
        <f>AL345/#REF!</f>
        <v>#REF!</v>
      </c>
    </row>
    <row r="346" spans="1:39" s="80" customFormat="1" ht="12.75">
      <c r="A346" s="14" t="s">
        <v>631</v>
      </c>
      <c r="B346" s="61" t="s">
        <v>632</v>
      </c>
      <c r="C346" s="27">
        <v>435</v>
      </c>
      <c r="D346" s="46">
        <v>276069</v>
      </c>
      <c r="E346" s="46">
        <v>20400</v>
      </c>
      <c r="F346" s="15">
        <f t="shared" si="72"/>
        <v>5886.765441176471</v>
      </c>
      <c r="G346" s="16">
        <f t="shared" si="67"/>
        <v>0.0003494547844240186</v>
      </c>
      <c r="H346" s="16">
        <v>0.0003706505211867831</v>
      </c>
      <c r="I346" s="107">
        <f t="shared" si="75"/>
        <v>13.53279411764706</v>
      </c>
      <c r="J346" s="107">
        <f t="shared" si="76"/>
        <v>1536.7654411764709</v>
      </c>
      <c r="K346" s="107">
        <f t="shared" si="71"/>
        <v>1536.7654411764709</v>
      </c>
      <c r="L346" s="107">
        <f t="shared" si="70"/>
        <v>0.0003706505211867831</v>
      </c>
      <c r="M346" s="56">
        <f t="shared" si="73"/>
        <v>25452.842648123613</v>
      </c>
      <c r="N346" s="57">
        <f t="shared" si="77"/>
        <v>6068.845834219126</v>
      </c>
      <c r="O346" s="58">
        <f t="shared" si="74"/>
        <v>31521.68848234274</v>
      </c>
      <c r="P346" s="18">
        <v>40232.14</v>
      </c>
      <c r="AE346" s="88" t="e">
        <f>#REF!-P346</f>
        <v>#REF!</v>
      </c>
      <c r="AF346" s="81" t="e">
        <f>AE346/#REF!</f>
        <v>#REF!</v>
      </c>
      <c r="AG346" s="82">
        <v>42514.06231720929</v>
      </c>
      <c r="AH346" s="89" t="e">
        <f>#REF!-AG346</f>
        <v>#REF!</v>
      </c>
      <c r="AI346" s="81" t="e">
        <f>AH346/#REF!</f>
        <v>#REF!</v>
      </c>
      <c r="AJ346" s="88" t="e">
        <f>#REF!-#REF!</f>
        <v>#REF!</v>
      </c>
      <c r="AK346" s="81" t="e">
        <f>AJ346/#REF!</f>
        <v>#REF!</v>
      </c>
      <c r="AL346" s="88" t="e">
        <f>#REF!-#REF!</f>
        <v>#REF!</v>
      </c>
      <c r="AM346" s="83" t="e">
        <f>AL346/#REF!</f>
        <v>#REF!</v>
      </c>
    </row>
    <row r="347" spans="1:39" s="80" customFormat="1" ht="12.75">
      <c r="A347" s="14" t="s">
        <v>633</v>
      </c>
      <c r="B347" s="61" t="s">
        <v>634</v>
      </c>
      <c r="C347" s="27">
        <v>1058</v>
      </c>
      <c r="D347" s="46">
        <v>685687</v>
      </c>
      <c r="E347" s="46">
        <v>41300</v>
      </c>
      <c r="F347" s="15">
        <f t="shared" si="72"/>
        <v>17565.541065375306</v>
      </c>
      <c r="G347" s="16">
        <f t="shared" si="67"/>
        <v>0.001042739417364185</v>
      </c>
      <c r="H347" s="16">
        <v>0.0016848338512030013</v>
      </c>
      <c r="I347" s="107">
        <f t="shared" si="75"/>
        <v>16.60259079903148</v>
      </c>
      <c r="J347" s="107">
        <f t="shared" si="76"/>
        <v>6985.541065375304</v>
      </c>
      <c r="K347" s="107">
        <f t="shared" si="71"/>
        <v>6985.541065375304</v>
      </c>
      <c r="L347" s="107">
        <f t="shared" si="70"/>
        <v>0.0016848338512030013</v>
      </c>
      <c r="M347" s="56">
        <f t="shared" si="73"/>
        <v>75948.83085350173</v>
      </c>
      <c r="N347" s="57">
        <f t="shared" si="77"/>
        <v>27586.624906085013</v>
      </c>
      <c r="O347" s="58">
        <f t="shared" si="74"/>
        <v>103535.45575958674</v>
      </c>
      <c r="P347" s="18">
        <v>114058.04</v>
      </c>
      <c r="AE347" s="88" t="e">
        <f>#REF!-P347</f>
        <v>#REF!</v>
      </c>
      <c r="AF347" s="81" t="e">
        <f>AE347/#REF!</f>
        <v>#REF!</v>
      </c>
      <c r="AG347" s="82">
        <v>132635.93847748608</v>
      </c>
      <c r="AH347" s="89" t="e">
        <f>#REF!-AG347</f>
        <v>#REF!</v>
      </c>
      <c r="AI347" s="81" t="e">
        <f>AH347/#REF!</f>
        <v>#REF!</v>
      </c>
      <c r="AJ347" s="88" t="e">
        <f>#REF!-#REF!</f>
        <v>#REF!</v>
      </c>
      <c r="AK347" s="81" t="e">
        <f>AJ347/#REF!</f>
        <v>#REF!</v>
      </c>
      <c r="AL347" s="88" t="e">
        <f>#REF!-#REF!</f>
        <v>#REF!</v>
      </c>
      <c r="AM347" s="83" t="e">
        <f>AL347/#REF!</f>
        <v>#REF!</v>
      </c>
    </row>
    <row r="348" spans="1:39" s="80" customFormat="1" ht="12.75">
      <c r="A348" s="14" t="s">
        <v>635</v>
      </c>
      <c r="B348" s="61" t="s">
        <v>636</v>
      </c>
      <c r="C348" s="27">
        <v>1310</v>
      </c>
      <c r="D348" s="46">
        <v>642314</v>
      </c>
      <c r="E348" s="46">
        <v>72050</v>
      </c>
      <c r="F348" s="15">
        <f t="shared" si="72"/>
        <v>11678.436363636365</v>
      </c>
      <c r="G348" s="16">
        <f t="shared" si="67"/>
        <v>0.0006932644934887299</v>
      </c>
      <c r="H348" s="16">
        <v>0</v>
      </c>
      <c r="I348" s="107">
        <f t="shared" si="75"/>
        <v>8.914836918806385</v>
      </c>
      <c r="J348" s="107">
        <f t="shared" si="76"/>
        <v>-1421.5636363636356</v>
      </c>
      <c r="K348" s="107">
        <f t="shared" si="71"/>
        <v>0</v>
      </c>
      <c r="L348" s="107">
        <f t="shared" si="70"/>
        <v>0</v>
      </c>
      <c r="M348" s="56">
        <f t="shared" si="73"/>
        <v>50494.521330946045</v>
      </c>
      <c r="N348" s="57">
        <f t="shared" si="77"/>
        <v>0</v>
      </c>
      <c r="O348" s="58">
        <f t="shared" si="74"/>
        <v>50494.521330946045</v>
      </c>
      <c r="P348" s="18">
        <v>94252.99</v>
      </c>
      <c r="AE348" s="88" t="e">
        <f>#REF!-P348</f>
        <v>#REF!</v>
      </c>
      <c r="AF348" s="81" t="e">
        <f>AE348/#REF!</f>
        <v>#REF!</v>
      </c>
      <c r="AG348" s="82">
        <v>100425.86448535295</v>
      </c>
      <c r="AH348" s="89" t="e">
        <f>#REF!-AG348</f>
        <v>#REF!</v>
      </c>
      <c r="AI348" s="81" t="e">
        <f>AH348/#REF!</f>
        <v>#REF!</v>
      </c>
      <c r="AJ348" s="88" t="e">
        <f>#REF!-#REF!</f>
        <v>#REF!</v>
      </c>
      <c r="AK348" s="81" t="e">
        <f>AJ348/#REF!</f>
        <v>#REF!</v>
      </c>
      <c r="AL348" s="88" t="e">
        <f>#REF!-#REF!</f>
        <v>#REF!</v>
      </c>
      <c r="AM348" s="83" t="e">
        <f>AL348/#REF!</f>
        <v>#REF!</v>
      </c>
    </row>
    <row r="349" spans="1:39" s="80" customFormat="1" ht="12.75">
      <c r="A349" s="14" t="s">
        <v>637</v>
      </c>
      <c r="B349" s="61" t="s">
        <v>638</v>
      </c>
      <c r="C349" s="27">
        <v>43</v>
      </c>
      <c r="D349" s="46">
        <v>121102</v>
      </c>
      <c r="E349" s="46">
        <v>10050</v>
      </c>
      <c r="F349" s="15">
        <f t="shared" si="72"/>
        <v>518.1478606965173</v>
      </c>
      <c r="G349" s="16">
        <f t="shared" si="67"/>
        <v>3.075869945368184E-05</v>
      </c>
      <c r="H349" s="16">
        <v>2.1260271498330958E-05</v>
      </c>
      <c r="I349" s="107">
        <f t="shared" si="75"/>
        <v>12.049950248756218</v>
      </c>
      <c r="J349" s="107">
        <f t="shared" si="76"/>
        <v>88.14786069651738</v>
      </c>
      <c r="K349" s="107">
        <f t="shared" si="71"/>
        <v>88.14786069651738</v>
      </c>
      <c r="L349" s="107">
        <f t="shared" si="70"/>
        <v>2.1260271498330958E-05</v>
      </c>
      <c r="M349" s="56">
        <f t="shared" si="73"/>
        <v>2240.3365818724787</v>
      </c>
      <c r="N349" s="57">
        <f t="shared" si="77"/>
        <v>348.1050281647744</v>
      </c>
      <c r="O349" s="58">
        <f t="shared" si="74"/>
        <v>2588.441610037253</v>
      </c>
      <c r="P349" s="18">
        <v>2908.62</v>
      </c>
      <c r="AE349" s="88" t="e">
        <f>#REF!-P349</f>
        <v>#REF!</v>
      </c>
      <c r="AF349" s="81" t="e">
        <f>AE349/#REF!</f>
        <v>#REF!</v>
      </c>
      <c r="AG349" s="82">
        <v>3609.3125894175228</v>
      </c>
      <c r="AH349" s="89" t="e">
        <f>#REF!-AG349</f>
        <v>#REF!</v>
      </c>
      <c r="AI349" s="81" t="e">
        <f>AH349/#REF!</f>
        <v>#REF!</v>
      </c>
      <c r="AJ349" s="88" t="e">
        <f>#REF!-#REF!</f>
        <v>#REF!</v>
      </c>
      <c r="AK349" s="81" t="e">
        <f>AJ349/#REF!</f>
        <v>#REF!</v>
      </c>
      <c r="AL349" s="88" t="e">
        <f>#REF!-#REF!</f>
        <v>#REF!</v>
      </c>
      <c r="AM349" s="83" t="e">
        <f>AL349/#REF!</f>
        <v>#REF!</v>
      </c>
    </row>
    <row r="350" spans="1:39" s="80" customFormat="1" ht="12.75">
      <c r="A350" s="14" t="s">
        <v>639</v>
      </c>
      <c r="B350" s="61" t="s">
        <v>640</v>
      </c>
      <c r="C350" s="27">
        <v>366</v>
      </c>
      <c r="D350" s="46">
        <v>217956</v>
      </c>
      <c r="E350" s="46">
        <v>17150</v>
      </c>
      <c r="F350" s="15">
        <f t="shared" si="72"/>
        <v>4651.42250728863</v>
      </c>
      <c r="G350" s="16">
        <f t="shared" si="67"/>
        <v>0.0002761213888666044</v>
      </c>
      <c r="H350" s="16">
        <v>0.00023911994582694437</v>
      </c>
      <c r="I350" s="107">
        <f t="shared" si="75"/>
        <v>12.708804664723033</v>
      </c>
      <c r="J350" s="107">
        <f t="shared" si="76"/>
        <v>991.42250728863</v>
      </c>
      <c r="K350" s="107">
        <f t="shared" si="71"/>
        <v>991.42250728863</v>
      </c>
      <c r="L350" s="107">
        <f t="shared" si="70"/>
        <v>0.00023911994582694437</v>
      </c>
      <c r="M350" s="56">
        <f t="shared" si="73"/>
        <v>20111.541108778656</v>
      </c>
      <c r="N350" s="57">
        <f t="shared" si="77"/>
        <v>3915.230126923943</v>
      </c>
      <c r="O350" s="58">
        <f t="shared" si="74"/>
        <v>24026.7712357026</v>
      </c>
      <c r="P350" s="18">
        <v>44626</v>
      </c>
      <c r="AE350" s="88" t="e">
        <f>#REF!-P350</f>
        <v>#REF!</v>
      </c>
      <c r="AF350" s="81" t="e">
        <f>AE350/#REF!</f>
        <v>#REF!</v>
      </c>
      <c r="AG350" s="82">
        <v>51693.57911109807</v>
      </c>
      <c r="AH350" s="89" t="e">
        <f>#REF!-AG350</f>
        <v>#REF!</v>
      </c>
      <c r="AI350" s="81" t="e">
        <f>AH350/#REF!</f>
        <v>#REF!</v>
      </c>
      <c r="AJ350" s="88" t="e">
        <f>#REF!-#REF!</f>
        <v>#REF!</v>
      </c>
      <c r="AK350" s="81" t="e">
        <f>AJ350/#REF!</f>
        <v>#REF!</v>
      </c>
      <c r="AL350" s="88" t="e">
        <f>#REF!-#REF!</f>
        <v>#REF!</v>
      </c>
      <c r="AM350" s="83" t="e">
        <f>AL350/#REF!</f>
        <v>#REF!</v>
      </c>
    </row>
    <row r="351" spans="1:39" s="80" customFormat="1" ht="12.75">
      <c r="A351" s="14" t="s">
        <v>641</v>
      </c>
      <c r="B351" s="61" t="s">
        <v>642</v>
      </c>
      <c r="C351" s="27">
        <v>381</v>
      </c>
      <c r="D351" s="46">
        <v>539612</v>
      </c>
      <c r="E351" s="46">
        <v>24300</v>
      </c>
      <c r="F351" s="15">
        <f t="shared" si="72"/>
        <v>8460.583209876544</v>
      </c>
      <c r="G351" s="16">
        <f t="shared" si="67"/>
        <v>0.0005022437722808273</v>
      </c>
      <c r="H351" s="16">
        <v>0.0011216683069367006</v>
      </c>
      <c r="I351" s="107">
        <f t="shared" si="75"/>
        <v>22.206255144032923</v>
      </c>
      <c r="J351" s="107">
        <f t="shared" si="76"/>
        <v>4650.583209876544</v>
      </c>
      <c r="K351" s="107">
        <f t="shared" si="71"/>
        <v>4650.583209876544</v>
      </c>
      <c r="L351" s="107">
        <f t="shared" si="70"/>
        <v>0.0011216683069367006</v>
      </c>
      <c r="M351" s="56">
        <f t="shared" si="73"/>
        <v>36581.361242296654</v>
      </c>
      <c r="N351" s="57">
        <f t="shared" si="77"/>
        <v>18365.634587892637</v>
      </c>
      <c r="O351" s="58">
        <f t="shared" si="74"/>
        <v>54946.99583018929</v>
      </c>
      <c r="P351" s="18">
        <v>63827.14</v>
      </c>
      <c r="AE351" s="88" t="e">
        <f>#REF!-P351</f>
        <v>#REF!</v>
      </c>
      <c r="AF351" s="81" t="e">
        <f>AE351/#REF!</f>
        <v>#REF!</v>
      </c>
      <c r="AG351" s="82">
        <v>87861.44380510462</v>
      </c>
      <c r="AH351" s="89" t="e">
        <f>#REF!-AG351</f>
        <v>#REF!</v>
      </c>
      <c r="AI351" s="81" t="e">
        <f>AH351/#REF!</f>
        <v>#REF!</v>
      </c>
      <c r="AJ351" s="88" t="e">
        <f>#REF!-#REF!</f>
        <v>#REF!</v>
      </c>
      <c r="AK351" s="81" t="e">
        <f>AJ351/#REF!</f>
        <v>#REF!</v>
      </c>
      <c r="AL351" s="88" t="e">
        <f>#REF!-#REF!</f>
        <v>#REF!</v>
      </c>
      <c r="AM351" s="83" t="e">
        <f>AL351/#REF!</f>
        <v>#REF!</v>
      </c>
    </row>
    <row r="352" spans="1:39" s="80" customFormat="1" ht="12.75">
      <c r="A352" s="14" t="s">
        <v>643</v>
      </c>
      <c r="B352" s="61" t="s">
        <v>644</v>
      </c>
      <c r="C352" s="27">
        <v>1083</v>
      </c>
      <c r="D352" s="46">
        <v>905755</v>
      </c>
      <c r="E352" s="46">
        <v>83500</v>
      </c>
      <c r="F352" s="15">
        <f t="shared" si="72"/>
        <v>11747.696586826347</v>
      </c>
      <c r="G352" s="16">
        <f t="shared" si="67"/>
        <v>0.0006973759731469338</v>
      </c>
      <c r="H352" s="16">
        <v>0.00022133808392913858</v>
      </c>
      <c r="I352" s="107">
        <f t="shared" si="75"/>
        <v>10.847365269461077</v>
      </c>
      <c r="J352" s="107">
        <f t="shared" si="76"/>
        <v>917.6965868263468</v>
      </c>
      <c r="K352" s="107">
        <f t="shared" si="71"/>
        <v>917.6965868263468</v>
      </c>
      <c r="L352" s="107">
        <f t="shared" si="70"/>
        <v>0.00022133808392913858</v>
      </c>
      <c r="M352" s="56">
        <f t="shared" si="73"/>
        <v>50793.984521766884</v>
      </c>
      <c r="N352" s="57">
        <f t="shared" si="77"/>
        <v>3624.0788339010032</v>
      </c>
      <c r="O352" s="58">
        <f t="shared" si="74"/>
        <v>54418.06335566789</v>
      </c>
      <c r="P352" s="18">
        <v>78418.78</v>
      </c>
      <c r="AE352" s="88" t="e">
        <f>#REF!-P352</f>
        <v>#REF!</v>
      </c>
      <c r="AF352" s="81" t="e">
        <f>AE352/#REF!</f>
        <v>#REF!</v>
      </c>
      <c r="AG352" s="82">
        <v>82677.31294562905</v>
      </c>
      <c r="AH352" s="89" t="e">
        <f>#REF!-AG352</f>
        <v>#REF!</v>
      </c>
      <c r="AI352" s="81" t="e">
        <f>AH352/#REF!</f>
        <v>#REF!</v>
      </c>
      <c r="AJ352" s="88" t="e">
        <f>#REF!-#REF!</f>
        <v>#REF!</v>
      </c>
      <c r="AK352" s="81" t="e">
        <f>AJ352/#REF!</f>
        <v>#REF!</v>
      </c>
      <c r="AL352" s="88" t="e">
        <f>#REF!-#REF!</f>
        <v>#REF!</v>
      </c>
      <c r="AM352" s="83" t="e">
        <f>AL352/#REF!</f>
        <v>#REF!</v>
      </c>
    </row>
    <row r="353" spans="1:39" s="80" customFormat="1" ht="12.75">
      <c r="A353" s="14" t="s">
        <v>645</v>
      </c>
      <c r="B353" s="61" t="s">
        <v>646</v>
      </c>
      <c r="C353" s="27">
        <v>1841</v>
      </c>
      <c r="D353" s="46">
        <v>3996691</v>
      </c>
      <c r="E353" s="46">
        <v>223900</v>
      </c>
      <c r="F353" s="15">
        <f t="shared" si="72"/>
        <v>32862.47490397499</v>
      </c>
      <c r="G353" s="16">
        <f t="shared" si="67"/>
        <v>0.0019508079942986876</v>
      </c>
      <c r="H353" s="16">
        <v>0.003485774219061251</v>
      </c>
      <c r="I353" s="107">
        <f t="shared" si="75"/>
        <v>17.85033943724877</v>
      </c>
      <c r="J353" s="107">
        <f t="shared" si="76"/>
        <v>14452.474903974986</v>
      </c>
      <c r="K353" s="107">
        <f t="shared" si="71"/>
        <v>14452.474903974986</v>
      </c>
      <c r="L353" s="107">
        <f t="shared" si="70"/>
        <v>0.003485774219061251</v>
      </c>
      <c r="M353" s="56">
        <f t="shared" si="73"/>
        <v>142088.7941123102</v>
      </c>
      <c r="N353" s="57">
        <f t="shared" si="77"/>
        <v>57074.319714008394</v>
      </c>
      <c r="O353" s="58">
        <f t="shared" si="74"/>
        <v>199163.1138263186</v>
      </c>
      <c r="P353" s="18">
        <v>263802.46</v>
      </c>
      <c r="AE353" s="88" t="e">
        <f>#REF!-P353</f>
        <v>#REF!</v>
      </c>
      <c r="AF353" s="81" t="e">
        <f>AE353/#REF!</f>
        <v>#REF!</v>
      </c>
      <c r="AG353" s="82">
        <v>302310.70509490726</v>
      </c>
      <c r="AH353" s="89" t="e">
        <f>#REF!-AG353</f>
        <v>#REF!</v>
      </c>
      <c r="AI353" s="81" t="e">
        <f>AH353/#REF!</f>
        <v>#REF!</v>
      </c>
      <c r="AJ353" s="88" t="e">
        <f>#REF!-#REF!</f>
        <v>#REF!</v>
      </c>
      <c r="AK353" s="81" t="e">
        <f>AJ353/#REF!</f>
        <v>#REF!</v>
      </c>
      <c r="AL353" s="88" t="e">
        <f>#REF!-#REF!</f>
        <v>#REF!</v>
      </c>
      <c r="AM353" s="83" t="e">
        <f>AL353/#REF!</f>
        <v>#REF!</v>
      </c>
    </row>
    <row r="354" spans="1:39" s="80" customFormat="1" ht="12.75">
      <c r="A354" s="14" t="s">
        <v>647</v>
      </c>
      <c r="B354" s="61" t="s">
        <v>648</v>
      </c>
      <c r="C354" s="27">
        <v>78</v>
      </c>
      <c r="D354" s="46">
        <v>88568</v>
      </c>
      <c r="E354" s="46">
        <v>5050</v>
      </c>
      <c r="F354" s="15">
        <f t="shared" si="72"/>
        <v>1367.9809900990101</v>
      </c>
      <c r="G354" s="16">
        <f t="shared" si="67"/>
        <v>8.120715981774657E-05</v>
      </c>
      <c r="H354" s="16">
        <v>0.0001418143944343766</v>
      </c>
      <c r="I354" s="107">
        <f t="shared" si="75"/>
        <v>17.53821782178218</v>
      </c>
      <c r="J354" s="107">
        <f t="shared" si="76"/>
        <v>587.98099009901</v>
      </c>
      <c r="K354" s="107">
        <f t="shared" si="71"/>
        <v>587.98099009901</v>
      </c>
      <c r="L354" s="107">
        <f t="shared" si="70"/>
        <v>0.0001418143944343766</v>
      </c>
      <c r="M354" s="56">
        <f t="shared" si="73"/>
        <v>5914.793995878298</v>
      </c>
      <c r="N354" s="57">
        <f t="shared" si="77"/>
        <v>2321.9978057488406</v>
      </c>
      <c r="O354" s="58">
        <f t="shared" si="74"/>
        <v>8236.79180162714</v>
      </c>
      <c r="P354" s="18">
        <v>9819.18</v>
      </c>
      <c r="AE354" s="88" t="e">
        <f>#REF!-P354</f>
        <v>#REF!</v>
      </c>
      <c r="AF354" s="81" t="e">
        <f>AE354/#REF!</f>
        <v>#REF!</v>
      </c>
      <c r="AG354" s="82">
        <v>12543.787129502925</v>
      </c>
      <c r="AH354" s="89" t="e">
        <f>#REF!-AG354</f>
        <v>#REF!</v>
      </c>
      <c r="AI354" s="81" t="e">
        <f>AH354/#REF!</f>
        <v>#REF!</v>
      </c>
      <c r="AJ354" s="88" t="e">
        <f>#REF!-#REF!</f>
        <v>#REF!</v>
      </c>
      <c r="AK354" s="81" t="e">
        <f>AJ354/#REF!</f>
        <v>#REF!</v>
      </c>
      <c r="AL354" s="88" t="e">
        <f>#REF!-#REF!</f>
        <v>#REF!</v>
      </c>
      <c r="AM354" s="83" t="e">
        <f>AL354/#REF!</f>
        <v>#REF!</v>
      </c>
    </row>
    <row r="355" spans="1:39" s="80" customFormat="1" ht="12.75">
      <c r="A355" s="14" t="s">
        <v>649</v>
      </c>
      <c r="B355" s="61" t="s">
        <v>650</v>
      </c>
      <c r="C355" s="27">
        <v>397</v>
      </c>
      <c r="D355" s="46">
        <v>264503</v>
      </c>
      <c r="E355" s="46">
        <v>18550</v>
      </c>
      <c r="F355" s="15">
        <f t="shared" si="72"/>
        <v>5660.791967654986</v>
      </c>
      <c r="G355" s="16">
        <f t="shared" si="67"/>
        <v>0.00033604036996091825</v>
      </c>
      <c r="H355" s="16">
        <v>0.00040779998511027317</v>
      </c>
      <c r="I355" s="107">
        <f t="shared" si="75"/>
        <v>14.258921832884097</v>
      </c>
      <c r="J355" s="107">
        <f t="shared" si="76"/>
        <v>1690.7919676549864</v>
      </c>
      <c r="K355" s="107">
        <f t="shared" si="71"/>
        <v>1690.7919676549864</v>
      </c>
      <c r="L355" s="107">
        <f t="shared" si="70"/>
        <v>0.00040779998511027317</v>
      </c>
      <c r="M355" s="56">
        <f t="shared" si="73"/>
        <v>24475.79212323591</v>
      </c>
      <c r="N355" s="57">
        <f t="shared" si="77"/>
        <v>6677.112534219077</v>
      </c>
      <c r="O355" s="58">
        <f t="shared" si="74"/>
        <v>31152.904657454987</v>
      </c>
      <c r="P355" s="18">
        <v>42351.99</v>
      </c>
      <c r="AE355" s="88" t="e">
        <f>#REF!-P355</f>
        <v>#REF!</v>
      </c>
      <c r="AF355" s="81" t="e">
        <f>AE355/#REF!</f>
        <v>#REF!</v>
      </c>
      <c r="AG355" s="82">
        <v>47247.12892319808</v>
      </c>
      <c r="AH355" s="89" t="e">
        <f>#REF!-AG355</f>
        <v>#REF!</v>
      </c>
      <c r="AI355" s="81" t="e">
        <f>AH355/#REF!</f>
        <v>#REF!</v>
      </c>
      <c r="AJ355" s="88" t="e">
        <f>#REF!-#REF!</f>
        <v>#REF!</v>
      </c>
      <c r="AK355" s="81" t="e">
        <f>AJ355/#REF!</f>
        <v>#REF!</v>
      </c>
      <c r="AL355" s="88" t="e">
        <f>#REF!-#REF!</f>
        <v>#REF!</v>
      </c>
      <c r="AM355" s="83" t="e">
        <f>AL355/#REF!</f>
        <v>#REF!</v>
      </c>
    </row>
    <row r="356" spans="1:39" s="80" customFormat="1" ht="12.75">
      <c r="A356" s="14" t="s">
        <v>651</v>
      </c>
      <c r="B356" s="61" t="s">
        <v>652</v>
      </c>
      <c r="C356" s="27">
        <v>275</v>
      </c>
      <c r="D356" s="46">
        <v>184681</v>
      </c>
      <c r="E356" s="46">
        <v>16350</v>
      </c>
      <c r="F356" s="15">
        <f t="shared" si="72"/>
        <v>3106.255351681957</v>
      </c>
      <c r="G356" s="16">
        <f t="shared" si="67"/>
        <v>0.0001843959650057054</v>
      </c>
      <c r="H356" s="16">
        <v>8.592477956519519E-05</v>
      </c>
      <c r="I356" s="107">
        <f t="shared" si="75"/>
        <v>11.295474006116208</v>
      </c>
      <c r="J356" s="107">
        <f t="shared" si="76"/>
        <v>356.25535168195734</v>
      </c>
      <c r="K356" s="107">
        <f t="shared" si="71"/>
        <v>356.25535168195734</v>
      </c>
      <c r="L356" s="107">
        <f t="shared" si="70"/>
        <v>8.592477956519519E-05</v>
      </c>
      <c r="M356" s="56">
        <f t="shared" si="73"/>
        <v>13430.640218519049</v>
      </c>
      <c r="N356" s="57">
        <f t="shared" si="77"/>
        <v>1406.8892682270057</v>
      </c>
      <c r="O356" s="58">
        <f t="shared" si="74"/>
        <v>14837.529486746054</v>
      </c>
      <c r="P356" s="18">
        <v>24397.45</v>
      </c>
      <c r="AE356" s="88" t="e">
        <f>#REF!-P356</f>
        <v>#REF!</v>
      </c>
      <c r="AF356" s="81" t="e">
        <f>AE356/#REF!</f>
        <v>#REF!</v>
      </c>
      <c r="AG356" s="82">
        <v>27026.391307762406</v>
      </c>
      <c r="AH356" s="89" t="e">
        <f>#REF!-AG356</f>
        <v>#REF!</v>
      </c>
      <c r="AI356" s="81" t="e">
        <f>AH356/#REF!</f>
        <v>#REF!</v>
      </c>
      <c r="AJ356" s="88" t="e">
        <f>#REF!-#REF!</f>
        <v>#REF!</v>
      </c>
      <c r="AK356" s="81" t="e">
        <f>AJ356/#REF!</f>
        <v>#REF!</v>
      </c>
      <c r="AL356" s="88" t="e">
        <f>#REF!-#REF!</f>
        <v>#REF!</v>
      </c>
      <c r="AM356" s="83" t="e">
        <f>AL356/#REF!</f>
        <v>#REF!</v>
      </c>
    </row>
    <row r="357" spans="1:39" s="80" customFormat="1" ht="12.75">
      <c r="A357" s="14" t="s">
        <v>653</v>
      </c>
      <c r="B357" s="61" t="s">
        <v>654</v>
      </c>
      <c r="C357" s="27">
        <v>564</v>
      </c>
      <c r="D357" s="46">
        <v>102375</v>
      </c>
      <c r="E357" s="46">
        <v>8750</v>
      </c>
      <c r="F357" s="15">
        <f t="shared" si="72"/>
        <v>6598.799999999999</v>
      </c>
      <c r="G357" s="16">
        <f t="shared" si="67"/>
        <v>0.00039172313802881246</v>
      </c>
      <c r="H357" s="16">
        <v>0.00023125176438235526</v>
      </c>
      <c r="I357" s="107">
        <f t="shared" si="75"/>
        <v>11.7</v>
      </c>
      <c r="J357" s="107">
        <f t="shared" si="76"/>
        <v>958.7999999999996</v>
      </c>
      <c r="K357" s="107">
        <f t="shared" si="71"/>
        <v>958.7999999999996</v>
      </c>
      <c r="L357" s="107">
        <f t="shared" si="70"/>
        <v>0.00023125176438235526</v>
      </c>
      <c r="M357" s="56">
        <f t="shared" si="73"/>
        <v>28531.494883694842</v>
      </c>
      <c r="N357" s="57">
        <f t="shared" si="77"/>
        <v>3786.4004681122356</v>
      </c>
      <c r="O357" s="58">
        <f t="shared" si="74"/>
        <v>32317.895351807078</v>
      </c>
      <c r="P357" s="18">
        <v>43996.52</v>
      </c>
      <c r="AE357" s="88" t="e">
        <f>#REF!-P357</f>
        <v>#REF!</v>
      </c>
      <c r="AF357" s="81" t="e">
        <f>AE357/#REF!</f>
        <v>#REF!</v>
      </c>
      <c r="AG357" s="82">
        <v>46911.732407228286</v>
      </c>
      <c r="AH357" s="89" t="e">
        <f>#REF!-AG357</f>
        <v>#REF!</v>
      </c>
      <c r="AI357" s="81" t="e">
        <f>AH357/#REF!</f>
        <v>#REF!</v>
      </c>
      <c r="AJ357" s="88" t="e">
        <f>#REF!-#REF!</f>
        <v>#REF!</v>
      </c>
      <c r="AK357" s="81" t="e">
        <f>AJ357/#REF!</f>
        <v>#REF!</v>
      </c>
      <c r="AL357" s="88" t="e">
        <f>#REF!-#REF!</f>
        <v>#REF!</v>
      </c>
      <c r="AM357" s="83" t="e">
        <f>AL357/#REF!</f>
        <v>#REF!</v>
      </c>
    </row>
    <row r="358" spans="1:39" s="80" customFormat="1" ht="12.75">
      <c r="A358" s="14"/>
      <c r="B358" s="61"/>
      <c r="C358" s="23"/>
      <c r="D358" s="45"/>
      <c r="E358" s="45">
        <v>0</v>
      </c>
      <c r="F358" s="15"/>
      <c r="G358" s="16"/>
      <c r="H358" s="16"/>
      <c r="I358" s="107"/>
      <c r="J358" s="107"/>
      <c r="K358" s="107"/>
      <c r="L358" s="107"/>
      <c r="M358" s="56">
        <f t="shared" si="73"/>
        <v>0</v>
      </c>
      <c r="N358" s="57">
        <f t="shared" si="77"/>
        <v>0</v>
      </c>
      <c r="O358" s="58">
        <f t="shared" si="74"/>
        <v>0</v>
      </c>
      <c r="P358" s="18"/>
      <c r="AE358" s="88" t="e">
        <f>#REF!-P358</f>
        <v>#REF!</v>
      </c>
      <c r="AF358" s="81" t="e">
        <f>AE358/#REF!</f>
        <v>#REF!</v>
      </c>
      <c r="AG358" s="82"/>
      <c r="AH358" s="89" t="e">
        <f>#REF!-AG358</f>
        <v>#REF!</v>
      </c>
      <c r="AI358" s="81" t="e">
        <f>AH358/#REF!</f>
        <v>#REF!</v>
      </c>
      <c r="AJ358" s="88" t="e">
        <f>#REF!-#REF!</f>
        <v>#REF!</v>
      </c>
      <c r="AK358" s="81"/>
      <c r="AL358" s="88" t="e">
        <f>#REF!-#REF!</f>
        <v>#REF!</v>
      </c>
      <c r="AM358" s="83" t="e">
        <f>AL358/#REF!</f>
        <v>#REF!</v>
      </c>
    </row>
    <row r="359" spans="1:39" s="80" customFormat="1" ht="12.75">
      <c r="A359" s="2"/>
      <c r="B359" s="2" t="s">
        <v>995</v>
      </c>
      <c r="C359" s="14"/>
      <c r="D359" s="45"/>
      <c r="E359" s="45">
        <v>0</v>
      </c>
      <c r="F359" s="15"/>
      <c r="G359" s="16"/>
      <c r="H359" s="16"/>
      <c r="I359" s="107"/>
      <c r="J359" s="107"/>
      <c r="K359" s="107"/>
      <c r="L359" s="107"/>
      <c r="M359" s="56">
        <f t="shared" si="73"/>
        <v>0</v>
      </c>
      <c r="N359" s="57">
        <f t="shared" si="77"/>
        <v>0</v>
      </c>
      <c r="O359" s="58">
        <f t="shared" si="74"/>
        <v>0</v>
      </c>
      <c r="P359" s="18"/>
      <c r="AE359" s="88" t="e">
        <f>#REF!-P359</f>
        <v>#REF!</v>
      </c>
      <c r="AF359" s="81" t="e">
        <f>AE359/#REF!</f>
        <v>#REF!</v>
      </c>
      <c r="AG359" s="82"/>
      <c r="AH359" s="89" t="e">
        <f>#REF!-AG359</f>
        <v>#REF!</v>
      </c>
      <c r="AI359" s="81" t="e">
        <f>AH359/#REF!</f>
        <v>#REF!</v>
      </c>
      <c r="AJ359" s="88" t="e">
        <f>#REF!-#REF!</f>
        <v>#REF!</v>
      </c>
      <c r="AK359" s="81"/>
      <c r="AL359" s="88" t="e">
        <f>#REF!-#REF!</f>
        <v>#REF!</v>
      </c>
      <c r="AM359" s="83" t="e">
        <f>AL359/#REF!</f>
        <v>#REF!</v>
      </c>
    </row>
    <row r="360" spans="1:39" s="80" customFormat="1" ht="12.75">
      <c r="A360" s="14" t="s">
        <v>655</v>
      </c>
      <c r="B360" s="61" t="s">
        <v>656</v>
      </c>
      <c r="C360" s="27">
        <v>611</v>
      </c>
      <c r="D360" s="46">
        <v>652790</v>
      </c>
      <c r="E360" s="46">
        <v>71500</v>
      </c>
      <c r="F360" s="15">
        <f t="shared" si="72"/>
        <v>5578.387272727273</v>
      </c>
      <c r="G360" s="16">
        <f aca="true" t="shared" si="78" ref="G360:G378">F360/$F$534</f>
        <v>0.00033114859786820576</v>
      </c>
      <c r="H360" s="16">
        <v>0</v>
      </c>
      <c r="I360" s="107">
        <f aca="true" t="shared" si="79" ref="I360:I378">D360/E360</f>
        <v>9.12993006993007</v>
      </c>
      <c r="J360" s="107">
        <f aca="true" t="shared" si="80" ref="J360:J378">(I360-10)*C360</f>
        <v>-531.6127272727269</v>
      </c>
      <c r="K360" s="107">
        <f aca="true" t="shared" si="81" ref="K360:K378">IF(J360&gt;0,J360,0)</f>
        <v>0</v>
      </c>
      <c r="L360" s="107">
        <f aca="true" t="shared" si="82" ref="L360:L378">K360/$K$534</f>
        <v>0</v>
      </c>
      <c r="M360" s="56">
        <f t="shared" si="73"/>
        <v>24119.495655435323</v>
      </c>
      <c r="N360" s="57">
        <f t="shared" si="77"/>
        <v>0</v>
      </c>
      <c r="O360" s="58">
        <f t="shared" si="74"/>
        <v>24119.495655435323</v>
      </c>
      <c r="P360" s="18">
        <v>42212.64</v>
      </c>
      <c r="AE360" s="88" t="e">
        <f>#REF!-P360</f>
        <v>#REF!</v>
      </c>
      <c r="AF360" s="81" t="e">
        <f>AE360/#REF!</f>
        <v>#REF!</v>
      </c>
      <c r="AG360" s="82">
        <v>45022.059011179634</v>
      </c>
      <c r="AH360" s="89" t="e">
        <f>#REF!-AG360</f>
        <v>#REF!</v>
      </c>
      <c r="AI360" s="81" t="e">
        <f>AH360/#REF!</f>
        <v>#REF!</v>
      </c>
      <c r="AJ360" s="88" t="e">
        <f>#REF!-#REF!</f>
        <v>#REF!</v>
      </c>
      <c r="AK360" s="81" t="e">
        <f>AJ360/#REF!</f>
        <v>#REF!</v>
      </c>
      <c r="AL360" s="88" t="e">
        <f>#REF!-#REF!</f>
        <v>#REF!</v>
      </c>
      <c r="AM360" s="83" t="e">
        <f>AL360/#REF!</f>
        <v>#REF!</v>
      </c>
    </row>
    <row r="361" spans="1:39" s="80" customFormat="1" ht="12.75">
      <c r="A361" s="14" t="s">
        <v>657</v>
      </c>
      <c r="B361" s="61" t="s">
        <v>658</v>
      </c>
      <c r="C361" s="27">
        <v>317</v>
      </c>
      <c r="D361" s="46">
        <v>261879</v>
      </c>
      <c r="E361" s="46">
        <v>21200</v>
      </c>
      <c r="F361" s="15">
        <f t="shared" si="72"/>
        <v>3915.832216981132</v>
      </c>
      <c r="G361" s="16">
        <f t="shared" si="78"/>
        <v>0.00023245470146544386</v>
      </c>
      <c r="H361" s="16">
        <v>0.0001798863330309663</v>
      </c>
      <c r="I361" s="107">
        <f t="shared" si="79"/>
        <v>12.352783018867925</v>
      </c>
      <c r="J361" s="107">
        <f t="shared" si="80"/>
        <v>745.8322169811321</v>
      </c>
      <c r="K361" s="107">
        <f t="shared" si="81"/>
        <v>745.8322169811321</v>
      </c>
      <c r="L361" s="107">
        <f t="shared" si="82"/>
        <v>0.0001798863330309663</v>
      </c>
      <c r="M361" s="56">
        <f t="shared" si="73"/>
        <v>16931.040017003794</v>
      </c>
      <c r="N361" s="57">
        <f t="shared" si="77"/>
        <v>2945.368643628021</v>
      </c>
      <c r="O361" s="58">
        <f t="shared" si="74"/>
        <v>19876.408660631816</v>
      </c>
      <c r="P361" s="18">
        <v>32966.37</v>
      </c>
      <c r="AE361" s="88" t="e">
        <f>#REF!-P361</f>
        <v>#REF!</v>
      </c>
      <c r="AF361" s="81" t="e">
        <f>AE361/#REF!</f>
        <v>#REF!</v>
      </c>
      <c r="AG361" s="82">
        <v>33373.83848210793</v>
      </c>
      <c r="AH361" s="89" t="e">
        <f>#REF!-AG361</f>
        <v>#REF!</v>
      </c>
      <c r="AI361" s="81" t="e">
        <f>AH361/#REF!</f>
        <v>#REF!</v>
      </c>
      <c r="AJ361" s="88" t="e">
        <f>#REF!-#REF!</f>
        <v>#REF!</v>
      </c>
      <c r="AK361" s="81" t="e">
        <f>AJ361/#REF!</f>
        <v>#REF!</v>
      </c>
      <c r="AL361" s="88" t="e">
        <f>#REF!-#REF!</f>
        <v>#REF!</v>
      </c>
      <c r="AM361" s="83" t="e">
        <f>AL361/#REF!</f>
        <v>#REF!</v>
      </c>
    </row>
    <row r="362" spans="1:39" s="80" customFormat="1" ht="12.75">
      <c r="A362" s="14" t="s">
        <v>659</v>
      </c>
      <c r="B362" s="61" t="s">
        <v>660</v>
      </c>
      <c r="C362" s="27">
        <v>85</v>
      </c>
      <c r="D362" s="46">
        <v>394015</v>
      </c>
      <c r="E362" s="46">
        <v>77950</v>
      </c>
      <c r="F362" s="15">
        <f t="shared" si="72"/>
        <v>429.65073765234126</v>
      </c>
      <c r="G362" s="16">
        <f t="shared" si="78"/>
        <v>2.550526386760762E-05</v>
      </c>
      <c r="H362" s="16">
        <v>0</v>
      </c>
      <c r="I362" s="107">
        <f t="shared" si="79"/>
        <v>5.054714560615779</v>
      </c>
      <c r="J362" s="107">
        <f t="shared" si="80"/>
        <v>-420.34926234765874</v>
      </c>
      <c r="K362" s="107">
        <f t="shared" si="81"/>
        <v>0</v>
      </c>
      <c r="L362" s="107">
        <f t="shared" si="82"/>
        <v>0</v>
      </c>
      <c r="M362" s="56">
        <f t="shared" si="73"/>
        <v>1857.698039507712</v>
      </c>
      <c r="N362" s="57">
        <f t="shared" si="77"/>
        <v>0</v>
      </c>
      <c r="O362" s="58">
        <f t="shared" si="74"/>
        <v>1857.698039507712</v>
      </c>
      <c r="P362" s="18">
        <v>2886.4</v>
      </c>
      <c r="AE362" s="88" t="e">
        <f>#REF!-P362</f>
        <v>#REF!</v>
      </c>
      <c r="AF362" s="81" t="e">
        <f>AE362/#REF!</f>
        <v>#REF!</v>
      </c>
      <c r="AG362" s="82">
        <v>3093.7569360661782</v>
      </c>
      <c r="AH362" s="89" t="e">
        <f>#REF!-AG362</f>
        <v>#REF!</v>
      </c>
      <c r="AI362" s="81" t="e">
        <f>AH362/#REF!</f>
        <v>#REF!</v>
      </c>
      <c r="AJ362" s="88" t="e">
        <f>#REF!-#REF!</f>
        <v>#REF!</v>
      </c>
      <c r="AK362" s="81" t="e">
        <f>AJ362/#REF!</f>
        <v>#REF!</v>
      </c>
      <c r="AL362" s="88" t="e">
        <f>#REF!-#REF!</f>
        <v>#REF!</v>
      </c>
      <c r="AM362" s="83" t="e">
        <f>AL362/#REF!</f>
        <v>#REF!</v>
      </c>
    </row>
    <row r="363" spans="1:39" s="80" customFormat="1" ht="12.75">
      <c r="A363" s="14" t="s">
        <v>661</v>
      </c>
      <c r="B363" s="61" t="s">
        <v>662</v>
      </c>
      <c r="C363" s="27">
        <v>154</v>
      </c>
      <c r="D363" s="46">
        <v>182348</v>
      </c>
      <c r="E363" s="46">
        <v>67250</v>
      </c>
      <c r="F363" s="15">
        <f t="shared" si="72"/>
        <v>417.57014126394057</v>
      </c>
      <c r="G363" s="16">
        <f t="shared" si="78"/>
        <v>2.478812603549817E-05</v>
      </c>
      <c r="H363" s="16">
        <v>0</v>
      </c>
      <c r="I363" s="107">
        <f t="shared" si="79"/>
        <v>2.7114944237918217</v>
      </c>
      <c r="J363" s="107">
        <f t="shared" si="80"/>
        <v>-1122.4298587360595</v>
      </c>
      <c r="K363" s="107">
        <f t="shared" si="81"/>
        <v>0</v>
      </c>
      <c r="L363" s="107">
        <f t="shared" si="82"/>
        <v>0</v>
      </c>
      <c r="M363" s="56">
        <f t="shared" si="73"/>
        <v>1805.4646828295834</v>
      </c>
      <c r="N363" s="57">
        <f t="shared" si="77"/>
        <v>0</v>
      </c>
      <c r="O363" s="58">
        <f t="shared" si="74"/>
        <v>1805.4646828295834</v>
      </c>
      <c r="P363" s="18">
        <v>2416.61</v>
      </c>
      <c r="AE363" s="88" t="e">
        <f>#REF!-P363</f>
        <v>#REF!</v>
      </c>
      <c r="AF363" s="81" t="e">
        <f>AE363/#REF!</f>
        <v>#REF!</v>
      </c>
      <c r="AG363" s="82">
        <v>2590.197086536409</v>
      </c>
      <c r="AH363" s="89" t="e">
        <f>#REF!-AG363</f>
        <v>#REF!</v>
      </c>
      <c r="AI363" s="81" t="e">
        <f>AH363/#REF!</f>
        <v>#REF!</v>
      </c>
      <c r="AJ363" s="88" t="e">
        <f>#REF!-#REF!</f>
        <v>#REF!</v>
      </c>
      <c r="AK363" s="81" t="e">
        <f>AJ363/#REF!</f>
        <v>#REF!</v>
      </c>
      <c r="AL363" s="88" t="e">
        <f>#REF!-#REF!</f>
        <v>#REF!</v>
      </c>
      <c r="AM363" s="83" t="e">
        <f>AL363/#REF!</f>
        <v>#REF!</v>
      </c>
    </row>
    <row r="364" spans="1:39" s="80" customFormat="1" ht="12.75">
      <c r="A364" s="14" t="s">
        <v>663</v>
      </c>
      <c r="B364" s="61" t="s">
        <v>664</v>
      </c>
      <c r="C364" s="27">
        <v>1285</v>
      </c>
      <c r="D364" s="46">
        <v>751965</v>
      </c>
      <c r="E364" s="46">
        <v>56950</v>
      </c>
      <c r="F364" s="15">
        <f t="shared" si="72"/>
        <v>16967.076821773484</v>
      </c>
      <c r="G364" s="16">
        <f t="shared" si="78"/>
        <v>0.0010072129138329756</v>
      </c>
      <c r="H364" s="16">
        <v>0.0009929925731464522</v>
      </c>
      <c r="I364" s="107">
        <f t="shared" si="79"/>
        <v>13.203950834064969</v>
      </c>
      <c r="J364" s="107">
        <f t="shared" si="80"/>
        <v>4117.076821773485</v>
      </c>
      <c r="K364" s="107">
        <f t="shared" si="81"/>
        <v>4117.076821773485</v>
      </c>
      <c r="L364" s="107">
        <f t="shared" si="82"/>
        <v>0.0009929925731464522</v>
      </c>
      <c r="M364" s="56">
        <f t="shared" si="73"/>
        <v>73361.2271218536</v>
      </c>
      <c r="N364" s="57">
        <f t="shared" si="77"/>
        <v>16258.762625382942</v>
      </c>
      <c r="O364" s="58">
        <f t="shared" si="74"/>
        <v>89619.98974723654</v>
      </c>
      <c r="P364" s="18">
        <v>171554.65</v>
      </c>
      <c r="AE364" s="88" t="e">
        <f>#REF!-P364</f>
        <v>#REF!</v>
      </c>
      <c r="AF364" s="81" t="e">
        <f>AE364/#REF!</f>
        <v>#REF!</v>
      </c>
      <c r="AG364" s="82">
        <v>168097.84445913008</v>
      </c>
      <c r="AH364" s="89" t="e">
        <f>#REF!-AG364</f>
        <v>#REF!</v>
      </c>
      <c r="AI364" s="81" t="e">
        <f>AH364/#REF!</f>
        <v>#REF!</v>
      </c>
      <c r="AJ364" s="88" t="e">
        <f>#REF!-#REF!</f>
        <v>#REF!</v>
      </c>
      <c r="AK364" s="81" t="e">
        <f>AJ364/#REF!</f>
        <v>#REF!</v>
      </c>
      <c r="AL364" s="88" t="e">
        <f>#REF!-#REF!</f>
        <v>#REF!</v>
      </c>
      <c r="AM364" s="83" t="e">
        <f>AL364/#REF!</f>
        <v>#REF!</v>
      </c>
    </row>
    <row r="365" spans="1:39" s="80" customFormat="1" ht="12.75">
      <c r="A365" s="14" t="s">
        <v>665</v>
      </c>
      <c r="B365" s="61" t="s">
        <v>666</v>
      </c>
      <c r="C365" s="27">
        <v>4271</v>
      </c>
      <c r="D365" s="46">
        <v>4027021</v>
      </c>
      <c r="E365" s="46">
        <v>316800</v>
      </c>
      <c r="F365" s="15">
        <f t="shared" si="72"/>
        <v>54291.056474116165</v>
      </c>
      <c r="G365" s="16">
        <f t="shared" si="78"/>
        <v>0.0032228682501273353</v>
      </c>
      <c r="H365" s="16">
        <v>0.0027932204245422008</v>
      </c>
      <c r="I365" s="107">
        <f t="shared" si="79"/>
        <v>12.711556186868687</v>
      </c>
      <c r="J365" s="107">
        <f t="shared" si="80"/>
        <v>11581.056474116163</v>
      </c>
      <c r="K365" s="107">
        <f t="shared" si="81"/>
        <v>11581.056474116163</v>
      </c>
      <c r="L365" s="107">
        <f t="shared" si="82"/>
        <v>0.0027932204245422008</v>
      </c>
      <c r="M365" s="56">
        <f t="shared" si="73"/>
        <v>234740.4073500687</v>
      </c>
      <c r="N365" s="57">
        <f t="shared" si="77"/>
        <v>45734.791045919585</v>
      </c>
      <c r="O365" s="58">
        <f t="shared" si="74"/>
        <v>280475.1983959883</v>
      </c>
      <c r="P365" s="18">
        <v>474865.2</v>
      </c>
      <c r="AE365" s="88" t="e">
        <f>#REF!-P365</f>
        <v>#REF!</v>
      </c>
      <c r="AF365" s="81" t="e">
        <f>AE365/#REF!</f>
        <v>#REF!</v>
      </c>
      <c r="AG365" s="82">
        <v>520449.34869053226</v>
      </c>
      <c r="AH365" s="89" t="e">
        <f>#REF!-AG365</f>
        <v>#REF!</v>
      </c>
      <c r="AI365" s="81" t="e">
        <f>AH365/#REF!</f>
        <v>#REF!</v>
      </c>
      <c r="AJ365" s="88" t="e">
        <f>#REF!-#REF!</f>
        <v>#REF!</v>
      </c>
      <c r="AK365" s="81" t="e">
        <f>AJ365/#REF!</f>
        <v>#REF!</v>
      </c>
      <c r="AL365" s="88" t="e">
        <f>#REF!-#REF!</f>
        <v>#REF!</v>
      </c>
      <c r="AM365" s="83" t="e">
        <f>AL365/#REF!</f>
        <v>#REF!</v>
      </c>
    </row>
    <row r="366" spans="1:39" s="80" customFormat="1" ht="12.75">
      <c r="A366" s="14" t="s">
        <v>667</v>
      </c>
      <c r="B366" s="61" t="s">
        <v>668</v>
      </c>
      <c r="C366" s="27">
        <v>1679</v>
      </c>
      <c r="D366" s="46">
        <v>3705247</v>
      </c>
      <c r="E366" s="46">
        <v>349400</v>
      </c>
      <c r="F366" s="15">
        <f t="shared" si="72"/>
        <v>17805.12224670864</v>
      </c>
      <c r="G366" s="16">
        <f t="shared" si="78"/>
        <v>0.0010569616232447307</v>
      </c>
      <c r="H366" s="16">
        <v>0.00024483605612761185</v>
      </c>
      <c r="I366" s="107">
        <f t="shared" si="79"/>
        <v>10.604599313108185</v>
      </c>
      <c r="J366" s="107">
        <f t="shared" si="80"/>
        <v>1015.1222467086427</v>
      </c>
      <c r="K366" s="107">
        <f t="shared" si="81"/>
        <v>1015.1222467086427</v>
      </c>
      <c r="L366" s="107">
        <f t="shared" si="82"/>
        <v>0.00024483605612761185</v>
      </c>
      <c r="M366" s="56">
        <f t="shared" si="73"/>
        <v>76984.7175676682</v>
      </c>
      <c r="N366" s="57">
        <f t="shared" si="77"/>
        <v>4008.822851615301</v>
      </c>
      <c r="O366" s="58">
        <f t="shared" si="74"/>
        <v>80993.5404192835</v>
      </c>
      <c r="P366" s="18">
        <v>128983.16</v>
      </c>
      <c r="AE366" s="88" t="e">
        <f>#REF!-P366</f>
        <v>#REF!</v>
      </c>
      <c r="AF366" s="81" t="e">
        <f>AE366/#REF!</f>
        <v>#REF!</v>
      </c>
      <c r="AG366" s="82">
        <v>125159.97629289284</v>
      </c>
      <c r="AH366" s="89" t="e">
        <f>#REF!-AG366</f>
        <v>#REF!</v>
      </c>
      <c r="AI366" s="81" t="e">
        <f>AH366/#REF!</f>
        <v>#REF!</v>
      </c>
      <c r="AJ366" s="88" t="e">
        <f>#REF!-#REF!</f>
        <v>#REF!</v>
      </c>
      <c r="AK366" s="81" t="e">
        <f>AJ366/#REF!</f>
        <v>#REF!</v>
      </c>
      <c r="AL366" s="88" t="e">
        <f>#REF!-#REF!</f>
        <v>#REF!</v>
      </c>
      <c r="AM366" s="83" t="e">
        <f>AL366/#REF!</f>
        <v>#REF!</v>
      </c>
    </row>
    <row r="367" spans="1:39" s="80" customFormat="1" ht="12.75">
      <c r="A367" s="14" t="s">
        <v>669</v>
      </c>
      <c r="B367" s="61" t="s">
        <v>670</v>
      </c>
      <c r="C367" s="27">
        <v>1476</v>
      </c>
      <c r="D367" s="46">
        <v>1670965</v>
      </c>
      <c r="E367" s="46">
        <v>135450</v>
      </c>
      <c r="F367" s="15">
        <f t="shared" si="72"/>
        <v>18208.522259136214</v>
      </c>
      <c r="G367" s="16">
        <f t="shared" si="78"/>
        <v>0.001080908570985076</v>
      </c>
      <c r="H367" s="16">
        <v>0.0008317447402347469</v>
      </c>
      <c r="I367" s="107">
        <f t="shared" si="79"/>
        <v>12.33639719453673</v>
      </c>
      <c r="J367" s="107">
        <f t="shared" si="80"/>
        <v>3448.522259136213</v>
      </c>
      <c r="K367" s="107">
        <f t="shared" si="81"/>
        <v>3448.522259136213</v>
      </c>
      <c r="L367" s="107">
        <f t="shared" si="82"/>
        <v>0.0008317447402347469</v>
      </c>
      <c r="M367" s="56">
        <f t="shared" si="73"/>
        <v>78728.91429899204</v>
      </c>
      <c r="N367" s="57">
        <f t="shared" si="77"/>
        <v>13618.571439600362</v>
      </c>
      <c r="O367" s="58">
        <f t="shared" si="74"/>
        <v>92347.4857385924</v>
      </c>
      <c r="P367" s="18">
        <v>150723.41</v>
      </c>
      <c r="AE367" s="88" t="e">
        <f>#REF!-P367</f>
        <v>#REF!</v>
      </c>
      <c r="AF367" s="81" t="e">
        <f>AE367/#REF!</f>
        <v>#REF!</v>
      </c>
      <c r="AG367" s="82">
        <v>178325.2451815255</v>
      </c>
      <c r="AH367" s="89" t="e">
        <f>#REF!-AG367</f>
        <v>#REF!</v>
      </c>
      <c r="AI367" s="81" t="e">
        <f>AH367/#REF!</f>
        <v>#REF!</v>
      </c>
      <c r="AJ367" s="88" t="e">
        <f>#REF!-#REF!</f>
        <v>#REF!</v>
      </c>
      <c r="AK367" s="81" t="e">
        <f>AJ367/#REF!</f>
        <v>#REF!</v>
      </c>
      <c r="AL367" s="88" t="e">
        <f>#REF!-#REF!</f>
        <v>#REF!</v>
      </c>
      <c r="AM367" s="83" t="e">
        <f>AL367/#REF!</f>
        <v>#REF!</v>
      </c>
    </row>
    <row r="368" spans="1:39" s="80" customFormat="1" ht="12.75">
      <c r="A368" s="14" t="s">
        <v>671</v>
      </c>
      <c r="B368" s="61" t="s">
        <v>672</v>
      </c>
      <c r="C368" s="27">
        <v>7</v>
      </c>
      <c r="D368" s="46">
        <v>69139</v>
      </c>
      <c r="E368" s="46">
        <v>14300</v>
      </c>
      <c r="F368" s="15">
        <f t="shared" si="72"/>
        <v>33.84426573426573</v>
      </c>
      <c r="G368" s="16">
        <f t="shared" si="78"/>
        <v>2.0090898311371135E-06</v>
      </c>
      <c r="H368" s="16">
        <v>0</v>
      </c>
      <c r="I368" s="107">
        <f t="shared" si="79"/>
        <v>4.8348951048951045</v>
      </c>
      <c r="J368" s="107">
        <f t="shared" si="80"/>
        <v>-36.15573426573427</v>
      </c>
      <c r="K368" s="107">
        <f t="shared" si="81"/>
        <v>0</v>
      </c>
      <c r="L368" s="107">
        <f t="shared" si="82"/>
        <v>0</v>
      </c>
      <c r="M368" s="56">
        <f t="shared" si="73"/>
        <v>146.33380230339023</v>
      </c>
      <c r="N368" s="57">
        <f t="shared" si="77"/>
        <v>0</v>
      </c>
      <c r="O368" s="58">
        <f t="shared" si="74"/>
        <v>146.33380230339023</v>
      </c>
      <c r="P368" s="18">
        <v>233.47</v>
      </c>
      <c r="AE368" s="88" t="e">
        <f>#REF!-P368</f>
        <v>#REF!</v>
      </c>
      <c r="AF368" s="81" t="e">
        <f>AE368/#REF!</f>
        <v>#REF!</v>
      </c>
      <c r="AG368" s="82">
        <v>250.237429702296</v>
      </c>
      <c r="AH368" s="89" t="e">
        <f>#REF!-AG368</f>
        <v>#REF!</v>
      </c>
      <c r="AI368" s="81" t="e">
        <f>AH368/#REF!</f>
        <v>#REF!</v>
      </c>
      <c r="AJ368" s="88" t="e">
        <f>#REF!-#REF!</f>
        <v>#REF!</v>
      </c>
      <c r="AK368" s="81" t="e">
        <f>AJ368/#REF!</f>
        <v>#REF!</v>
      </c>
      <c r="AL368" s="88" t="e">
        <f>#REF!-#REF!</f>
        <v>#REF!</v>
      </c>
      <c r="AM368" s="83" t="e">
        <f>AL368/#REF!</f>
        <v>#REF!</v>
      </c>
    </row>
    <row r="369" spans="1:39" s="80" customFormat="1" ht="12.75">
      <c r="A369" s="14" t="s">
        <v>673</v>
      </c>
      <c r="B369" s="61" t="s">
        <v>674</v>
      </c>
      <c r="C369" s="27">
        <v>42</v>
      </c>
      <c r="D369" s="46">
        <v>269590</v>
      </c>
      <c r="E369" s="46">
        <v>121250</v>
      </c>
      <c r="F369" s="15">
        <f t="shared" si="72"/>
        <v>93.38375257731958</v>
      </c>
      <c r="G369" s="16">
        <f t="shared" si="78"/>
        <v>5.5435195187752065E-06</v>
      </c>
      <c r="H369" s="16">
        <v>0</v>
      </c>
      <c r="I369" s="107">
        <f t="shared" si="79"/>
        <v>2.223422680412371</v>
      </c>
      <c r="J369" s="107">
        <f t="shared" si="80"/>
        <v>-326.61624742268043</v>
      </c>
      <c r="K369" s="107">
        <f t="shared" si="81"/>
        <v>0</v>
      </c>
      <c r="L369" s="107">
        <f t="shared" si="82"/>
        <v>0</v>
      </c>
      <c r="M369" s="56">
        <f t="shared" si="73"/>
        <v>403.7670574771199</v>
      </c>
      <c r="N369" s="57">
        <f t="shared" si="77"/>
        <v>0</v>
      </c>
      <c r="O369" s="58">
        <f t="shared" si="74"/>
        <v>403.7670574771199</v>
      </c>
      <c r="P369" s="18">
        <v>469.87</v>
      </c>
      <c r="AE369" s="88" t="e">
        <f>#REF!-P369</f>
        <v>#REF!</v>
      </c>
      <c r="AF369" s="81" t="e">
        <f>AE369/#REF!</f>
        <v>#REF!</v>
      </c>
      <c r="AG369" s="82">
        <v>503.61878297139924</v>
      </c>
      <c r="AH369" s="89" t="e">
        <f>#REF!-AG369</f>
        <v>#REF!</v>
      </c>
      <c r="AI369" s="81" t="e">
        <f>AH369/#REF!</f>
        <v>#REF!</v>
      </c>
      <c r="AJ369" s="88" t="e">
        <f>#REF!-#REF!</f>
        <v>#REF!</v>
      </c>
      <c r="AK369" s="81" t="e">
        <f>AJ369/#REF!</f>
        <v>#REF!</v>
      </c>
      <c r="AL369" s="88" t="e">
        <f>#REF!-#REF!</f>
        <v>#REF!</v>
      </c>
      <c r="AM369" s="83" t="e">
        <f>AL369/#REF!</f>
        <v>#REF!</v>
      </c>
    </row>
    <row r="370" spans="1:39" s="80" customFormat="1" ht="12.75">
      <c r="A370" s="14" t="s">
        <v>675</v>
      </c>
      <c r="B370" s="61" t="s">
        <v>676</v>
      </c>
      <c r="C370" s="27">
        <v>240</v>
      </c>
      <c r="D370" s="46">
        <v>268279</v>
      </c>
      <c r="E370" s="46">
        <v>16400</v>
      </c>
      <c r="F370" s="15">
        <f t="shared" si="72"/>
        <v>3926.0341463414634</v>
      </c>
      <c r="G370" s="16">
        <f t="shared" si="78"/>
        <v>0.00023306031639285145</v>
      </c>
      <c r="H370" s="16">
        <v>0.0003680622537016948</v>
      </c>
      <c r="I370" s="107">
        <f t="shared" si="79"/>
        <v>16.3584756097561</v>
      </c>
      <c r="J370" s="107">
        <f t="shared" si="80"/>
        <v>1526.0341463414636</v>
      </c>
      <c r="K370" s="107">
        <f t="shared" si="81"/>
        <v>1526.0341463414636</v>
      </c>
      <c r="L370" s="107">
        <f t="shared" si="82"/>
        <v>0.0003680622537016948</v>
      </c>
      <c r="M370" s="56">
        <f t="shared" si="73"/>
        <v>16975.150506084854</v>
      </c>
      <c r="N370" s="57">
        <f t="shared" si="77"/>
        <v>6026.466839865016</v>
      </c>
      <c r="O370" s="58">
        <f t="shared" si="74"/>
        <v>23001.617345949868</v>
      </c>
      <c r="P370" s="18">
        <v>31663.14</v>
      </c>
      <c r="AE370" s="88" t="e">
        <f>#REF!-P370</f>
        <v>#REF!</v>
      </c>
      <c r="AF370" s="81" t="e">
        <f>AE370/#REF!</f>
        <v>#REF!</v>
      </c>
      <c r="AG370" s="82">
        <v>34128.18285777841</v>
      </c>
      <c r="AH370" s="89" t="e">
        <f>#REF!-AG370</f>
        <v>#REF!</v>
      </c>
      <c r="AI370" s="81" t="e">
        <f>AH370/#REF!</f>
        <v>#REF!</v>
      </c>
      <c r="AJ370" s="88" t="e">
        <f>#REF!-#REF!</f>
        <v>#REF!</v>
      </c>
      <c r="AK370" s="81" t="e">
        <f>AJ370/#REF!</f>
        <v>#REF!</v>
      </c>
      <c r="AL370" s="88" t="e">
        <f>#REF!-#REF!</f>
        <v>#REF!</v>
      </c>
      <c r="AM370" s="83" t="e">
        <f>AL370/#REF!</f>
        <v>#REF!</v>
      </c>
    </row>
    <row r="371" spans="1:39" s="80" customFormat="1" ht="12.75">
      <c r="A371" s="14" t="s">
        <v>677</v>
      </c>
      <c r="B371" s="61" t="s">
        <v>678</v>
      </c>
      <c r="C371" s="27">
        <v>2364</v>
      </c>
      <c r="D371" s="46">
        <v>1809477</v>
      </c>
      <c r="E371" s="46">
        <v>97350</v>
      </c>
      <c r="F371" s="15">
        <f t="shared" si="72"/>
        <v>43940.45842835131</v>
      </c>
      <c r="G371" s="16">
        <f t="shared" si="78"/>
        <v>0.0026084279356819963</v>
      </c>
      <c r="H371" s="16">
        <v>0.004896241999715162</v>
      </c>
      <c r="I371" s="107">
        <f t="shared" si="79"/>
        <v>18.5873343605547</v>
      </c>
      <c r="J371" s="107">
        <f t="shared" si="80"/>
        <v>20300.45842835131</v>
      </c>
      <c r="K371" s="107">
        <f t="shared" si="81"/>
        <v>20300.45842835131</v>
      </c>
      <c r="L371" s="107">
        <f t="shared" si="82"/>
        <v>0.004896241999715162</v>
      </c>
      <c r="M371" s="56">
        <f t="shared" si="73"/>
        <v>189987.1135412062</v>
      </c>
      <c r="N371" s="57">
        <f t="shared" si="77"/>
        <v>80168.61211514645</v>
      </c>
      <c r="O371" s="58">
        <f t="shared" si="74"/>
        <v>270155.72565635265</v>
      </c>
      <c r="P371" s="18">
        <v>365681.4</v>
      </c>
      <c r="AE371" s="88" t="e">
        <f>#REF!-P371</f>
        <v>#REF!</v>
      </c>
      <c r="AF371" s="81" t="e">
        <f>AE371/#REF!</f>
        <v>#REF!</v>
      </c>
      <c r="AG371" s="82">
        <v>401036.3673938756</v>
      </c>
      <c r="AH371" s="89" t="e">
        <f>#REF!-AG371</f>
        <v>#REF!</v>
      </c>
      <c r="AI371" s="81" t="e">
        <f>AH371/#REF!</f>
        <v>#REF!</v>
      </c>
      <c r="AJ371" s="88" t="e">
        <f>#REF!-#REF!</f>
        <v>#REF!</v>
      </c>
      <c r="AK371" s="81" t="e">
        <f>AJ371/#REF!</f>
        <v>#REF!</v>
      </c>
      <c r="AL371" s="88" t="e">
        <f>#REF!-#REF!</f>
        <v>#REF!</v>
      </c>
      <c r="AM371" s="83" t="e">
        <f>AL371/#REF!</f>
        <v>#REF!</v>
      </c>
    </row>
    <row r="372" spans="1:39" s="80" customFormat="1" ht="12.75">
      <c r="A372" s="14" t="s">
        <v>679</v>
      </c>
      <c r="B372" s="61" t="s">
        <v>680</v>
      </c>
      <c r="C372" s="27">
        <v>656</v>
      </c>
      <c r="D372" s="46">
        <v>758495</v>
      </c>
      <c r="E372" s="46">
        <v>70000</v>
      </c>
      <c r="F372" s="15">
        <f t="shared" si="72"/>
        <v>7108.181714285714</v>
      </c>
      <c r="G372" s="16">
        <f t="shared" si="78"/>
        <v>0.0004219614546279663</v>
      </c>
      <c r="H372" s="16">
        <v>0.00013221525722853126</v>
      </c>
      <c r="I372" s="107">
        <f t="shared" si="79"/>
        <v>10.835642857142858</v>
      </c>
      <c r="J372" s="107">
        <f t="shared" si="80"/>
        <v>548.1817142857149</v>
      </c>
      <c r="K372" s="107">
        <f t="shared" si="81"/>
        <v>548.1817142857149</v>
      </c>
      <c r="L372" s="107">
        <f t="shared" si="82"/>
        <v>0.00013221525722853126</v>
      </c>
      <c r="M372" s="56">
        <f t="shared" si="73"/>
        <v>30733.92892851975</v>
      </c>
      <c r="N372" s="57">
        <f t="shared" si="77"/>
        <v>2164.8263449958276</v>
      </c>
      <c r="O372" s="58">
        <f t="shared" si="74"/>
        <v>32898.75527351558</v>
      </c>
      <c r="P372" s="18">
        <v>61989.01</v>
      </c>
      <c r="AE372" s="88" t="e">
        <f>#REF!-P372</f>
        <v>#REF!</v>
      </c>
      <c r="AF372" s="81" t="e">
        <f>AE372/#REF!</f>
        <v>#REF!</v>
      </c>
      <c r="AG372" s="82">
        <v>67277.12517452087</v>
      </c>
      <c r="AH372" s="89" t="e">
        <f>#REF!-AG372</f>
        <v>#REF!</v>
      </c>
      <c r="AI372" s="81" t="e">
        <f>AH372/#REF!</f>
        <v>#REF!</v>
      </c>
      <c r="AJ372" s="88" t="e">
        <f>#REF!-#REF!</f>
        <v>#REF!</v>
      </c>
      <c r="AK372" s="81" t="e">
        <f>AJ372/#REF!</f>
        <v>#REF!</v>
      </c>
      <c r="AL372" s="88" t="e">
        <f>#REF!-#REF!</f>
        <v>#REF!</v>
      </c>
      <c r="AM372" s="83" t="e">
        <f>AL372/#REF!</f>
        <v>#REF!</v>
      </c>
    </row>
    <row r="373" spans="1:39" s="80" customFormat="1" ht="12.75">
      <c r="A373" s="14" t="s">
        <v>681</v>
      </c>
      <c r="B373" s="61" t="s">
        <v>682</v>
      </c>
      <c r="C373" s="27">
        <v>796</v>
      </c>
      <c r="D373" s="46">
        <v>517899</v>
      </c>
      <c r="E373" s="46">
        <v>53050</v>
      </c>
      <c r="F373" s="15">
        <f t="shared" si="72"/>
        <v>7770.925617342131</v>
      </c>
      <c r="G373" s="16">
        <f t="shared" si="78"/>
        <v>0.0004613037776889353</v>
      </c>
      <c r="H373" s="16">
        <v>0</v>
      </c>
      <c r="I373" s="107">
        <f t="shared" si="79"/>
        <v>9.762469368520264</v>
      </c>
      <c r="J373" s="107">
        <f t="shared" si="80"/>
        <v>-189.07438265786956</v>
      </c>
      <c r="K373" s="107">
        <f t="shared" si="81"/>
        <v>0</v>
      </c>
      <c r="L373" s="107">
        <f t="shared" si="82"/>
        <v>0</v>
      </c>
      <c r="M373" s="56">
        <f t="shared" si="73"/>
        <v>33599.461188817695</v>
      </c>
      <c r="N373" s="57">
        <f t="shared" si="77"/>
        <v>0</v>
      </c>
      <c r="O373" s="58">
        <f t="shared" si="74"/>
        <v>33599.461188817695</v>
      </c>
      <c r="P373" s="18">
        <v>64911.96</v>
      </c>
      <c r="AE373" s="88" t="e">
        <f>#REF!-P373</f>
        <v>#REF!</v>
      </c>
      <c r="AF373" s="81" t="e">
        <f>AE373/#REF!</f>
        <v>#REF!</v>
      </c>
      <c r="AG373" s="82">
        <v>68631.39225538942</v>
      </c>
      <c r="AH373" s="89" t="e">
        <f>#REF!-AG373</f>
        <v>#REF!</v>
      </c>
      <c r="AI373" s="81" t="e">
        <f>AH373/#REF!</f>
        <v>#REF!</v>
      </c>
      <c r="AJ373" s="88" t="e">
        <f>#REF!-#REF!</f>
        <v>#REF!</v>
      </c>
      <c r="AK373" s="81" t="e">
        <f>AJ373/#REF!</f>
        <v>#REF!</v>
      </c>
      <c r="AL373" s="88" t="e">
        <f>#REF!-#REF!</f>
        <v>#REF!</v>
      </c>
      <c r="AM373" s="83" t="e">
        <f>AL373/#REF!</f>
        <v>#REF!</v>
      </c>
    </row>
    <row r="374" spans="1:39" s="80" customFormat="1" ht="12.75">
      <c r="A374" s="14" t="s">
        <v>683</v>
      </c>
      <c r="B374" s="61" t="s">
        <v>684</v>
      </c>
      <c r="C374" s="27">
        <v>1222</v>
      </c>
      <c r="D374" s="46">
        <v>1096279</v>
      </c>
      <c r="E374" s="46">
        <v>86750</v>
      </c>
      <c r="F374" s="15">
        <f t="shared" si="72"/>
        <v>15442.68516426513</v>
      </c>
      <c r="G374" s="16">
        <f t="shared" si="78"/>
        <v>0.0009167207813749356</v>
      </c>
      <c r="H374" s="16">
        <v>0.0007772753757667417</v>
      </c>
      <c r="I374" s="107">
        <f t="shared" si="79"/>
        <v>12.637221902017291</v>
      </c>
      <c r="J374" s="107">
        <f t="shared" si="80"/>
        <v>3222.68516426513</v>
      </c>
      <c r="K374" s="107">
        <f t="shared" si="81"/>
        <v>3222.68516426513</v>
      </c>
      <c r="L374" s="107">
        <f t="shared" si="82"/>
        <v>0.0007772753757667417</v>
      </c>
      <c r="M374" s="56">
        <f t="shared" si="73"/>
        <v>66770.15408176348</v>
      </c>
      <c r="N374" s="57">
        <f t="shared" si="77"/>
        <v>12726.717370204266</v>
      </c>
      <c r="O374" s="58">
        <f t="shared" si="74"/>
        <v>79496.87145196775</v>
      </c>
      <c r="P374" s="18">
        <v>109238.58</v>
      </c>
      <c r="AE374" s="88" t="e">
        <f>#REF!-P374</f>
        <v>#REF!</v>
      </c>
      <c r="AF374" s="81" t="e">
        <f>AE374/#REF!</f>
        <v>#REF!</v>
      </c>
      <c r="AG374" s="82">
        <v>120174.5906239737</v>
      </c>
      <c r="AH374" s="89" t="e">
        <f>#REF!-AG374</f>
        <v>#REF!</v>
      </c>
      <c r="AI374" s="81" t="e">
        <f>AH374/#REF!</f>
        <v>#REF!</v>
      </c>
      <c r="AJ374" s="88" t="e">
        <f>#REF!-#REF!</f>
        <v>#REF!</v>
      </c>
      <c r="AK374" s="81" t="e">
        <f>AJ374/#REF!</f>
        <v>#REF!</v>
      </c>
      <c r="AL374" s="88" t="e">
        <f>#REF!-#REF!</f>
        <v>#REF!</v>
      </c>
      <c r="AM374" s="83" t="e">
        <f>AL374/#REF!</f>
        <v>#REF!</v>
      </c>
    </row>
    <row r="375" spans="1:39" s="80" customFormat="1" ht="12.75">
      <c r="A375" s="14" t="s">
        <v>685</v>
      </c>
      <c r="B375" s="61" t="s">
        <v>686</v>
      </c>
      <c r="C375" s="27">
        <v>592</v>
      </c>
      <c r="D375" s="46">
        <v>611145</v>
      </c>
      <c r="E375" s="46">
        <v>76950</v>
      </c>
      <c r="F375" s="15">
        <f t="shared" si="72"/>
        <v>4701.726315789473</v>
      </c>
      <c r="G375" s="16">
        <f t="shared" si="78"/>
        <v>0.00027910756297716246</v>
      </c>
      <c r="H375" s="16">
        <v>0</v>
      </c>
      <c r="I375" s="107">
        <f t="shared" si="79"/>
        <v>7.942105263157894</v>
      </c>
      <c r="J375" s="107">
        <f t="shared" si="80"/>
        <v>-1218.2736842105267</v>
      </c>
      <c r="K375" s="107">
        <f t="shared" si="81"/>
        <v>0</v>
      </c>
      <c r="L375" s="107">
        <f t="shared" si="82"/>
        <v>0</v>
      </c>
      <c r="M375" s="56">
        <f t="shared" si="73"/>
        <v>20329.04169295641</v>
      </c>
      <c r="N375" s="57">
        <f t="shared" si="77"/>
        <v>0</v>
      </c>
      <c r="O375" s="58">
        <f t="shared" si="74"/>
        <v>20329.04169295641</v>
      </c>
      <c r="P375" s="18">
        <v>36942.46</v>
      </c>
      <c r="AE375" s="88" t="e">
        <f>#REF!-P375</f>
        <v>#REF!</v>
      </c>
      <c r="AF375" s="81" t="e">
        <f>AE375/#REF!</f>
        <v>#REF!</v>
      </c>
      <c r="AG375" s="82">
        <v>40054.48024282847</v>
      </c>
      <c r="AH375" s="89" t="e">
        <f>#REF!-AG375</f>
        <v>#REF!</v>
      </c>
      <c r="AI375" s="81" t="e">
        <f>AH375/#REF!</f>
        <v>#REF!</v>
      </c>
      <c r="AJ375" s="88" t="e">
        <f>#REF!-#REF!</f>
        <v>#REF!</v>
      </c>
      <c r="AK375" s="81" t="e">
        <f>AJ375/#REF!</f>
        <v>#REF!</v>
      </c>
      <c r="AL375" s="88" t="e">
        <f>#REF!-#REF!</f>
        <v>#REF!</v>
      </c>
      <c r="AM375" s="83" t="e">
        <f>AL375/#REF!</f>
        <v>#REF!</v>
      </c>
    </row>
    <row r="376" spans="1:39" s="80" customFormat="1" ht="12.75">
      <c r="A376" s="14" t="s">
        <v>687</v>
      </c>
      <c r="B376" s="61" t="s">
        <v>688</v>
      </c>
      <c r="C376" s="27">
        <v>184</v>
      </c>
      <c r="D376" s="46">
        <v>331671</v>
      </c>
      <c r="E376" s="46">
        <v>30250</v>
      </c>
      <c r="F376" s="15">
        <f t="shared" si="72"/>
        <v>2017.4368264462812</v>
      </c>
      <c r="G376" s="16">
        <f t="shared" si="78"/>
        <v>0.00011976066624695793</v>
      </c>
      <c r="H376" s="16">
        <v>4.279576468722183E-05</v>
      </c>
      <c r="I376" s="107">
        <f t="shared" si="79"/>
        <v>10.964330578512397</v>
      </c>
      <c r="J376" s="107">
        <f t="shared" si="80"/>
        <v>177.43682644628115</v>
      </c>
      <c r="K376" s="107">
        <f t="shared" si="81"/>
        <v>177.43682644628115</v>
      </c>
      <c r="L376" s="107">
        <f t="shared" si="82"/>
        <v>4.279576468722183E-05</v>
      </c>
      <c r="M376" s="56">
        <f t="shared" si="73"/>
        <v>8722.87211188847</v>
      </c>
      <c r="N376" s="57">
        <f t="shared" si="77"/>
        <v>700.7163983276478</v>
      </c>
      <c r="O376" s="58">
        <f t="shared" si="74"/>
        <v>9423.588510216117</v>
      </c>
      <c r="P376" s="18">
        <v>15933.84</v>
      </c>
      <c r="AE376" s="88" t="e">
        <f>#REF!-P376</f>
        <v>#REF!</v>
      </c>
      <c r="AF376" s="81" t="e">
        <f>AE376/#REF!</f>
        <v>#REF!</v>
      </c>
      <c r="AG376" s="82">
        <v>14788.673506034283</v>
      </c>
      <c r="AH376" s="89" t="e">
        <f>#REF!-AG376</f>
        <v>#REF!</v>
      </c>
      <c r="AI376" s="81" t="e">
        <f>AH376/#REF!</f>
        <v>#REF!</v>
      </c>
      <c r="AJ376" s="88" t="e">
        <f>#REF!-#REF!</f>
        <v>#REF!</v>
      </c>
      <c r="AK376" s="81" t="e">
        <f>AJ376/#REF!</f>
        <v>#REF!</v>
      </c>
      <c r="AL376" s="88" t="e">
        <f>#REF!-#REF!</f>
        <v>#REF!</v>
      </c>
      <c r="AM376" s="83" t="e">
        <f>AL376/#REF!</f>
        <v>#REF!</v>
      </c>
    </row>
    <row r="377" spans="1:39" s="80" customFormat="1" ht="12.75">
      <c r="A377" s="14" t="s">
        <v>689</v>
      </c>
      <c r="B377" s="61" t="s">
        <v>690</v>
      </c>
      <c r="C377" s="27">
        <v>238</v>
      </c>
      <c r="D377" s="46">
        <v>217873</v>
      </c>
      <c r="E377" s="46">
        <v>18950</v>
      </c>
      <c r="F377" s="15">
        <f t="shared" si="72"/>
        <v>2736.34691292876</v>
      </c>
      <c r="G377" s="16">
        <f t="shared" si="78"/>
        <v>0.00016243717031398248</v>
      </c>
      <c r="H377" s="16">
        <v>8.594686310698923E-05</v>
      </c>
      <c r="I377" s="107">
        <f t="shared" si="79"/>
        <v>11.497255936675462</v>
      </c>
      <c r="J377" s="107">
        <f t="shared" si="80"/>
        <v>356.3469129287599</v>
      </c>
      <c r="K377" s="107">
        <f t="shared" si="81"/>
        <v>356.3469129287599</v>
      </c>
      <c r="L377" s="107">
        <f t="shared" si="82"/>
        <v>8.594686310698923E-05</v>
      </c>
      <c r="M377" s="56">
        <f t="shared" si="73"/>
        <v>11831.252340765155</v>
      </c>
      <c r="N377" s="57">
        <f t="shared" si="77"/>
        <v>1407.2508530703035</v>
      </c>
      <c r="O377" s="58">
        <f t="shared" si="74"/>
        <v>13238.503193835459</v>
      </c>
      <c r="P377" s="18">
        <v>17173.97</v>
      </c>
      <c r="AE377" s="88" t="e">
        <f>#REF!-P377</f>
        <v>#REF!</v>
      </c>
      <c r="AF377" s="81" t="e">
        <f>AE377/#REF!</f>
        <v>#REF!</v>
      </c>
      <c r="AG377" s="82">
        <v>20529.143067936777</v>
      </c>
      <c r="AH377" s="89" t="e">
        <f>#REF!-AG377</f>
        <v>#REF!</v>
      </c>
      <c r="AI377" s="81" t="e">
        <f>AH377/#REF!</f>
        <v>#REF!</v>
      </c>
      <c r="AJ377" s="88" t="e">
        <f>#REF!-#REF!</f>
        <v>#REF!</v>
      </c>
      <c r="AK377" s="81" t="e">
        <f>AJ377/#REF!</f>
        <v>#REF!</v>
      </c>
      <c r="AL377" s="88" t="e">
        <f>#REF!-#REF!</f>
        <v>#REF!</v>
      </c>
      <c r="AM377" s="83" t="e">
        <f>AL377/#REF!</f>
        <v>#REF!</v>
      </c>
    </row>
    <row r="378" spans="1:39" s="80" customFormat="1" ht="12.75">
      <c r="A378" s="14" t="s">
        <v>691</v>
      </c>
      <c r="B378" s="61" t="s">
        <v>692</v>
      </c>
      <c r="C378" s="27">
        <v>127</v>
      </c>
      <c r="D378" s="46">
        <v>411317</v>
      </c>
      <c r="E378" s="46">
        <v>62100</v>
      </c>
      <c r="F378" s="15">
        <f t="shared" si="72"/>
        <v>841.179694041868</v>
      </c>
      <c r="G378" s="16">
        <f t="shared" si="78"/>
        <v>4.993476835124521E-05</v>
      </c>
      <c r="H378" s="16">
        <v>0</v>
      </c>
      <c r="I378" s="107">
        <f t="shared" si="79"/>
        <v>6.623462157809984</v>
      </c>
      <c r="J378" s="107">
        <f t="shared" si="80"/>
        <v>-428.82030595813205</v>
      </c>
      <c r="K378" s="107">
        <f t="shared" si="81"/>
        <v>0</v>
      </c>
      <c r="L378" s="107">
        <f t="shared" si="82"/>
        <v>0</v>
      </c>
      <c r="M378" s="56">
        <f t="shared" si="73"/>
        <v>3637.042210223609</v>
      </c>
      <c r="N378" s="57">
        <f t="shared" si="77"/>
        <v>0</v>
      </c>
      <c r="O378" s="58">
        <f t="shared" si="74"/>
        <v>3637.042210223609</v>
      </c>
      <c r="P378" s="18">
        <v>5637.4</v>
      </c>
      <c r="AE378" s="88" t="e">
        <f>#REF!-P378</f>
        <v>#REF!</v>
      </c>
      <c r="AF378" s="81" t="e">
        <f>AE378/#REF!</f>
        <v>#REF!</v>
      </c>
      <c r="AG378" s="82">
        <v>6042.360964344384</v>
      </c>
      <c r="AH378" s="89" t="e">
        <f>#REF!-AG378</f>
        <v>#REF!</v>
      </c>
      <c r="AI378" s="81" t="e">
        <f>AH378/#REF!</f>
        <v>#REF!</v>
      </c>
      <c r="AJ378" s="88" t="e">
        <f>#REF!-#REF!</f>
        <v>#REF!</v>
      </c>
      <c r="AK378" s="81" t="e">
        <f>AJ378/#REF!</f>
        <v>#REF!</v>
      </c>
      <c r="AL378" s="88" t="e">
        <f>#REF!-#REF!</f>
        <v>#REF!</v>
      </c>
      <c r="AM378" s="83" t="e">
        <f>AL378/#REF!</f>
        <v>#REF!</v>
      </c>
    </row>
    <row r="379" spans="1:39" s="80" customFormat="1" ht="12.75">
      <c r="A379" s="14"/>
      <c r="B379" s="61"/>
      <c r="C379" s="23"/>
      <c r="D379" s="45"/>
      <c r="E379" s="45">
        <v>0</v>
      </c>
      <c r="F379" s="15"/>
      <c r="G379" s="16"/>
      <c r="H379" s="16"/>
      <c r="I379" s="107"/>
      <c r="J379" s="107"/>
      <c r="K379" s="107"/>
      <c r="L379" s="107"/>
      <c r="M379" s="56">
        <f t="shared" si="73"/>
        <v>0</v>
      </c>
      <c r="N379" s="57">
        <f t="shared" si="77"/>
        <v>0</v>
      </c>
      <c r="O379" s="58">
        <f t="shared" si="74"/>
        <v>0</v>
      </c>
      <c r="P379" s="18"/>
      <c r="AE379" s="88" t="e">
        <f>#REF!-P379</f>
        <v>#REF!</v>
      </c>
      <c r="AF379" s="81" t="e">
        <f>AE379/#REF!</f>
        <v>#REF!</v>
      </c>
      <c r="AG379" s="82"/>
      <c r="AH379" s="89" t="e">
        <f>#REF!-AG379</f>
        <v>#REF!</v>
      </c>
      <c r="AI379" s="81" t="e">
        <f>AH379/#REF!</f>
        <v>#REF!</v>
      </c>
      <c r="AJ379" s="88" t="e">
        <f>#REF!-#REF!</f>
        <v>#REF!</v>
      </c>
      <c r="AK379" s="81"/>
      <c r="AL379" s="88" t="e">
        <f>#REF!-#REF!</f>
        <v>#REF!</v>
      </c>
      <c r="AM379" s="83" t="e">
        <f>AL379/#REF!</f>
        <v>#REF!</v>
      </c>
    </row>
    <row r="380" spans="1:39" s="80" customFormat="1" ht="12.75">
      <c r="A380" s="2"/>
      <c r="B380" s="2" t="s">
        <v>996</v>
      </c>
      <c r="C380" s="14"/>
      <c r="D380" s="45"/>
      <c r="E380" s="45">
        <v>0</v>
      </c>
      <c r="F380" s="15"/>
      <c r="G380" s="16"/>
      <c r="H380" s="16"/>
      <c r="I380" s="107"/>
      <c r="J380" s="107"/>
      <c r="K380" s="107"/>
      <c r="L380" s="107"/>
      <c r="M380" s="56">
        <f t="shared" si="73"/>
        <v>0</v>
      </c>
      <c r="N380" s="57">
        <f t="shared" si="77"/>
        <v>0</v>
      </c>
      <c r="O380" s="58">
        <f t="shared" si="74"/>
        <v>0</v>
      </c>
      <c r="P380" s="18"/>
      <c r="AE380" s="88" t="e">
        <f>#REF!-P380</f>
        <v>#REF!</v>
      </c>
      <c r="AF380" s="81" t="e">
        <f>AE380/#REF!</f>
        <v>#REF!</v>
      </c>
      <c r="AG380" s="82"/>
      <c r="AH380" s="89" t="e">
        <f>#REF!-AG380</f>
        <v>#REF!</v>
      </c>
      <c r="AI380" s="81" t="e">
        <f>AH380/#REF!</f>
        <v>#REF!</v>
      </c>
      <c r="AJ380" s="88" t="e">
        <f>#REF!-#REF!</f>
        <v>#REF!</v>
      </c>
      <c r="AK380" s="81"/>
      <c r="AL380" s="88" t="e">
        <f>#REF!-#REF!</f>
        <v>#REF!</v>
      </c>
      <c r="AM380" s="83" t="e">
        <f>AL380/#REF!</f>
        <v>#REF!</v>
      </c>
    </row>
    <row r="381" spans="1:39" s="80" customFormat="1" ht="12.75">
      <c r="A381" s="14" t="s">
        <v>693</v>
      </c>
      <c r="B381" s="61" t="s">
        <v>694</v>
      </c>
      <c r="C381" s="27">
        <v>508</v>
      </c>
      <c r="D381" s="46">
        <v>632169</v>
      </c>
      <c r="E381" s="46">
        <v>98200</v>
      </c>
      <c r="F381" s="15">
        <f t="shared" si="72"/>
        <v>3270.283625254582</v>
      </c>
      <c r="G381" s="16">
        <f aca="true" t="shared" si="83" ref="G381:G390">F381/$F$534</f>
        <v>0.0001941331399540774</v>
      </c>
      <c r="H381" s="16">
        <v>0</v>
      </c>
      <c r="I381" s="107">
        <f aca="true" t="shared" si="84" ref="I381:I390">D381/E381</f>
        <v>6.437566191446028</v>
      </c>
      <c r="J381" s="107">
        <f aca="true" t="shared" si="85" ref="J381:J390">(I381-10)*C381</f>
        <v>-1809.7163747454176</v>
      </c>
      <c r="K381" s="107">
        <f aca="true" t="shared" si="86" ref="K381:K443">IF(J381&gt;0,J381,0)</f>
        <v>0</v>
      </c>
      <c r="L381" s="107">
        <f aca="true" t="shared" si="87" ref="L381:L390">K381/$K$534</f>
        <v>0</v>
      </c>
      <c r="M381" s="56">
        <f t="shared" si="73"/>
        <v>14139.855810477988</v>
      </c>
      <c r="N381" s="57">
        <f t="shared" si="77"/>
        <v>0</v>
      </c>
      <c r="O381" s="58">
        <f t="shared" si="74"/>
        <v>14139.855810477988</v>
      </c>
      <c r="P381" s="18">
        <v>25506.61</v>
      </c>
      <c r="AE381" s="88" t="e">
        <f>#REF!-P381</f>
        <v>#REF!</v>
      </c>
      <c r="AF381" s="81" t="e">
        <f>AE381/#REF!</f>
        <v>#REF!</v>
      </c>
      <c r="AG381" s="82">
        <v>25650.86281657852</v>
      </c>
      <c r="AH381" s="89" t="e">
        <f>#REF!-AG381</f>
        <v>#REF!</v>
      </c>
      <c r="AI381" s="81" t="e">
        <f>AH381/#REF!</f>
        <v>#REF!</v>
      </c>
      <c r="AJ381" s="88" t="e">
        <f>#REF!-#REF!</f>
        <v>#REF!</v>
      </c>
      <c r="AK381" s="81" t="e">
        <f>AJ381/#REF!</f>
        <v>#REF!</v>
      </c>
      <c r="AL381" s="88" t="e">
        <f>#REF!-#REF!</f>
        <v>#REF!</v>
      </c>
      <c r="AM381" s="83" t="e">
        <f>AL381/#REF!</f>
        <v>#REF!</v>
      </c>
    </row>
    <row r="382" spans="1:39" s="80" customFormat="1" ht="12.75">
      <c r="A382" s="14" t="s">
        <v>695</v>
      </c>
      <c r="B382" s="61" t="s">
        <v>696</v>
      </c>
      <c r="C382" s="27">
        <v>8856</v>
      </c>
      <c r="D382" s="46">
        <v>15350081</v>
      </c>
      <c r="E382" s="46">
        <v>986350</v>
      </c>
      <c r="F382" s="15">
        <f t="shared" si="72"/>
        <v>137821.58192933543</v>
      </c>
      <c r="G382" s="16">
        <f t="shared" si="83"/>
        <v>0.008181472777088918</v>
      </c>
      <c r="H382" s="16">
        <v>0.011881338900109274</v>
      </c>
      <c r="I382" s="107">
        <f t="shared" si="84"/>
        <v>15.562509251279971</v>
      </c>
      <c r="J382" s="107">
        <f t="shared" si="85"/>
        <v>49261.58192933543</v>
      </c>
      <c r="K382" s="107">
        <f t="shared" si="86"/>
        <v>49261.58192933543</v>
      </c>
      <c r="L382" s="107">
        <f t="shared" si="87"/>
        <v>0.011881338900109274</v>
      </c>
      <c r="M382" s="56">
        <f t="shared" si="73"/>
        <v>595904.6735284543</v>
      </c>
      <c r="N382" s="57">
        <f t="shared" si="77"/>
        <v>194539.08727282542</v>
      </c>
      <c r="O382" s="58">
        <f t="shared" si="74"/>
        <v>790443.7608012797</v>
      </c>
      <c r="P382" s="18">
        <v>994376.06</v>
      </c>
      <c r="AE382" s="88" t="e">
        <f>#REF!-P382</f>
        <v>#REF!</v>
      </c>
      <c r="AF382" s="81" t="e">
        <f>AE382/#REF!</f>
        <v>#REF!</v>
      </c>
      <c r="AG382" s="82">
        <v>1091892.5130774567</v>
      </c>
      <c r="AH382" s="89" t="e">
        <f>#REF!-AG382</f>
        <v>#REF!</v>
      </c>
      <c r="AI382" s="81" t="e">
        <f>AH382/#REF!</f>
        <v>#REF!</v>
      </c>
      <c r="AJ382" s="88" t="e">
        <f>#REF!-#REF!</f>
        <v>#REF!</v>
      </c>
      <c r="AK382" s="81" t="e">
        <f>AJ382/#REF!</f>
        <v>#REF!</v>
      </c>
      <c r="AL382" s="88" t="e">
        <f>#REF!-#REF!</f>
        <v>#REF!</v>
      </c>
      <c r="AM382" s="83" t="e">
        <f>AL382/#REF!</f>
        <v>#REF!</v>
      </c>
    </row>
    <row r="383" spans="1:39" s="80" customFormat="1" ht="12.75">
      <c r="A383" s="14" t="s">
        <v>697</v>
      </c>
      <c r="B383" s="61" t="s">
        <v>698</v>
      </c>
      <c r="C383" s="27">
        <v>2927</v>
      </c>
      <c r="D383" s="46">
        <v>2284705</v>
      </c>
      <c r="E383" s="46">
        <v>232500</v>
      </c>
      <c r="F383" s="15">
        <f t="shared" si="72"/>
        <v>28762.71627956989</v>
      </c>
      <c r="G383" s="16">
        <f t="shared" si="83"/>
        <v>0.0017074349092661585</v>
      </c>
      <c r="H383" s="16">
        <v>0</v>
      </c>
      <c r="I383" s="107">
        <f t="shared" si="84"/>
        <v>9.82668817204301</v>
      </c>
      <c r="J383" s="107">
        <f t="shared" si="85"/>
        <v>-507.28372043010995</v>
      </c>
      <c r="K383" s="107">
        <f t="shared" si="86"/>
        <v>0</v>
      </c>
      <c r="L383" s="107">
        <f t="shared" si="87"/>
        <v>0</v>
      </c>
      <c r="M383" s="56">
        <f t="shared" si="73"/>
        <v>124362.50414798368</v>
      </c>
      <c r="N383" s="57">
        <f t="shared" si="77"/>
        <v>0</v>
      </c>
      <c r="O383" s="58">
        <f t="shared" si="74"/>
        <v>124362.50414798368</v>
      </c>
      <c r="P383" s="18">
        <v>192885.66</v>
      </c>
      <c r="AE383" s="88" t="e">
        <f>#REF!-P383</f>
        <v>#REF!</v>
      </c>
      <c r="AF383" s="81" t="e">
        <f>AE383/#REF!</f>
        <v>#REF!</v>
      </c>
      <c r="AG383" s="82">
        <v>201543.03678078746</v>
      </c>
      <c r="AH383" s="89" t="e">
        <f>#REF!-AG383</f>
        <v>#REF!</v>
      </c>
      <c r="AI383" s="81" t="e">
        <f>AH383/#REF!</f>
        <v>#REF!</v>
      </c>
      <c r="AJ383" s="88" t="e">
        <f>#REF!-#REF!</f>
        <v>#REF!</v>
      </c>
      <c r="AK383" s="81" t="e">
        <f>AJ383/#REF!</f>
        <v>#REF!</v>
      </c>
      <c r="AL383" s="88" t="e">
        <f>#REF!-#REF!</f>
        <v>#REF!</v>
      </c>
      <c r="AM383" s="83" t="e">
        <f>AL383/#REF!</f>
        <v>#REF!</v>
      </c>
    </row>
    <row r="384" spans="1:39" s="80" customFormat="1" ht="12.75">
      <c r="A384" s="14" t="s">
        <v>699</v>
      </c>
      <c r="B384" s="61" t="s">
        <v>700</v>
      </c>
      <c r="C384" s="27">
        <v>2820</v>
      </c>
      <c r="D384" s="46">
        <v>3163718</v>
      </c>
      <c r="E384" s="46">
        <v>267450</v>
      </c>
      <c r="F384" s="15">
        <f t="shared" si="72"/>
        <v>33358.32776219854</v>
      </c>
      <c r="G384" s="16">
        <f t="shared" si="83"/>
        <v>0.0019802432003397687</v>
      </c>
      <c r="H384" s="16">
        <v>0.0012441305760021893</v>
      </c>
      <c r="I384" s="107">
        <f t="shared" si="84"/>
        <v>11.829194241914376</v>
      </c>
      <c r="J384" s="107">
        <f t="shared" si="85"/>
        <v>5158.32776219854</v>
      </c>
      <c r="K384" s="107">
        <f t="shared" si="86"/>
        <v>5158.32776219854</v>
      </c>
      <c r="L384" s="107">
        <f t="shared" si="87"/>
        <v>0.0012441305760021893</v>
      </c>
      <c r="M384" s="56">
        <f t="shared" si="73"/>
        <v>144232.73290231306</v>
      </c>
      <c r="N384" s="57">
        <f t="shared" si="77"/>
        <v>20370.77039368471</v>
      </c>
      <c r="O384" s="58">
        <f t="shared" si="74"/>
        <v>164603.50329599777</v>
      </c>
      <c r="P384" s="18">
        <v>227174.1</v>
      </c>
      <c r="AE384" s="88" t="e">
        <f>#REF!-P384</f>
        <v>#REF!</v>
      </c>
      <c r="AF384" s="81" t="e">
        <f>AE384/#REF!</f>
        <v>#REF!</v>
      </c>
      <c r="AG384" s="82">
        <v>249315.3562689838</v>
      </c>
      <c r="AH384" s="89" t="e">
        <f>#REF!-AG384</f>
        <v>#REF!</v>
      </c>
      <c r="AI384" s="81" t="e">
        <f>AH384/#REF!</f>
        <v>#REF!</v>
      </c>
      <c r="AJ384" s="88" t="e">
        <f>#REF!-#REF!</f>
        <v>#REF!</v>
      </c>
      <c r="AK384" s="81" t="e">
        <f>AJ384/#REF!</f>
        <v>#REF!</v>
      </c>
      <c r="AL384" s="88" t="e">
        <f>#REF!-#REF!</f>
        <v>#REF!</v>
      </c>
      <c r="AM384" s="83" t="e">
        <f>AL384/#REF!</f>
        <v>#REF!</v>
      </c>
    </row>
    <row r="385" spans="1:39" s="80" customFormat="1" ht="12.75">
      <c r="A385" s="14" t="s">
        <v>701</v>
      </c>
      <c r="B385" s="61" t="s">
        <v>702</v>
      </c>
      <c r="C385" s="27">
        <v>1108</v>
      </c>
      <c r="D385" s="46">
        <v>2815906</v>
      </c>
      <c r="E385" s="46">
        <v>526450</v>
      </c>
      <c r="F385" s="15">
        <f t="shared" si="72"/>
        <v>5926.5340450185195</v>
      </c>
      <c r="G385" s="16">
        <f t="shared" si="83"/>
        <v>0.0003518155594576659</v>
      </c>
      <c r="H385" s="16">
        <v>0</v>
      </c>
      <c r="I385" s="107">
        <f t="shared" si="84"/>
        <v>5.348857441352455</v>
      </c>
      <c r="J385" s="107">
        <f t="shared" si="85"/>
        <v>-5153.4659549814805</v>
      </c>
      <c r="K385" s="107">
        <f t="shared" si="86"/>
        <v>0</v>
      </c>
      <c r="L385" s="107">
        <f t="shared" si="87"/>
        <v>0</v>
      </c>
      <c r="M385" s="56">
        <f t="shared" si="73"/>
        <v>25624.791747513063</v>
      </c>
      <c r="N385" s="57">
        <f t="shared" si="77"/>
        <v>0</v>
      </c>
      <c r="O385" s="58">
        <f t="shared" si="74"/>
        <v>25624.791747513063</v>
      </c>
      <c r="P385" s="18">
        <v>32027.15</v>
      </c>
      <c r="AE385" s="88" t="e">
        <f>#REF!-P385</f>
        <v>#REF!</v>
      </c>
      <c r="AF385" s="81" t="e">
        <f>AE385/#REF!</f>
        <v>#REF!</v>
      </c>
      <c r="AG385" s="82">
        <v>34327.78907643524</v>
      </c>
      <c r="AH385" s="89" t="e">
        <f>#REF!-AG385</f>
        <v>#REF!</v>
      </c>
      <c r="AI385" s="81" t="e">
        <f>AH385/#REF!</f>
        <v>#REF!</v>
      </c>
      <c r="AJ385" s="88" t="e">
        <f>#REF!-#REF!</f>
        <v>#REF!</v>
      </c>
      <c r="AK385" s="81" t="e">
        <f>AJ385/#REF!</f>
        <v>#REF!</v>
      </c>
      <c r="AL385" s="88" t="e">
        <f>#REF!-#REF!</f>
        <v>#REF!</v>
      </c>
      <c r="AM385" s="83" t="e">
        <f>AL385/#REF!</f>
        <v>#REF!</v>
      </c>
    </row>
    <row r="386" spans="1:39" s="80" customFormat="1" ht="12.75">
      <c r="A386" s="14" t="s">
        <v>703</v>
      </c>
      <c r="B386" s="61" t="s">
        <v>704</v>
      </c>
      <c r="C386" s="27">
        <v>2210</v>
      </c>
      <c r="D386" s="46">
        <v>4926581</v>
      </c>
      <c r="E386" s="46">
        <v>646650</v>
      </c>
      <c r="F386" s="15">
        <f t="shared" si="72"/>
        <v>16837.151488440424</v>
      </c>
      <c r="G386" s="16">
        <f t="shared" si="83"/>
        <v>0.0009995001843544848</v>
      </c>
      <c r="H386" s="16">
        <v>0</v>
      </c>
      <c r="I386" s="107">
        <f t="shared" si="84"/>
        <v>7.6186205830047165</v>
      </c>
      <c r="J386" s="107">
        <f t="shared" si="85"/>
        <v>-5262.848511559577</v>
      </c>
      <c r="K386" s="107">
        <f t="shared" si="86"/>
        <v>0</v>
      </c>
      <c r="L386" s="107">
        <f t="shared" si="87"/>
        <v>0</v>
      </c>
      <c r="M386" s="56">
        <f t="shared" si="73"/>
        <v>72799.46377347897</v>
      </c>
      <c r="N386" s="57">
        <f t="shared" si="77"/>
        <v>0</v>
      </c>
      <c r="O386" s="58">
        <f t="shared" si="74"/>
        <v>72799.46377347897</v>
      </c>
      <c r="P386" s="18">
        <v>93329.4</v>
      </c>
      <c r="AE386" s="88" t="e">
        <f>#REF!-P386</f>
        <v>#REF!</v>
      </c>
      <c r="AF386" s="81" t="e">
        <f>AE386/#REF!</f>
        <v>#REF!</v>
      </c>
      <c r="AG386" s="82">
        <v>100033.62743729418</v>
      </c>
      <c r="AH386" s="89" t="e">
        <f>#REF!-AG386</f>
        <v>#REF!</v>
      </c>
      <c r="AI386" s="81" t="e">
        <f>AH386/#REF!</f>
        <v>#REF!</v>
      </c>
      <c r="AJ386" s="88" t="e">
        <f>#REF!-#REF!</f>
        <v>#REF!</v>
      </c>
      <c r="AK386" s="81" t="e">
        <f>AJ386/#REF!</f>
        <v>#REF!</v>
      </c>
      <c r="AL386" s="88" t="e">
        <f>#REF!-#REF!</f>
        <v>#REF!</v>
      </c>
      <c r="AM386" s="83" t="e">
        <f>AL386/#REF!</f>
        <v>#REF!</v>
      </c>
    </row>
    <row r="387" spans="1:39" s="80" customFormat="1" ht="12.75">
      <c r="A387" s="14" t="s">
        <v>705</v>
      </c>
      <c r="B387" s="61" t="s">
        <v>706</v>
      </c>
      <c r="C387" s="27">
        <v>3394</v>
      </c>
      <c r="D387" s="46">
        <v>3339409</v>
      </c>
      <c r="E387" s="46">
        <v>298750</v>
      </c>
      <c r="F387" s="15">
        <f t="shared" si="72"/>
        <v>37937.921827615064</v>
      </c>
      <c r="G387" s="16">
        <f t="shared" si="83"/>
        <v>0.0022521006529376787</v>
      </c>
      <c r="H387" s="16">
        <v>0.0009642537301822217</v>
      </c>
      <c r="I387" s="107">
        <f t="shared" si="84"/>
        <v>11.177938075313808</v>
      </c>
      <c r="J387" s="107">
        <f t="shared" si="85"/>
        <v>3997.9218276150636</v>
      </c>
      <c r="K387" s="107">
        <f t="shared" si="86"/>
        <v>3997.9218276150636</v>
      </c>
      <c r="L387" s="107">
        <f t="shared" si="87"/>
        <v>0.0009642537301822217</v>
      </c>
      <c r="M387" s="56">
        <f t="shared" si="73"/>
        <v>164033.70651067077</v>
      </c>
      <c r="N387" s="57">
        <f t="shared" si="77"/>
        <v>15788.207216893834</v>
      </c>
      <c r="O387" s="58">
        <f t="shared" si="74"/>
        <v>179821.91372756462</v>
      </c>
      <c r="P387" s="18">
        <v>267632.03</v>
      </c>
      <c r="AE387" s="88" t="e">
        <f>#REF!-P387</f>
        <v>#REF!</v>
      </c>
      <c r="AF387" s="81" t="e">
        <f>AE387/#REF!</f>
        <v>#REF!</v>
      </c>
      <c r="AG387" s="82">
        <v>276269.5302331692</v>
      </c>
      <c r="AH387" s="89" t="e">
        <f>#REF!-AG387</f>
        <v>#REF!</v>
      </c>
      <c r="AI387" s="81" t="e">
        <f>AH387/#REF!</f>
        <v>#REF!</v>
      </c>
      <c r="AJ387" s="88" t="e">
        <f>#REF!-#REF!</f>
        <v>#REF!</v>
      </c>
      <c r="AK387" s="81" t="e">
        <f>AJ387/#REF!</f>
        <v>#REF!</v>
      </c>
      <c r="AL387" s="88" t="e">
        <f>#REF!-#REF!</f>
        <v>#REF!</v>
      </c>
      <c r="AM387" s="83" t="e">
        <f>AL387/#REF!</f>
        <v>#REF!</v>
      </c>
    </row>
    <row r="388" spans="1:39" s="80" customFormat="1" ht="12.75">
      <c r="A388" s="14" t="s">
        <v>707</v>
      </c>
      <c r="B388" s="61" t="s">
        <v>708</v>
      </c>
      <c r="C388" s="27">
        <v>9816</v>
      </c>
      <c r="D388" s="46">
        <v>11881085</v>
      </c>
      <c r="E388" s="46">
        <v>912600</v>
      </c>
      <c r="F388" s="15">
        <f t="shared" si="72"/>
        <v>127793.91886916502</v>
      </c>
      <c r="G388" s="16">
        <f t="shared" si="83"/>
        <v>0.007586202782389039</v>
      </c>
      <c r="H388" s="16">
        <v>0.0071473675678535515</v>
      </c>
      <c r="I388" s="107">
        <f t="shared" si="84"/>
        <v>13.018940390094237</v>
      </c>
      <c r="J388" s="107">
        <f t="shared" si="85"/>
        <v>29633.918869165027</v>
      </c>
      <c r="K388" s="107">
        <f t="shared" si="86"/>
        <v>29633.918869165027</v>
      </c>
      <c r="L388" s="107">
        <f t="shared" si="87"/>
        <v>0.0071473675678535515</v>
      </c>
      <c r="M388" s="56">
        <f t="shared" si="73"/>
        <v>552547.6666034575</v>
      </c>
      <c r="N388" s="57">
        <f t="shared" si="77"/>
        <v>117027.41372361964</v>
      </c>
      <c r="O388" s="58">
        <f t="shared" si="74"/>
        <v>669575.0803270772</v>
      </c>
      <c r="P388" s="18">
        <v>881516.81</v>
      </c>
      <c r="AE388" s="88" t="e">
        <f>#REF!-P388</f>
        <v>#REF!</v>
      </c>
      <c r="AF388" s="81" t="e">
        <f>AE388/#REF!</f>
        <v>#REF!</v>
      </c>
      <c r="AG388" s="82">
        <v>971671.9612258769</v>
      </c>
      <c r="AH388" s="89" t="e">
        <f>#REF!-AG388</f>
        <v>#REF!</v>
      </c>
      <c r="AI388" s="81" t="e">
        <f>AH388/#REF!</f>
        <v>#REF!</v>
      </c>
      <c r="AJ388" s="88" t="e">
        <f>#REF!-#REF!</f>
        <v>#REF!</v>
      </c>
      <c r="AK388" s="81" t="e">
        <f>AJ388/#REF!</f>
        <v>#REF!</v>
      </c>
      <c r="AL388" s="88" t="e">
        <f>#REF!-#REF!</f>
        <v>#REF!</v>
      </c>
      <c r="AM388" s="83" t="e">
        <f>AL388/#REF!</f>
        <v>#REF!</v>
      </c>
    </row>
    <row r="389" spans="1:39" s="80" customFormat="1" ht="12.75">
      <c r="A389" s="14" t="s">
        <v>709</v>
      </c>
      <c r="B389" s="61" t="s">
        <v>710</v>
      </c>
      <c r="C389" s="27">
        <v>1831</v>
      </c>
      <c r="D389" s="46">
        <v>3108376</v>
      </c>
      <c r="E389" s="46">
        <v>363050</v>
      </c>
      <c r="F389" s="15">
        <f t="shared" si="72"/>
        <v>15676.72897947941</v>
      </c>
      <c r="G389" s="16">
        <f t="shared" si="83"/>
        <v>0.0009306142737874913</v>
      </c>
      <c r="H389" s="16">
        <v>0</v>
      </c>
      <c r="I389" s="107">
        <f t="shared" si="84"/>
        <v>8.561839966946701</v>
      </c>
      <c r="J389" s="107">
        <f t="shared" si="85"/>
        <v>-2633.27102052059</v>
      </c>
      <c r="K389" s="107">
        <f t="shared" si="86"/>
        <v>0</v>
      </c>
      <c r="L389" s="107">
        <f t="shared" si="87"/>
        <v>0</v>
      </c>
      <c r="M389" s="56">
        <f t="shared" si="73"/>
        <v>67782.09866507357</v>
      </c>
      <c r="N389" s="57">
        <f t="shared" si="77"/>
        <v>0</v>
      </c>
      <c r="O389" s="58">
        <f t="shared" si="74"/>
        <v>67782.09866507357</v>
      </c>
      <c r="P389" s="18">
        <v>94188.64</v>
      </c>
      <c r="AE389" s="88" t="e">
        <f>#REF!-P389</f>
        <v>#REF!</v>
      </c>
      <c r="AF389" s="81" t="e">
        <f>AE389/#REF!</f>
        <v>#REF!</v>
      </c>
      <c r="AG389" s="82">
        <v>100954.5951944137</v>
      </c>
      <c r="AH389" s="89" t="e">
        <f>#REF!-AG389</f>
        <v>#REF!</v>
      </c>
      <c r="AI389" s="81" t="e">
        <f>AH389/#REF!</f>
        <v>#REF!</v>
      </c>
      <c r="AJ389" s="88" t="e">
        <f>#REF!-#REF!</f>
        <v>#REF!</v>
      </c>
      <c r="AK389" s="81" t="e">
        <f>AJ389/#REF!</f>
        <v>#REF!</v>
      </c>
      <c r="AL389" s="88" t="e">
        <f>#REF!-#REF!</f>
        <v>#REF!</v>
      </c>
      <c r="AM389" s="83" t="e">
        <f>AL389/#REF!</f>
        <v>#REF!</v>
      </c>
    </row>
    <row r="390" spans="1:39" s="80" customFormat="1" ht="12.75">
      <c r="A390" s="14" t="s">
        <v>711</v>
      </c>
      <c r="B390" s="61" t="s">
        <v>712</v>
      </c>
      <c r="C390" s="27">
        <v>2917</v>
      </c>
      <c r="D390" s="46">
        <v>3778329</v>
      </c>
      <c r="E390" s="46">
        <v>372200</v>
      </c>
      <c r="F390" s="15">
        <f t="shared" si="72"/>
        <v>29611.460754970445</v>
      </c>
      <c r="G390" s="16">
        <f t="shared" si="83"/>
        <v>0.0017578187440980256</v>
      </c>
      <c r="H390" s="16">
        <v>0.00010647536346733633</v>
      </c>
      <c r="I390" s="107">
        <f t="shared" si="84"/>
        <v>10.151340677055346</v>
      </c>
      <c r="J390" s="107">
        <f t="shared" si="85"/>
        <v>441.46075497044507</v>
      </c>
      <c r="K390" s="107">
        <f t="shared" si="86"/>
        <v>441.46075497044507</v>
      </c>
      <c r="L390" s="107">
        <f t="shared" si="87"/>
        <v>0.00010647536346733633</v>
      </c>
      <c r="M390" s="56">
        <f t="shared" si="73"/>
        <v>128032.25450523882</v>
      </c>
      <c r="N390" s="57">
        <f t="shared" si="77"/>
        <v>1743.3742274439662</v>
      </c>
      <c r="O390" s="58">
        <f t="shared" si="74"/>
        <v>129775.62873268279</v>
      </c>
      <c r="P390" s="18">
        <v>191784.75</v>
      </c>
      <c r="AE390" s="88" t="e">
        <f>#REF!-P390</f>
        <v>#REF!</v>
      </c>
      <c r="AF390" s="81" t="e">
        <f>AE390/#REF!</f>
        <v>#REF!</v>
      </c>
      <c r="AG390" s="82">
        <v>209940.22322340173</v>
      </c>
      <c r="AH390" s="89" t="e">
        <f>#REF!-AG390</f>
        <v>#REF!</v>
      </c>
      <c r="AI390" s="81" t="e">
        <f>AH390/#REF!</f>
        <v>#REF!</v>
      </c>
      <c r="AJ390" s="88" t="e">
        <f>#REF!-#REF!</f>
        <v>#REF!</v>
      </c>
      <c r="AK390" s="81" t="e">
        <f>AJ390/#REF!</f>
        <v>#REF!</v>
      </c>
      <c r="AL390" s="88" t="e">
        <f>#REF!-#REF!</f>
        <v>#REF!</v>
      </c>
      <c r="AM390" s="83" t="e">
        <f>AL390/#REF!</f>
        <v>#REF!</v>
      </c>
    </row>
    <row r="391" spans="1:39" s="80" customFormat="1" ht="12.75">
      <c r="A391" s="14"/>
      <c r="B391" s="61"/>
      <c r="C391" s="23"/>
      <c r="D391" s="45"/>
      <c r="E391" s="45">
        <v>0</v>
      </c>
      <c r="F391" s="15"/>
      <c r="G391" s="16"/>
      <c r="H391" s="16"/>
      <c r="I391" s="107"/>
      <c r="J391" s="107"/>
      <c r="K391" s="107"/>
      <c r="L391" s="107"/>
      <c r="M391" s="56">
        <f t="shared" si="73"/>
        <v>0</v>
      </c>
      <c r="N391" s="57">
        <f t="shared" si="77"/>
        <v>0</v>
      </c>
      <c r="O391" s="58">
        <f t="shared" si="74"/>
        <v>0</v>
      </c>
      <c r="P391" s="18"/>
      <c r="AE391" s="88" t="e">
        <f>#REF!-P391</f>
        <v>#REF!</v>
      </c>
      <c r="AF391" s="81" t="e">
        <f>AE391/#REF!</f>
        <v>#REF!</v>
      </c>
      <c r="AG391" s="82"/>
      <c r="AH391" s="89" t="e">
        <f>#REF!-AG391</f>
        <v>#REF!</v>
      </c>
      <c r="AI391" s="81" t="e">
        <f>AH391/#REF!</f>
        <v>#REF!</v>
      </c>
      <c r="AJ391" s="88" t="e">
        <f>#REF!-#REF!</f>
        <v>#REF!</v>
      </c>
      <c r="AK391" s="81"/>
      <c r="AL391" s="88" t="e">
        <f>#REF!-#REF!</f>
        <v>#REF!</v>
      </c>
      <c r="AM391" s="83" t="e">
        <f>AL391/#REF!</f>
        <v>#REF!</v>
      </c>
    </row>
    <row r="392" spans="1:39" s="80" customFormat="1" ht="12.75">
      <c r="A392" s="2"/>
      <c r="B392" s="2" t="s">
        <v>997</v>
      </c>
      <c r="C392" s="14"/>
      <c r="D392" s="45"/>
      <c r="E392" s="45">
        <v>0</v>
      </c>
      <c r="F392" s="15"/>
      <c r="G392" s="16"/>
      <c r="H392" s="16"/>
      <c r="I392" s="107"/>
      <c r="J392" s="107"/>
      <c r="K392" s="107"/>
      <c r="L392" s="107"/>
      <c r="M392" s="56">
        <f t="shared" si="73"/>
        <v>0</v>
      </c>
      <c r="N392" s="57">
        <f t="shared" si="77"/>
        <v>0</v>
      </c>
      <c r="O392" s="58">
        <f t="shared" si="74"/>
        <v>0</v>
      </c>
      <c r="P392" s="18"/>
      <c r="AE392" s="88" t="e">
        <f>#REF!-P392</f>
        <v>#REF!</v>
      </c>
      <c r="AF392" s="81" t="e">
        <f>AE392/#REF!</f>
        <v>#REF!</v>
      </c>
      <c r="AG392" s="82"/>
      <c r="AH392" s="89" t="e">
        <f>#REF!-AG392</f>
        <v>#REF!</v>
      </c>
      <c r="AI392" s="81" t="e">
        <f>AH392/#REF!</f>
        <v>#REF!</v>
      </c>
      <c r="AJ392" s="88" t="e">
        <f>#REF!-#REF!</f>
        <v>#REF!</v>
      </c>
      <c r="AK392" s="81"/>
      <c r="AL392" s="88" t="e">
        <f>#REF!-#REF!</f>
        <v>#REF!</v>
      </c>
      <c r="AM392" s="83" t="e">
        <f>AL392/#REF!</f>
        <v>#REF!</v>
      </c>
    </row>
    <row r="393" spans="1:39" s="80" customFormat="1" ht="12.75">
      <c r="A393" s="14" t="s">
        <v>713</v>
      </c>
      <c r="B393" s="61" t="s">
        <v>714</v>
      </c>
      <c r="C393" s="27">
        <v>2540</v>
      </c>
      <c r="D393" s="46">
        <v>1768067</v>
      </c>
      <c r="E393" s="46">
        <v>124950</v>
      </c>
      <c r="F393" s="15">
        <f aca="true" t="shared" si="88" ref="F393:F453">D393/E393*C393</f>
        <v>35941.49803921569</v>
      </c>
      <c r="G393" s="16">
        <f aca="true" t="shared" si="89" ref="G393:G425">F393/$F$534</f>
        <v>0.0021335873791262015</v>
      </c>
      <c r="H393" s="16">
        <v>0.00254249063496221</v>
      </c>
      <c r="I393" s="107">
        <f aca="true" t="shared" si="90" ref="I393:I425">D393/E393</f>
        <v>14.150196078431373</v>
      </c>
      <c r="J393" s="107">
        <f aca="true" t="shared" si="91" ref="J393:J425">(I393-10)*C393</f>
        <v>10541.498039215687</v>
      </c>
      <c r="K393" s="107">
        <f t="shared" si="86"/>
        <v>10541.498039215687</v>
      </c>
      <c r="L393" s="107">
        <f aca="true" t="shared" si="92" ref="L393:L425">K393/$K$534</f>
        <v>0.00254249063496221</v>
      </c>
      <c r="M393" s="56">
        <f aca="true" t="shared" si="93" ref="M393:M456">$B$541*G393</f>
        <v>155401.68930990645</v>
      </c>
      <c r="N393" s="57">
        <f t="shared" si="77"/>
        <v>41629.46715716574</v>
      </c>
      <c r="O393" s="58">
        <f aca="true" t="shared" si="94" ref="O393:O456">M393+N393</f>
        <v>197031.1564670722</v>
      </c>
      <c r="P393" s="18">
        <v>327710.44</v>
      </c>
      <c r="AE393" s="88" t="e">
        <f>#REF!-P393</f>
        <v>#REF!</v>
      </c>
      <c r="AF393" s="81" t="e">
        <f>AE393/#REF!</f>
        <v>#REF!</v>
      </c>
      <c r="AG393" s="82">
        <v>360222.99483091175</v>
      </c>
      <c r="AH393" s="89" t="e">
        <f>#REF!-AG393</f>
        <v>#REF!</v>
      </c>
      <c r="AI393" s="81" t="e">
        <f>AH393/#REF!</f>
        <v>#REF!</v>
      </c>
      <c r="AJ393" s="88" t="e">
        <f>#REF!-#REF!</f>
        <v>#REF!</v>
      </c>
      <c r="AK393" s="81" t="e">
        <f>AJ393/#REF!</f>
        <v>#REF!</v>
      </c>
      <c r="AL393" s="88" t="e">
        <f>#REF!-#REF!</f>
        <v>#REF!</v>
      </c>
      <c r="AM393" s="83" t="e">
        <f>AL393/#REF!</f>
        <v>#REF!</v>
      </c>
    </row>
    <row r="394" spans="1:39" s="80" customFormat="1" ht="12.75">
      <c r="A394" s="14" t="s">
        <v>715</v>
      </c>
      <c r="B394" s="61" t="s">
        <v>716</v>
      </c>
      <c r="C394" s="27">
        <v>848</v>
      </c>
      <c r="D394" s="46">
        <v>666010</v>
      </c>
      <c r="E394" s="46">
        <v>61600</v>
      </c>
      <c r="F394" s="15">
        <f t="shared" si="88"/>
        <v>9168.44935064935</v>
      </c>
      <c r="G394" s="16">
        <f t="shared" si="89"/>
        <v>0.0005442646769859053</v>
      </c>
      <c r="H394" s="16">
        <v>0.0001660462317746654</v>
      </c>
      <c r="I394" s="107">
        <f t="shared" si="90"/>
        <v>10.81185064935065</v>
      </c>
      <c r="J394" s="107">
        <f t="shared" si="91"/>
        <v>688.4493506493507</v>
      </c>
      <c r="K394" s="107">
        <f t="shared" si="86"/>
        <v>688.4493506493507</v>
      </c>
      <c r="L394" s="107">
        <f t="shared" si="92"/>
        <v>0.0001660462317746654</v>
      </c>
      <c r="M394" s="56">
        <f t="shared" si="93"/>
        <v>39641.99032240215</v>
      </c>
      <c r="N394" s="57">
        <f aca="true" t="shared" si="95" ref="N394:N457">$G$541*L394</f>
        <v>2718.757763423307</v>
      </c>
      <c r="O394" s="58">
        <f t="shared" si="94"/>
        <v>42360.74808582546</v>
      </c>
      <c r="P394" s="18">
        <v>73501.42</v>
      </c>
      <c r="AE394" s="88" t="e">
        <f>#REF!-P394</f>
        <v>#REF!</v>
      </c>
      <c r="AF394" s="81" t="e">
        <f>AE394/#REF!</f>
        <v>#REF!</v>
      </c>
      <c r="AG394" s="82">
        <v>79168.65845704825</v>
      </c>
      <c r="AH394" s="89" t="e">
        <f>#REF!-AG394</f>
        <v>#REF!</v>
      </c>
      <c r="AI394" s="81" t="e">
        <f>AH394/#REF!</f>
        <v>#REF!</v>
      </c>
      <c r="AJ394" s="88" t="e">
        <f>#REF!-#REF!</f>
        <v>#REF!</v>
      </c>
      <c r="AK394" s="81" t="e">
        <f>AJ394/#REF!</f>
        <v>#REF!</v>
      </c>
      <c r="AL394" s="88" t="e">
        <f>#REF!-#REF!</f>
        <v>#REF!</v>
      </c>
      <c r="AM394" s="83" t="e">
        <f>AL394/#REF!</f>
        <v>#REF!</v>
      </c>
    </row>
    <row r="395" spans="1:39" s="80" customFormat="1" ht="12.75">
      <c r="A395" s="14" t="s">
        <v>717</v>
      </c>
      <c r="B395" s="61" t="s">
        <v>718</v>
      </c>
      <c r="C395" s="27">
        <v>962</v>
      </c>
      <c r="D395" s="46">
        <v>1020467</v>
      </c>
      <c r="E395" s="46">
        <v>55450</v>
      </c>
      <c r="F395" s="15">
        <f t="shared" si="88"/>
        <v>17704.044256086563</v>
      </c>
      <c r="G395" s="16">
        <f t="shared" si="89"/>
        <v>0.0010509613523360614</v>
      </c>
      <c r="H395" s="16">
        <v>0.0019497804521955188</v>
      </c>
      <c r="I395" s="107">
        <f t="shared" si="90"/>
        <v>18.40337240757439</v>
      </c>
      <c r="J395" s="107">
        <f t="shared" si="91"/>
        <v>8084.044256086564</v>
      </c>
      <c r="K395" s="107">
        <f t="shared" si="86"/>
        <v>8084.044256086564</v>
      </c>
      <c r="L395" s="107">
        <f t="shared" si="92"/>
        <v>0.0019497804521955188</v>
      </c>
      <c r="M395" s="56">
        <f t="shared" si="93"/>
        <v>76547.68262612003</v>
      </c>
      <c r="N395" s="57">
        <f t="shared" si="95"/>
        <v>31924.72773830435</v>
      </c>
      <c r="O395" s="58">
        <f t="shared" si="94"/>
        <v>108472.41036442439</v>
      </c>
      <c r="P395" s="18">
        <v>141349.59</v>
      </c>
      <c r="AE395" s="88" t="e">
        <f>#REF!-P395</f>
        <v>#REF!</v>
      </c>
      <c r="AF395" s="81" t="e">
        <f>AE395/#REF!</f>
        <v>#REF!</v>
      </c>
      <c r="AG395" s="82">
        <v>158182.39495267242</v>
      </c>
      <c r="AH395" s="89" t="e">
        <f>#REF!-AG395</f>
        <v>#REF!</v>
      </c>
      <c r="AI395" s="81" t="e">
        <f>AH395/#REF!</f>
        <v>#REF!</v>
      </c>
      <c r="AJ395" s="88" t="e">
        <f>#REF!-#REF!</f>
        <v>#REF!</v>
      </c>
      <c r="AK395" s="81" t="e">
        <f>AJ395/#REF!</f>
        <v>#REF!</v>
      </c>
      <c r="AL395" s="88" t="e">
        <f>#REF!-#REF!</f>
        <v>#REF!</v>
      </c>
      <c r="AM395" s="83" t="e">
        <f>AL395/#REF!</f>
        <v>#REF!</v>
      </c>
    </row>
    <row r="396" spans="1:39" s="80" customFormat="1" ht="12.75">
      <c r="A396" s="14" t="s">
        <v>719</v>
      </c>
      <c r="B396" s="61" t="s">
        <v>720</v>
      </c>
      <c r="C396" s="27">
        <v>86</v>
      </c>
      <c r="D396" s="46">
        <v>136441</v>
      </c>
      <c r="E396" s="46">
        <v>11300</v>
      </c>
      <c r="F396" s="15">
        <f t="shared" si="88"/>
        <v>1038.4005309734514</v>
      </c>
      <c r="G396" s="16">
        <f t="shared" si="89"/>
        <v>6.164234626351845E-05</v>
      </c>
      <c r="H396" s="16">
        <v>4.302819936833505E-05</v>
      </c>
      <c r="I396" s="107">
        <f t="shared" si="90"/>
        <v>12.074424778761061</v>
      </c>
      <c r="J396" s="107">
        <f t="shared" si="91"/>
        <v>178.40053097345128</v>
      </c>
      <c r="K396" s="107">
        <f t="shared" si="86"/>
        <v>178.40053097345128</v>
      </c>
      <c r="L396" s="107">
        <f t="shared" si="92"/>
        <v>4.302819936833505E-05</v>
      </c>
      <c r="M396" s="56">
        <f t="shared" si="93"/>
        <v>4489.77381291978</v>
      </c>
      <c r="N396" s="57">
        <f t="shared" si="95"/>
        <v>704.5221672813387</v>
      </c>
      <c r="O396" s="58">
        <f t="shared" si="94"/>
        <v>5194.295980201118</v>
      </c>
      <c r="P396" s="18">
        <v>7683.78</v>
      </c>
      <c r="AE396" s="88" t="e">
        <f>#REF!-P396</f>
        <v>#REF!</v>
      </c>
      <c r="AF396" s="81" t="e">
        <f>AE396/#REF!</f>
        <v>#REF!</v>
      </c>
      <c r="AG396" s="82">
        <v>7755.770427607345</v>
      </c>
      <c r="AH396" s="89" t="e">
        <f>#REF!-AG396</f>
        <v>#REF!</v>
      </c>
      <c r="AI396" s="81" t="e">
        <f>AH396/#REF!</f>
        <v>#REF!</v>
      </c>
      <c r="AJ396" s="88" t="e">
        <f>#REF!-#REF!</f>
        <v>#REF!</v>
      </c>
      <c r="AK396" s="81" t="e">
        <f>AJ396/#REF!</f>
        <v>#REF!</v>
      </c>
      <c r="AL396" s="88" t="e">
        <f>#REF!-#REF!</f>
        <v>#REF!</v>
      </c>
      <c r="AM396" s="83" t="e">
        <f>AL396/#REF!</f>
        <v>#REF!</v>
      </c>
    </row>
    <row r="397" spans="1:39" s="80" customFormat="1" ht="12.75">
      <c r="A397" s="14" t="s">
        <v>721</v>
      </c>
      <c r="B397" s="61" t="s">
        <v>722</v>
      </c>
      <c r="C397" s="27">
        <v>511</v>
      </c>
      <c r="D397" s="46">
        <v>265343</v>
      </c>
      <c r="E397" s="46">
        <v>24300</v>
      </c>
      <c r="F397" s="15">
        <f t="shared" si="88"/>
        <v>5579.846625514403</v>
      </c>
      <c r="G397" s="16">
        <f t="shared" si="89"/>
        <v>0.0003312352291122601</v>
      </c>
      <c r="H397" s="16">
        <v>0.0001133217158315619</v>
      </c>
      <c r="I397" s="107">
        <f t="shared" si="90"/>
        <v>10.919465020576132</v>
      </c>
      <c r="J397" s="107">
        <f t="shared" si="91"/>
        <v>469.8466255144033</v>
      </c>
      <c r="K397" s="107">
        <f t="shared" si="86"/>
        <v>469.8466255144033</v>
      </c>
      <c r="L397" s="107">
        <f t="shared" si="92"/>
        <v>0.0001133217158315619</v>
      </c>
      <c r="M397" s="56">
        <f t="shared" si="93"/>
        <v>24125.8055173162</v>
      </c>
      <c r="N397" s="57">
        <f t="shared" si="95"/>
        <v>1855.4729691162825</v>
      </c>
      <c r="O397" s="58">
        <f t="shared" si="94"/>
        <v>25981.278486432482</v>
      </c>
      <c r="P397" s="18">
        <v>41897.8</v>
      </c>
      <c r="AE397" s="88" t="e">
        <f>#REF!-P397</f>
        <v>#REF!</v>
      </c>
      <c r="AF397" s="81" t="e">
        <f>AE397/#REF!</f>
        <v>#REF!</v>
      </c>
      <c r="AG397" s="82">
        <v>42563.060720841786</v>
      </c>
      <c r="AH397" s="89" t="e">
        <f>#REF!-AG397</f>
        <v>#REF!</v>
      </c>
      <c r="AI397" s="81" t="e">
        <f>AH397/#REF!</f>
        <v>#REF!</v>
      </c>
      <c r="AJ397" s="88" t="e">
        <f>#REF!-#REF!</f>
        <v>#REF!</v>
      </c>
      <c r="AK397" s="81" t="e">
        <f>AJ397/#REF!</f>
        <v>#REF!</v>
      </c>
      <c r="AL397" s="88" t="e">
        <f>#REF!-#REF!</f>
        <v>#REF!</v>
      </c>
      <c r="AM397" s="83" t="e">
        <f>AL397/#REF!</f>
        <v>#REF!</v>
      </c>
    </row>
    <row r="398" spans="1:39" s="80" customFormat="1" ht="12.75">
      <c r="A398" s="14" t="s">
        <v>723</v>
      </c>
      <c r="B398" s="61" t="s">
        <v>724</v>
      </c>
      <c r="C398" s="27">
        <v>2088</v>
      </c>
      <c r="D398" s="46">
        <v>1392937</v>
      </c>
      <c r="E398" s="46">
        <v>109550</v>
      </c>
      <c r="F398" s="15">
        <f t="shared" si="88"/>
        <v>26549.08677316294</v>
      </c>
      <c r="G398" s="16">
        <f t="shared" si="89"/>
        <v>0.0015760276993669496</v>
      </c>
      <c r="H398" s="16">
        <v>0.0013673198985509007</v>
      </c>
      <c r="I398" s="107">
        <f t="shared" si="90"/>
        <v>12.715079872204473</v>
      </c>
      <c r="J398" s="107">
        <f t="shared" si="91"/>
        <v>5669.0867731629405</v>
      </c>
      <c r="K398" s="107">
        <f t="shared" si="86"/>
        <v>5669.0867731629405</v>
      </c>
      <c r="L398" s="107">
        <f t="shared" si="92"/>
        <v>0.0013673198985509007</v>
      </c>
      <c r="M398" s="56">
        <f t="shared" si="93"/>
        <v>114791.34591672258</v>
      </c>
      <c r="N398" s="57">
        <f t="shared" si="95"/>
        <v>22387.8106087537</v>
      </c>
      <c r="O398" s="58">
        <f t="shared" si="94"/>
        <v>137179.15652547628</v>
      </c>
      <c r="P398" s="18">
        <v>182689.42</v>
      </c>
      <c r="AE398" s="88" t="e">
        <f>#REF!-P398</f>
        <v>#REF!</v>
      </c>
      <c r="AF398" s="81" t="e">
        <f>AE398/#REF!</f>
        <v>#REF!</v>
      </c>
      <c r="AG398" s="82">
        <v>190863.83011631592</v>
      </c>
      <c r="AH398" s="89" t="e">
        <f>#REF!-AG398</f>
        <v>#REF!</v>
      </c>
      <c r="AI398" s="81" t="e">
        <f>AH398/#REF!</f>
        <v>#REF!</v>
      </c>
      <c r="AJ398" s="88" t="e">
        <f>#REF!-#REF!</f>
        <v>#REF!</v>
      </c>
      <c r="AK398" s="81" t="e">
        <f>AJ398/#REF!</f>
        <v>#REF!</v>
      </c>
      <c r="AL398" s="88" t="e">
        <f>#REF!-#REF!</f>
        <v>#REF!</v>
      </c>
      <c r="AM398" s="83" t="e">
        <f>AL398/#REF!</f>
        <v>#REF!</v>
      </c>
    </row>
    <row r="399" spans="1:39" s="80" customFormat="1" ht="12.75">
      <c r="A399" s="14" t="s">
        <v>725</v>
      </c>
      <c r="B399" s="61" t="s">
        <v>726</v>
      </c>
      <c r="C399" s="27">
        <v>106</v>
      </c>
      <c r="D399" s="46">
        <v>212610</v>
      </c>
      <c r="E399" s="46">
        <v>27200</v>
      </c>
      <c r="F399" s="15">
        <f t="shared" si="88"/>
        <v>828.5536764705882</v>
      </c>
      <c r="G399" s="16">
        <f t="shared" si="89"/>
        <v>4.918525279935265E-05</v>
      </c>
      <c r="H399" s="16">
        <v>0</v>
      </c>
      <c r="I399" s="107">
        <f t="shared" si="90"/>
        <v>7.816544117647059</v>
      </c>
      <c r="J399" s="107">
        <f t="shared" si="91"/>
        <v>-231.44632352941179</v>
      </c>
      <c r="K399" s="107">
        <f t="shared" si="86"/>
        <v>0</v>
      </c>
      <c r="L399" s="107">
        <f t="shared" si="92"/>
        <v>0</v>
      </c>
      <c r="M399" s="56">
        <f t="shared" si="93"/>
        <v>3582.450594212151</v>
      </c>
      <c r="N399" s="57">
        <f t="shared" si="95"/>
        <v>0</v>
      </c>
      <c r="O399" s="58">
        <f t="shared" si="94"/>
        <v>3582.450594212151</v>
      </c>
      <c r="P399" s="18">
        <v>5074.98</v>
      </c>
      <c r="AE399" s="88" t="e">
        <f>#REF!-P399</f>
        <v>#REF!</v>
      </c>
      <c r="AF399" s="81" t="e">
        <f>AE399/#REF!</f>
        <v>#REF!</v>
      </c>
      <c r="AG399" s="82">
        <v>5439.539361954742</v>
      </c>
      <c r="AH399" s="89" t="e">
        <f>#REF!-AG399</f>
        <v>#REF!</v>
      </c>
      <c r="AI399" s="81" t="e">
        <f>AH399/#REF!</f>
        <v>#REF!</v>
      </c>
      <c r="AJ399" s="88" t="e">
        <f>#REF!-#REF!</f>
        <v>#REF!</v>
      </c>
      <c r="AK399" s="81" t="e">
        <f>AJ399/#REF!</f>
        <v>#REF!</v>
      </c>
      <c r="AL399" s="88" t="e">
        <f>#REF!-#REF!</f>
        <v>#REF!</v>
      </c>
      <c r="AM399" s="83" t="e">
        <f>AL399/#REF!</f>
        <v>#REF!</v>
      </c>
    </row>
    <row r="400" spans="1:39" s="80" customFormat="1" ht="12.75">
      <c r="A400" s="14" t="s">
        <v>727</v>
      </c>
      <c r="B400" s="61" t="s">
        <v>728</v>
      </c>
      <c r="C400" s="27">
        <v>1376</v>
      </c>
      <c r="D400" s="46">
        <v>1000144</v>
      </c>
      <c r="E400" s="46">
        <v>79800</v>
      </c>
      <c r="F400" s="15">
        <f t="shared" si="88"/>
        <v>17245.590776942357</v>
      </c>
      <c r="G400" s="16">
        <f t="shared" si="89"/>
        <v>0.0010237462775511618</v>
      </c>
      <c r="H400" s="16">
        <v>0.0008406852493562626</v>
      </c>
      <c r="I400" s="107">
        <f t="shared" si="90"/>
        <v>12.5331328320802</v>
      </c>
      <c r="J400" s="107">
        <f t="shared" si="91"/>
        <v>3485.5907769423557</v>
      </c>
      <c r="K400" s="107">
        <f t="shared" si="86"/>
        <v>3485.5907769423557</v>
      </c>
      <c r="L400" s="107">
        <f t="shared" si="92"/>
        <v>0.0008406852493562626</v>
      </c>
      <c r="M400" s="56">
        <f t="shared" si="93"/>
        <v>74565.44902385674</v>
      </c>
      <c r="N400" s="57">
        <f t="shared" si="95"/>
        <v>13764.958854257648</v>
      </c>
      <c r="O400" s="58">
        <f t="shared" si="94"/>
        <v>88330.40787811439</v>
      </c>
      <c r="P400" s="18">
        <v>105846.46</v>
      </c>
      <c r="AE400" s="88" t="e">
        <f>#REF!-P400</f>
        <v>#REF!</v>
      </c>
      <c r="AF400" s="81" t="e">
        <f>AE400/#REF!</f>
        <v>#REF!</v>
      </c>
      <c r="AG400" s="82">
        <v>117031.87751969085</v>
      </c>
      <c r="AH400" s="89" t="e">
        <f>#REF!-AG400</f>
        <v>#REF!</v>
      </c>
      <c r="AI400" s="81" t="e">
        <f>AH400/#REF!</f>
        <v>#REF!</v>
      </c>
      <c r="AJ400" s="88" t="e">
        <f>#REF!-#REF!</f>
        <v>#REF!</v>
      </c>
      <c r="AK400" s="81" t="e">
        <f>AJ400/#REF!</f>
        <v>#REF!</v>
      </c>
      <c r="AL400" s="88" t="e">
        <f>#REF!-#REF!</f>
        <v>#REF!</v>
      </c>
      <c r="AM400" s="83" t="e">
        <f>AL400/#REF!</f>
        <v>#REF!</v>
      </c>
    </row>
    <row r="401" spans="1:39" s="80" customFormat="1" ht="12.75">
      <c r="A401" s="14" t="s">
        <v>729</v>
      </c>
      <c r="B401" s="61" t="s">
        <v>730</v>
      </c>
      <c r="C401" s="27">
        <v>33</v>
      </c>
      <c r="D401" s="46">
        <v>43622</v>
      </c>
      <c r="E401" s="46">
        <v>8650</v>
      </c>
      <c r="F401" s="15">
        <f t="shared" si="88"/>
        <v>166.4191907514451</v>
      </c>
      <c r="G401" s="16">
        <f t="shared" si="89"/>
        <v>9.879106448046856E-06</v>
      </c>
      <c r="H401" s="16">
        <v>0</v>
      </c>
      <c r="I401" s="107">
        <f t="shared" si="90"/>
        <v>5.043005780346821</v>
      </c>
      <c r="J401" s="107">
        <f t="shared" si="91"/>
        <v>-163.5808092485549</v>
      </c>
      <c r="K401" s="107">
        <f t="shared" si="86"/>
        <v>0</v>
      </c>
      <c r="L401" s="107">
        <f t="shared" si="92"/>
        <v>0</v>
      </c>
      <c r="M401" s="56">
        <f t="shared" si="93"/>
        <v>719.5532959740394</v>
      </c>
      <c r="N401" s="57">
        <f t="shared" si="95"/>
        <v>0</v>
      </c>
      <c r="O401" s="58">
        <f t="shared" si="94"/>
        <v>719.5532959740394</v>
      </c>
      <c r="P401" s="18">
        <v>1018.55</v>
      </c>
      <c r="AE401" s="88" t="e">
        <f>#REF!-P401</f>
        <v>#REF!</v>
      </c>
      <c r="AF401" s="81" t="e">
        <f>AE401/#REF!</f>
        <v>#REF!</v>
      </c>
      <c r="AG401" s="82">
        <v>1091.7191155001553</v>
      </c>
      <c r="AH401" s="89" t="e">
        <f>#REF!-AG401</f>
        <v>#REF!</v>
      </c>
      <c r="AI401" s="81" t="e">
        <f>AH401/#REF!</f>
        <v>#REF!</v>
      </c>
      <c r="AJ401" s="88" t="e">
        <f>#REF!-#REF!</f>
        <v>#REF!</v>
      </c>
      <c r="AK401" s="81" t="e">
        <f>AJ401/#REF!</f>
        <v>#REF!</v>
      </c>
      <c r="AL401" s="88" t="e">
        <f>#REF!-#REF!</f>
        <v>#REF!</v>
      </c>
      <c r="AM401" s="83" t="e">
        <f>AL401/#REF!</f>
        <v>#REF!</v>
      </c>
    </row>
    <row r="402" spans="1:39" s="80" customFormat="1" ht="12.75">
      <c r="A402" s="14" t="s">
        <v>731</v>
      </c>
      <c r="B402" s="61" t="s">
        <v>732</v>
      </c>
      <c r="C402" s="27">
        <v>862</v>
      </c>
      <c r="D402" s="46">
        <v>646110</v>
      </c>
      <c r="E402" s="46">
        <v>52500</v>
      </c>
      <c r="F402" s="15">
        <f t="shared" si="88"/>
        <v>10608.510857142857</v>
      </c>
      <c r="G402" s="16">
        <f t="shared" si="89"/>
        <v>0.0006297507369177316</v>
      </c>
      <c r="H402" s="16">
        <v>0.00047960642908610274</v>
      </c>
      <c r="I402" s="107">
        <f t="shared" si="90"/>
        <v>12.306857142857142</v>
      </c>
      <c r="J402" s="107">
        <f t="shared" si="91"/>
        <v>1988.5108571428564</v>
      </c>
      <c r="K402" s="107">
        <f t="shared" si="86"/>
        <v>1988.5108571428564</v>
      </c>
      <c r="L402" s="107">
        <f t="shared" si="92"/>
        <v>0.00047960642908610274</v>
      </c>
      <c r="M402" s="56">
        <f t="shared" si="93"/>
        <v>45868.44172337283</v>
      </c>
      <c r="N402" s="57">
        <f t="shared" si="95"/>
        <v>7852.835252745074</v>
      </c>
      <c r="O402" s="58">
        <f t="shared" si="94"/>
        <v>53721.27697611791</v>
      </c>
      <c r="P402" s="18">
        <v>64245.12</v>
      </c>
      <c r="AE402" s="88" t="e">
        <f>#REF!-P402</f>
        <v>#REF!</v>
      </c>
      <c r="AF402" s="81" t="e">
        <f>AE402/#REF!</f>
        <v>#REF!</v>
      </c>
      <c r="AG402" s="82">
        <v>68206.9188182899</v>
      </c>
      <c r="AH402" s="89" t="e">
        <f>#REF!-AG402</f>
        <v>#REF!</v>
      </c>
      <c r="AI402" s="81" t="e">
        <f>AH402/#REF!</f>
        <v>#REF!</v>
      </c>
      <c r="AJ402" s="88" t="e">
        <f>#REF!-#REF!</f>
        <v>#REF!</v>
      </c>
      <c r="AK402" s="81" t="e">
        <f>AJ402/#REF!</f>
        <v>#REF!</v>
      </c>
      <c r="AL402" s="88" t="e">
        <f>#REF!-#REF!</f>
        <v>#REF!</v>
      </c>
      <c r="AM402" s="83" t="e">
        <f>AL402/#REF!</f>
        <v>#REF!</v>
      </c>
    </row>
    <row r="403" spans="1:39" s="80" customFormat="1" ht="12.75">
      <c r="A403" s="14" t="s">
        <v>733</v>
      </c>
      <c r="B403" s="61" t="s">
        <v>734</v>
      </c>
      <c r="C403" s="27">
        <v>974</v>
      </c>
      <c r="D403" s="46">
        <v>2096026</v>
      </c>
      <c r="E403" s="46">
        <v>199700</v>
      </c>
      <c r="F403" s="15">
        <f t="shared" si="88"/>
        <v>10222.981091637455</v>
      </c>
      <c r="G403" s="16">
        <f t="shared" si="89"/>
        <v>0.0006068646167826634</v>
      </c>
      <c r="H403" s="16">
        <v>0.00011648960117279688</v>
      </c>
      <c r="I403" s="107">
        <f t="shared" si="90"/>
        <v>10.495873810716073</v>
      </c>
      <c r="J403" s="107">
        <f t="shared" si="91"/>
        <v>482.9810916374555</v>
      </c>
      <c r="K403" s="107">
        <f t="shared" si="86"/>
        <v>482.9810916374555</v>
      </c>
      <c r="L403" s="107">
        <f t="shared" si="92"/>
        <v>0.00011648960117279688</v>
      </c>
      <c r="M403" s="56">
        <f t="shared" si="93"/>
        <v>44201.51129177475</v>
      </c>
      <c r="N403" s="57">
        <f t="shared" si="95"/>
        <v>1907.3423356961002</v>
      </c>
      <c r="O403" s="58">
        <f t="shared" si="94"/>
        <v>46108.853627470846</v>
      </c>
      <c r="P403" s="18">
        <v>56580.56</v>
      </c>
      <c r="AE403" s="88" t="e">
        <f>#REF!-P403</f>
        <v>#REF!</v>
      </c>
      <c r="AF403" s="81" t="e">
        <f>AE403/#REF!</f>
        <v>#REF!</v>
      </c>
      <c r="AG403" s="82">
        <v>60644.96323685395</v>
      </c>
      <c r="AH403" s="89" t="e">
        <f>#REF!-AG403</f>
        <v>#REF!</v>
      </c>
      <c r="AI403" s="81" t="e">
        <f>AH403/#REF!</f>
        <v>#REF!</v>
      </c>
      <c r="AJ403" s="88" t="e">
        <f>#REF!-#REF!</f>
        <v>#REF!</v>
      </c>
      <c r="AK403" s="81" t="e">
        <f>AJ403/#REF!</f>
        <v>#REF!</v>
      </c>
      <c r="AL403" s="88" t="e">
        <f>#REF!-#REF!</f>
        <v>#REF!</v>
      </c>
      <c r="AM403" s="83" t="e">
        <f>AL403/#REF!</f>
        <v>#REF!</v>
      </c>
    </row>
    <row r="404" spans="1:39" s="80" customFormat="1" ht="12.75">
      <c r="A404" s="14" t="s">
        <v>735</v>
      </c>
      <c r="B404" s="61" t="s">
        <v>736</v>
      </c>
      <c r="C404" s="27">
        <v>6822</v>
      </c>
      <c r="D404" s="46">
        <v>5965210</v>
      </c>
      <c r="E404" s="46">
        <v>385700</v>
      </c>
      <c r="F404" s="15">
        <f t="shared" si="88"/>
        <v>105508.58859217007</v>
      </c>
      <c r="G404" s="16">
        <f t="shared" si="89"/>
        <v>0.006263283538266932</v>
      </c>
      <c r="H404" s="16">
        <v>0.008993587717216416</v>
      </c>
      <c r="I404" s="107">
        <f t="shared" si="90"/>
        <v>15.465932071558205</v>
      </c>
      <c r="J404" s="107">
        <f t="shared" si="91"/>
        <v>37288.588592170076</v>
      </c>
      <c r="K404" s="107">
        <f t="shared" si="86"/>
        <v>37288.588592170076</v>
      </c>
      <c r="L404" s="107">
        <f t="shared" si="92"/>
        <v>0.008993587717216416</v>
      </c>
      <c r="M404" s="56">
        <f t="shared" si="93"/>
        <v>456191.69479350257</v>
      </c>
      <c r="N404" s="57">
        <f t="shared" si="95"/>
        <v>147256.4969760507</v>
      </c>
      <c r="O404" s="58">
        <f t="shared" si="94"/>
        <v>603448.1917695532</v>
      </c>
      <c r="P404" s="18">
        <v>752091.39</v>
      </c>
      <c r="AE404" s="88" t="e">
        <f>#REF!-P404</f>
        <v>#REF!</v>
      </c>
      <c r="AF404" s="81" t="e">
        <f>AE404/#REF!</f>
        <v>#REF!</v>
      </c>
      <c r="AG404" s="82">
        <v>830753.3957334624</v>
      </c>
      <c r="AH404" s="89" t="e">
        <f>#REF!-AG404</f>
        <v>#REF!</v>
      </c>
      <c r="AI404" s="81" t="e">
        <f>AH404/#REF!</f>
        <v>#REF!</v>
      </c>
      <c r="AJ404" s="88" t="e">
        <f>#REF!-#REF!</f>
        <v>#REF!</v>
      </c>
      <c r="AK404" s="81" t="e">
        <f>AJ404/#REF!</f>
        <v>#REF!</v>
      </c>
      <c r="AL404" s="88" t="e">
        <f>#REF!-#REF!</f>
        <v>#REF!</v>
      </c>
      <c r="AM404" s="83" t="e">
        <f>AL404/#REF!</f>
        <v>#REF!</v>
      </c>
    </row>
    <row r="405" spans="1:39" s="80" customFormat="1" ht="12.75">
      <c r="A405" s="14" t="s">
        <v>737</v>
      </c>
      <c r="B405" s="61" t="s">
        <v>738</v>
      </c>
      <c r="C405" s="27">
        <v>944</v>
      </c>
      <c r="D405" s="46">
        <v>651718</v>
      </c>
      <c r="E405" s="46">
        <v>54400</v>
      </c>
      <c r="F405" s="15">
        <f t="shared" si="88"/>
        <v>11309.22411764706</v>
      </c>
      <c r="G405" s="16">
        <f t="shared" si="89"/>
        <v>0.0006713470267375635</v>
      </c>
      <c r="H405" s="16">
        <v>0.00045083581062988507</v>
      </c>
      <c r="I405" s="107">
        <f t="shared" si="90"/>
        <v>11.980110294117647</v>
      </c>
      <c r="J405" s="107">
        <f t="shared" si="91"/>
        <v>1869.224117647059</v>
      </c>
      <c r="K405" s="107">
        <f t="shared" si="86"/>
        <v>1869.224117647059</v>
      </c>
      <c r="L405" s="107">
        <f t="shared" si="92"/>
        <v>0.00045083581062988507</v>
      </c>
      <c r="M405" s="56">
        <f t="shared" si="93"/>
        <v>48898.143609626815</v>
      </c>
      <c r="N405" s="57">
        <f t="shared" si="95"/>
        <v>7381.759568278586</v>
      </c>
      <c r="O405" s="58">
        <f t="shared" si="94"/>
        <v>56279.9031779054</v>
      </c>
      <c r="P405" s="18">
        <v>80847.57</v>
      </c>
      <c r="AE405" s="88" t="e">
        <f>#REF!-P405</f>
        <v>#REF!</v>
      </c>
      <c r="AF405" s="81" t="e">
        <f>AE405/#REF!</f>
        <v>#REF!</v>
      </c>
      <c r="AG405" s="82">
        <v>83190.97406640902</v>
      </c>
      <c r="AH405" s="89" t="e">
        <f>#REF!-AG405</f>
        <v>#REF!</v>
      </c>
      <c r="AI405" s="81" t="e">
        <f>AH405/#REF!</f>
        <v>#REF!</v>
      </c>
      <c r="AJ405" s="88" t="e">
        <f>#REF!-#REF!</f>
        <v>#REF!</v>
      </c>
      <c r="AK405" s="81" t="e">
        <f>AJ405/#REF!</f>
        <v>#REF!</v>
      </c>
      <c r="AL405" s="88" t="e">
        <f>#REF!-#REF!</f>
        <v>#REF!</v>
      </c>
      <c r="AM405" s="83" t="e">
        <f>AL405/#REF!</f>
        <v>#REF!</v>
      </c>
    </row>
    <row r="406" spans="1:39" s="80" customFormat="1" ht="12.75">
      <c r="A406" s="14" t="s">
        <v>739</v>
      </c>
      <c r="B406" s="61" t="s">
        <v>740</v>
      </c>
      <c r="C406" s="27">
        <v>1859</v>
      </c>
      <c r="D406" s="46">
        <v>2166798</v>
      </c>
      <c r="E406" s="46">
        <v>128200</v>
      </c>
      <c r="F406" s="15">
        <f t="shared" si="88"/>
        <v>31420.2611700468</v>
      </c>
      <c r="G406" s="16">
        <f t="shared" si="89"/>
        <v>0.0018651941721548736</v>
      </c>
      <c r="H406" s="16">
        <v>0.003094514531768613</v>
      </c>
      <c r="I406" s="107">
        <f t="shared" si="90"/>
        <v>16.90170046801872</v>
      </c>
      <c r="J406" s="107">
        <f t="shared" si="91"/>
        <v>12830.261170046802</v>
      </c>
      <c r="K406" s="107">
        <f t="shared" si="86"/>
        <v>12830.261170046802</v>
      </c>
      <c r="L406" s="107">
        <f t="shared" si="92"/>
        <v>0.003094514531768613</v>
      </c>
      <c r="M406" s="56">
        <f t="shared" si="93"/>
        <v>135853.037039696</v>
      </c>
      <c r="N406" s="57">
        <f t="shared" si="95"/>
        <v>50668.029724934786</v>
      </c>
      <c r="O406" s="58">
        <f t="shared" si="94"/>
        <v>186521.06676463078</v>
      </c>
      <c r="P406" s="18">
        <v>148019.3</v>
      </c>
      <c r="AE406" s="88" t="e">
        <f>#REF!-P406</f>
        <v>#REF!</v>
      </c>
      <c r="AF406" s="81" t="e">
        <f>AE406/#REF!</f>
        <v>#REF!</v>
      </c>
      <c r="AG406" s="82">
        <v>172121.69198299068</v>
      </c>
      <c r="AH406" s="89" t="e">
        <f>#REF!-AG406</f>
        <v>#REF!</v>
      </c>
      <c r="AI406" s="81" t="e">
        <f>AH406/#REF!</f>
        <v>#REF!</v>
      </c>
      <c r="AJ406" s="88" t="e">
        <f>#REF!-#REF!</f>
        <v>#REF!</v>
      </c>
      <c r="AK406" s="81" t="e">
        <f>AJ406/#REF!</f>
        <v>#REF!</v>
      </c>
      <c r="AL406" s="88" t="e">
        <f>#REF!-#REF!</f>
        <v>#REF!</v>
      </c>
      <c r="AM406" s="83" t="e">
        <f>AL406/#REF!</f>
        <v>#REF!</v>
      </c>
    </row>
    <row r="407" spans="1:39" s="80" customFormat="1" ht="12.75">
      <c r="A407" s="14" t="s">
        <v>741</v>
      </c>
      <c r="B407" s="61" t="s">
        <v>742</v>
      </c>
      <c r="C407" s="27">
        <v>52</v>
      </c>
      <c r="D407" s="46">
        <v>233968</v>
      </c>
      <c r="E407" s="46">
        <v>9050</v>
      </c>
      <c r="F407" s="15">
        <f t="shared" si="88"/>
        <v>1344.3465193370166</v>
      </c>
      <c r="G407" s="16">
        <f t="shared" si="89"/>
        <v>7.98041518386385E-05</v>
      </c>
      <c r="H407" s="16">
        <v>0.00019882309872667765</v>
      </c>
      <c r="I407" s="107">
        <f t="shared" si="90"/>
        <v>25.85281767955801</v>
      </c>
      <c r="J407" s="107">
        <f t="shared" si="91"/>
        <v>824.3465193370166</v>
      </c>
      <c r="K407" s="107">
        <f t="shared" si="86"/>
        <v>824.3465193370166</v>
      </c>
      <c r="L407" s="107">
        <f t="shared" si="92"/>
        <v>0.00019882309872667765</v>
      </c>
      <c r="M407" s="56">
        <f t="shared" si="93"/>
        <v>5812.604691516194</v>
      </c>
      <c r="N407" s="57">
        <f t="shared" si="95"/>
        <v>3255.4297525076904</v>
      </c>
      <c r="O407" s="58">
        <f t="shared" si="94"/>
        <v>9068.034444023884</v>
      </c>
      <c r="P407" s="18">
        <v>6273.14</v>
      </c>
      <c r="AE407" s="88" t="e">
        <f>#REF!-P407</f>
        <v>#REF!</v>
      </c>
      <c r="AF407" s="81" t="e">
        <f>AE407/#REF!</f>
        <v>#REF!</v>
      </c>
      <c r="AG407" s="82">
        <v>9907.612915351132</v>
      </c>
      <c r="AH407" s="89" t="e">
        <f>#REF!-AG407</f>
        <v>#REF!</v>
      </c>
      <c r="AI407" s="81" t="e">
        <f>AH407/#REF!</f>
        <v>#REF!</v>
      </c>
      <c r="AJ407" s="88" t="e">
        <f>#REF!-#REF!</f>
        <v>#REF!</v>
      </c>
      <c r="AK407" s="81" t="e">
        <f>AJ407/#REF!</f>
        <v>#REF!</v>
      </c>
      <c r="AL407" s="88" t="e">
        <f>#REF!-#REF!</f>
        <v>#REF!</v>
      </c>
      <c r="AM407" s="83" t="e">
        <f>AL407/#REF!</f>
        <v>#REF!</v>
      </c>
    </row>
    <row r="408" spans="1:39" s="80" customFormat="1" ht="12.75">
      <c r="A408" s="14" t="s">
        <v>743</v>
      </c>
      <c r="B408" s="61" t="s">
        <v>744</v>
      </c>
      <c r="C408" s="27">
        <v>715</v>
      </c>
      <c r="D408" s="46">
        <v>1140960</v>
      </c>
      <c r="E408" s="46">
        <v>84700</v>
      </c>
      <c r="F408" s="15">
        <f t="shared" si="88"/>
        <v>9631.48051948052</v>
      </c>
      <c r="G408" s="16">
        <f t="shared" si="89"/>
        <v>0.0005717514961741962</v>
      </c>
      <c r="H408" s="16">
        <v>0.0005985051610453836</v>
      </c>
      <c r="I408" s="107">
        <f t="shared" si="90"/>
        <v>13.470602125147579</v>
      </c>
      <c r="J408" s="107">
        <f t="shared" si="91"/>
        <v>2481.480519480519</v>
      </c>
      <c r="K408" s="107">
        <f t="shared" si="86"/>
        <v>2481.480519480519</v>
      </c>
      <c r="L408" s="107">
        <f t="shared" si="92"/>
        <v>0.0005985051610453836</v>
      </c>
      <c r="M408" s="56">
        <f t="shared" si="93"/>
        <v>41644.01666423668</v>
      </c>
      <c r="N408" s="57">
        <f t="shared" si="95"/>
        <v>9799.623488289983</v>
      </c>
      <c r="O408" s="58">
        <f t="shared" si="94"/>
        <v>51443.64015252666</v>
      </c>
      <c r="P408" s="18">
        <v>75960.98</v>
      </c>
      <c r="AE408" s="88" t="e">
        <f>#REF!-P408</f>
        <v>#REF!</v>
      </c>
      <c r="AF408" s="81" t="e">
        <f>AE408/#REF!</f>
        <v>#REF!</v>
      </c>
      <c r="AG408" s="82">
        <v>81184.17868975282</v>
      </c>
      <c r="AH408" s="89" t="e">
        <f>#REF!-AG408</f>
        <v>#REF!</v>
      </c>
      <c r="AI408" s="81" t="e">
        <f>AH408/#REF!</f>
        <v>#REF!</v>
      </c>
      <c r="AJ408" s="88" t="e">
        <f>#REF!-#REF!</f>
        <v>#REF!</v>
      </c>
      <c r="AK408" s="81" t="e">
        <f>AJ408/#REF!</f>
        <v>#REF!</v>
      </c>
      <c r="AL408" s="88" t="e">
        <f>#REF!-#REF!</f>
        <v>#REF!</v>
      </c>
      <c r="AM408" s="83" t="e">
        <f>AL408/#REF!</f>
        <v>#REF!</v>
      </c>
    </row>
    <row r="409" spans="1:39" s="80" customFormat="1" ht="12.75">
      <c r="A409" s="14" t="s">
        <v>745</v>
      </c>
      <c r="B409" s="61" t="s">
        <v>746</v>
      </c>
      <c r="C409" s="27">
        <v>4579</v>
      </c>
      <c r="D409" s="46">
        <v>7094907</v>
      </c>
      <c r="E409" s="46">
        <v>477150</v>
      </c>
      <c r="F409" s="15">
        <f t="shared" si="88"/>
        <v>68086.72147752279</v>
      </c>
      <c r="G409" s="16">
        <f t="shared" si="89"/>
        <v>0.004041817329706761</v>
      </c>
      <c r="H409" s="16">
        <v>0.00537771817023269</v>
      </c>
      <c r="I409" s="107">
        <f t="shared" si="90"/>
        <v>14.869342973907576</v>
      </c>
      <c r="J409" s="107">
        <f t="shared" si="91"/>
        <v>22296.72147752279</v>
      </c>
      <c r="K409" s="107">
        <f t="shared" si="86"/>
        <v>22296.72147752279</v>
      </c>
      <c r="L409" s="107">
        <f t="shared" si="92"/>
        <v>0.00537771817023269</v>
      </c>
      <c r="M409" s="56">
        <f t="shared" si="93"/>
        <v>294389.27463834296</v>
      </c>
      <c r="N409" s="57">
        <f t="shared" si="95"/>
        <v>88052.0615768257</v>
      </c>
      <c r="O409" s="58">
        <f t="shared" si="94"/>
        <v>382441.33621516865</v>
      </c>
      <c r="P409" s="18">
        <v>553513.68</v>
      </c>
      <c r="AE409" s="88" t="e">
        <f>#REF!-P409</f>
        <v>#REF!</v>
      </c>
      <c r="AF409" s="81" t="e">
        <f>AE409/#REF!</f>
        <v>#REF!</v>
      </c>
      <c r="AG409" s="82">
        <v>603377.3637864704</v>
      </c>
      <c r="AH409" s="89" t="e">
        <f>#REF!-AG409</f>
        <v>#REF!</v>
      </c>
      <c r="AI409" s="81" t="e">
        <f>AH409/#REF!</f>
        <v>#REF!</v>
      </c>
      <c r="AJ409" s="88" t="e">
        <f>#REF!-#REF!</f>
        <v>#REF!</v>
      </c>
      <c r="AK409" s="81" t="e">
        <f>AJ409/#REF!</f>
        <v>#REF!</v>
      </c>
      <c r="AL409" s="88" t="e">
        <f>#REF!-#REF!</f>
        <v>#REF!</v>
      </c>
      <c r="AM409" s="83" t="e">
        <f>AL409/#REF!</f>
        <v>#REF!</v>
      </c>
    </row>
    <row r="410" spans="1:39" s="80" customFormat="1" ht="12.75">
      <c r="A410" s="14" t="s">
        <v>747</v>
      </c>
      <c r="B410" s="61" t="s">
        <v>748</v>
      </c>
      <c r="C410" s="27">
        <v>653</v>
      </c>
      <c r="D410" s="46">
        <v>698912</v>
      </c>
      <c r="E410" s="46">
        <v>56650</v>
      </c>
      <c r="F410" s="15">
        <f t="shared" si="88"/>
        <v>8056.302488967343</v>
      </c>
      <c r="G410" s="16">
        <f t="shared" si="89"/>
        <v>0.0004782445432332576</v>
      </c>
      <c r="H410" s="16">
        <v>0.00036812697492165055</v>
      </c>
      <c r="I410" s="107">
        <f t="shared" si="90"/>
        <v>12.337369814651368</v>
      </c>
      <c r="J410" s="107">
        <f t="shared" si="91"/>
        <v>1526.302488967343</v>
      </c>
      <c r="K410" s="107">
        <f t="shared" si="86"/>
        <v>1526.302488967343</v>
      </c>
      <c r="L410" s="107">
        <f t="shared" si="92"/>
        <v>0.00036812697492165055</v>
      </c>
      <c r="M410" s="56">
        <f t="shared" si="93"/>
        <v>34833.356556566316</v>
      </c>
      <c r="N410" s="57">
        <f t="shared" si="95"/>
        <v>6027.526552677117</v>
      </c>
      <c r="O410" s="58">
        <f t="shared" si="94"/>
        <v>40860.883109243434</v>
      </c>
      <c r="P410" s="18">
        <v>69789.09</v>
      </c>
      <c r="AE410" s="88" t="e">
        <f>#REF!-P410</f>
        <v>#REF!</v>
      </c>
      <c r="AF410" s="81" t="e">
        <f>AE410/#REF!</f>
        <v>#REF!</v>
      </c>
      <c r="AG410" s="82">
        <v>78462.6970603997</v>
      </c>
      <c r="AH410" s="89" t="e">
        <f>#REF!-AG410</f>
        <v>#REF!</v>
      </c>
      <c r="AI410" s="81" t="e">
        <f>AH410/#REF!</f>
        <v>#REF!</v>
      </c>
      <c r="AJ410" s="88" t="e">
        <f>#REF!-#REF!</f>
        <v>#REF!</v>
      </c>
      <c r="AK410" s="81" t="e">
        <f>AJ410/#REF!</f>
        <v>#REF!</v>
      </c>
      <c r="AL410" s="88" t="e">
        <f>#REF!-#REF!</f>
        <v>#REF!</v>
      </c>
      <c r="AM410" s="83" t="e">
        <f>AL410/#REF!</f>
        <v>#REF!</v>
      </c>
    </row>
    <row r="411" spans="1:39" s="80" customFormat="1" ht="12.75">
      <c r="A411" s="14" t="s">
        <v>749</v>
      </c>
      <c r="B411" s="61" t="s">
        <v>750</v>
      </c>
      <c r="C411" s="27">
        <v>217</v>
      </c>
      <c r="D411" s="46">
        <v>394335</v>
      </c>
      <c r="E411" s="46">
        <v>28950</v>
      </c>
      <c r="F411" s="15">
        <f t="shared" si="88"/>
        <v>2955.8098445595856</v>
      </c>
      <c r="G411" s="16">
        <f t="shared" si="89"/>
        <v>0.00017546510088612132</v>
      </c>
      <c r="H411" s="16">
        <v>0.00018952848667441442</v>
      </c>
      <c r="I411" s="107">
        <f t="shared" si="90"/>
        <v>13.621243523316062</v>
      </c>
      <c r="J411" s="107">
        <f t="shared" si="91"/>
        <v>785.8098445595855</v>
      </c>
      <c r="K411" s="107">
        <f t="shared" si="86"/>
        <v>785.8098445595855</v>
      </c>
      <c r="L411" s="107">
        <f t="shared" si="92"/>
        <v>0.00018952848667441442</v>
      </c>
      <c r="M411" s="56">
        <f t="shared" si="93"/>
        <v>12780.152975878444</v>
      </c>
      <c r="N411" s="57">
        <f t="shared" si="95"/>
        <v>3103.244433967062</v>
      </c>
      <c r="O411" s="58">
        <f t="shared" si="94"/>
        <v>15883.397409845506</v>
      </c>
      <c r="P411" s="18">
        <v>23081.48</v>
      </c>
      <c r="AE411" s="88" t="e">
        <f>#REF!-P411</f>
        <v>#REF!</v>
      </c>
      <c r="AF411" s="81" t="e">
        <f>AE411/#REF!</f>
        <v>#REF!</v>
      </c>
      <c r="AG411" s="82">
        <v>31209.743421142208</v>
      </c>
      <c r="AH411" s="89" t="e">
        <f>#REF!-AG411</f>
        <v>#REF!</v>
      </c>
      <c r="AI411" s="81" t="e">
        <f>AH411/#REF!</f>
        <v>#REF!</v>
      </c>
      <c r="AJ411" s="88" t="e">
        <f>#REF!-#REF!</f>
        <v>#REF!</v>
      </c>
      <c r="AK411" s="81" t="e">
        <f>AJ411/#REF!</f>
        <v>#REF!</v>
      </c>
      <c r="AL411" s="88" t="e">
        <f>#REF!-#REF!</f>
        <v>#REF!</v>
      </c>
      <c r="AM411" s="83" t="e">
        <f>AL411/#REF!</f>
        <v>#REF!</v>
      </c>
    </row>
    <row r="412" spans="1:39" s="80" customFormat="1" ht="12.75">
      <c r="A412" s="14" t="s">
        <v>751</v>
      </c>
      <c r="B412" s="61" t="s">
        <v>752</v>
      </c>
      <c r="C412" s="27">
        <v>594</v>
      </c>
      <c r="D412" s="46">
        <v>1137116</v>
      </c>
      <c r="E412" s="46">
        <v>83000</v>
      </c>
      <c r="F412" s="15">
        <f t="shared" si="88"/>
        <v>8137.914506024096</v>
      </c>
      <c r="G412" s="16">
        <f t="shared" si="89"/>
        <v>0.0004830892597608584</v>
      </c>
      <c r="H412" s="16">
        <v>0.0005301122314138978</v>
      </c>
      <c r="I412" s="107">
        <f t="shared" si="90"/>
        <v>13.700192771084337</v>
      </c>
      <c r="J412" s="107">
        <f t="shared" si="91"/>
        <v>2197.914506024096</v>
      </c>
      <c r="K412" s="107">
        <f t="shared" si="86"/>
        <v>2197.914506024096</v>
      </c>
      <c r="L412" s="107">
        <f t="shared" si="92"/>
        <v>0.0005301122314138978</v>
      </c>
      <c r="M412" s="56">
        <f t="shared" si="93"/>
        <v>35186.22569142459</v>
      </c>
      <c r="N412" s="57">
        <f t="shared" si="95"/>
        <v>8679.7919425118</v>
      </c>
      <c r="O412" s="58">
        <f t="shared" si="94"/>
        <v>43866.01763393639</v>
      </c>
      <c r="P412" s="18">
        <v>70493.78</v>
      </c>
      <c r="AE412" s="88" t="e">
        <f>#REF!-P412</f>
        <v>#REF!</v>
      </c>
      <c r="AF412" s="81" t="e">
        <f>AE412/#REF!</f>
        <v>#REF!</v>
      </c>
      <c r="AG412" s="82">
        <v>78364.78107737875</v>
      </c>
      <c r="AH412" s="89" t="e">
        <f>#REF!-AG412</f>
        <v>#REF!</v>
      </c>
      <c r="AI412" s="81" t="e">
        <f>AH412/#REF!</f>
        <v>#REF!</v>
      </c>
      <c r="AJ412" s="88" t="e">
        <f>#REF!-#REF!</f>
        <v>#REF!</v>
      </c>
      <c r="AK412" s="81" t="e">
        <f>AJ412/#REF!</f>
        <v>#REF!</v>
      </c>
      <c r="AL412" s="88" t="e">
        <f>#REF!-#REF!</f>
        <v>#REF!</v>
      </c>
      <c r="AM412" s="83" t="e">
        <f>AL412/#REF!</f>
        <v>#REF!</v>
      </c>
    </row>
    <row r="413" spans="1:39" s="80" customFormat="1" ht="12.75">
      <c r="A413" s="14" t="s">
        <v>753</v>
      </c>
      <c r="B413" s="61" t="s">
        <v>754</v>
      </c>
      <c r="C413" s="27">
        <v>784</v>
      </c>
      <c r="D413" s="46">
        <v>818086</v>
      </c>
      <c r="E413" s="46">
        <v>64200</v>
      </c>
      <c r="F413" s="15">
        <f t="shared" si="88"/>
        <v>9990.33370716511</v>
      </c>
      <c r="G413" s="16">
        <f t="shared" si="89"/>
        <v>0.0005930540203863939</v>
      </c>
      <c r="H413" s="16">
        <v>0.0005186362784655636</v>
      </c>
      <c r="I413" s="107">
        <f t="shared" si="90"/>
        <v>12.742772585669782</v>
      </c>
      <c r="J413" s="107">
        <f t="shared" si="91"/>
        <v>2150.3337071651085</v>
      </c>
      <c r="K413" s="107">
        <f t="shared" si="86"/>
        <v>2150.3337071651085</v>
      </c>
      <c r="L413" s="107">
        <f t="shared" si="92"/>
        <v>0.0005186362784655636</v>
      </c>
      <c r="M413" s="56">
        <f t="shared" si="93"/>
        <v>43195.604511787824</v>
      </c>
      <c r="N413" s="57">
        <f t="shared" si="95"/>
        <v>8491.89044160147</v>
      </c>
      <c r="O413" s="58">
        <f t="shared" si="94"/>
        <v>51687.494953389294</v>
      </c>
      <c r="P413" s="18">
        <v>89378.15</v>
      </c>
      <c r="AE413" s="88" t="e">
        <f>#REF!-P413</f>
        <v>#REF!</v>
      </c>
      <c r="AF413" s="81" t="e">
        <f>AE413/#REF!</f>
        <v>#REF!</v>
      </c>
      <c r="AG413" s="82">
        <v>94506.084641113</v>
      </c>
      <c r="AH413" s="89" t="e">
        <f>#REF!-AG413</f>
        <v>#REF!</v>
      </c>
      <c r="AI413" s="81" t="e">
        <f>AH413/#REF!</f>
        <v>#REF!</v>
      </c>
      <c r="AJ413" s="88" t="e">
        <f>#REF!-#REF!</f>
        <v>#REF!</v>
      </c>
      <c r="AK413" s="81" t="e">
        <f>AJ413/#REF!</f>
        <v>#REF!</v>
      </c>
      <c r="AL413" s="88" t="e">
        <f>#REF!-#REF!</f>
        <v>#REF!</v>
      </c>
      <c r="AM413" s="83" t="e">
        <f>AL413/#REF!</f>
        <v>#REF!</v>
      </c>
    </row>
    <row r="414" spans="1:39" s="80" customFormat="1" ht="12.75">
      <c r="A414" s="14" t="s">
        <v>755</v>
      </c>
      <c r="B414" s="61" t="s">
        <v>756</v>
      </c>
      <c r="C414" s="27">
        <v>3262</v>
      </c>
      <c r="D414" s="46">
        <v>2442395</v>
      </c>
      <c r="E414" s="46">
        <v>166600</v>
      </c>
      <c r="F414" s="15">
        <f t="shared" si="88"/>
        <v>47821.68361344538</v>
      </c>
      <c r="G414" s="16">
        <f t="shared" si="89"/>
        <v>0.0028388282673940507</v>
      </c>
      <c r="H414" s="16">
        <v>0.003666474924062977</v>
      </c>
      <c r="I414" s="107">
        <f t="shared" si="90"/>
        <v>14.660234093637454</v>
      </c>
      <c r="J414" s="107">
        <f t="shared" si="91"/>
        <v>15201.683613445375</v>
      </c>
      <c r="K414" s="107">
        <f t="shared" si="86"/>
        <v>15201.683613445375</v>
      </c>
      <c r="L414" s="107">
        <f t="shared" si="92"/>
        <v>0.003666474924062977</v>
      </c>
      <c r="M414" s="56">
        <f t="shared" si="93"/>
        <v>206768.5217534537</v>
      </c>
      <c r="N414" s="57">
        <f t="shared" si="95"/>
        <v>60033.02247605725</v>
      </c>
      <c r="O414" s="58">
        <f t="shared" si="94"/>
        <v>266801.54422951094</v>
      </c>
      <c r="P414" s="18">
        <v>306474.96</v>
      </c>
      <c r="AE414" s="88" t="e">
        <f>#REF!-P414</f>
        <v>#REF!</v>
      </c>
      <c r="AF414" s="81" t="e">
        <f>AE414/#REF!</f>
        <v>#REF!</v>
      </c>
      <c r="AG414" s="82">
        <v>342760.73640708363</v>
      </c>
      <c r="AH414" s="89" t="e">
        <f>#REF!-AG414</f>
        <v>#REF!</v>
      </c>
      <c r="AI414" s="81" t="e">
        <f>AH414/#REF!</f>
        <v>#REF!</v>
      </c>
      <c r="AJ414" s="88" t="e">
        <f>#REF!-#REF!</f>
        <v>#REF!</v>
      </c>
      <c r="AK414" s="81" t="e">
        <f>AJ414/#REF!</f>
        <v>#REF!</v>
      </c>
      <c r="AL414" s="88" t="e">
        <f>#REF!-#REF!</f>
        <v>#REF!</v>
      </c>
      <c r="AM414" s="83" t="e">
        <f>AL414/#REF!</f>
        <v>#REF!</v>
      </c>
    </row>
    <row r="415" spans="1:39" s="80" customFormat="1" ht="12.75">
      <c r="A415" s="14" t="s">
        <v>757</v>
      </c>
      <c r="B415" s="61" t="s">
        <v>758</v>
      </c>
      <c r="C415" s="27">
        <v>2053</v>
      </c>
      <c r="D415" s="46">
        <v>1350167</v>
      </c>
      <c r="E415" s="46">
        <v>121250</v>
      </c>
      <c r="F415" s="15">
        <f t="shared" si="88"/>
        <v>22860.971967010308</v>
      </c>
      <c r="G415" s="16">
        <f t="shared" si="89"/>
        <v>0.0013570909373379996</v>
      </c>
      <c r="H415" s="16">
        <v>0.0005622041928420352</v>
      </c>
      <c r="I415" s="107">
        <f t="shared" si="90"/>
        <v>11.13539793814433</v>
      </c>
      <c r="J415" s="107">
        <f t="shared" si="91"/>
        <v>2330.9719670103086</v>
      </c>
      <c r="K415" s="107">
        <f t="shared" si="86"/>
        <v>2330.9719670103086</v>
      </c>
      <c r="L415" s="107">
        <f t="shared" si="92"/>
        <v>0.0005622041928420352</v>
      </c>
      <c r="M415" s="56">
        <f t="shared" si="93"/>
        <v>98844.89675593228</v>
      </c>
      <c r="N415" s="57">
        <f t="shared" si="95"/>
        <v>9205.249631877696</v>
      </c>
      <c r="O415" s="58">
        <f t="shared" si="94"/>
        <v>108050.14638780997</v>
      </c>
      <c r="P415" s="18">
        <v>108333.87</v>
      </c>
      <c r="AE415" s="88" t="e">
        <f>#REF!-P415</f>
        <v>#REF!</v>
      </c>
      <c r="AF415" s="81" t="e">
        <f>AE415/#REF!</f>
        <v>#REF!</v>
      </c>
      <c r="AG415" s="82">
        <v>116115.92556710108</v>
      </c>
      <c r="AH415" s="89" t="e">
        <f>#REF!-AG415</f>
        <v>#REF!</v>
      </c>
      <c r="AI415" s="81" t="e">
        <f>AH415/#REF!</f>
        <v>#REF!</v>
      </c>
      <c r="AJ415" s="88" t="e">
        <f>#REF!-#REF!</f>
        <v>#REF!</v>
      </c>
      <c r="AK415" s="81" t="e">
        <f>AJ415/#REF!</f>
        <v>#REF!</v>
      </c>
      <c r="AL415" s="88" t="e">
        <f>#REF!-#REF!</f>
        <v>#REF!</v>
      </c>
      <c r="AM415" s="83" t="e">
        <f>AL415/#REF!</f>
        <v>#REF!</v>
      </c>
    </row>
    <row r="416" spans="1:39" s="80" customFormat="1" ht="12.75">
      <c r="A416" s="14" t="s">
        <v>759</v>
      </c>
      <c r="B416" s="61" t="s">
        <v>760</v>
      </c>
      <c r="C416" s="27">
        <v>4240</v>
      </c>
      <c r="D416" s="46">
        <v>3444321</v>
      </c>
      <c r="E416" s="46">
        <v>246950</v>
      </c>
      <c r="F416" s="15">
        <f t="shared" si="88"/>
        <v>59137.15748127151</v>
      </c>
      <c r="G416" s="16">
        <f t="shared" si="89"/>
        <v>0.0035105462967005728</v>
      </c>
      <c r="H416" s="16">
        <v>0.004036813932300141</v>
      </c>
      <c r="I416" s="107">
        <f t="shared" si="90"/>
        <v>13.947442802186677</v>
      </c>
      <c r="J416" s="107">
        <f t="shared" si="91"/>
        <v>16737.157481271508</v>
      </c>
      <c r="K416" s="107">
        <f t="shared" si="86"/>
        <v>16737.157481271508</v>
      </c>
      <c r="L416" s="107">
        <f t="shared" si="92"/>
        <v>0.004036813932300141</v>
      </c>
      <c r="M416" s="56">
        <f t="shared" si="93"/>
        <v>255693.6876573247</v>
      </c>
      <c r="N416" s="57">
        <f t="shared" si="95"/>
        <v>66096.76775339452</v>
      </c>
      <c r="O416" s="58">
        <f t="shared" si="94"/>
        <v>321790.45541071927</v>
      </c>
      <c r="P416" s="18">
        <v>452831.82</v>
      </c>
      <c r="AE416" s="88" t="e">
        <f>#REF!-P416</f>
        <v>#REF!</v>
      </c>
      <c r="AF416" s="81" t="e">
        <f>AE416/#REF!</f>
        <v>#REF!</v>
      </c>
      <c r="AG416" s="82">
        <v>457155.4958984547</v>
      </c>
      <c r="AH416" s="89" t="e">
        <f>#REF!-AG416</f>
        <v>#REF!</v>
      </c>
      <c r="AI416" s="81" t="e">
        <f>AH416/#REF!</f>
        <v>#REF!</v>
      </c>
      <c r="AJ416" s="88" t="e">
        <f>#REF!-#REF!</f>
        <v>#REF!</v>
      </c>
      <c r="AK416" s="81" t="e">
        <f>AJ416/#REF!</f>
        <v>#REF!</v>
      </c>
      <c r="AL416" s="88" t="e">
        <f>#REF!-#REF!</f>
        <v>#REF!</v>
      </c>
      <c r="AM416" s="83" t="e">
        <f>AL416/#REF!</f>
        <v>#REF!</v>
      </c>
    </row>
    <row r="417" spans="1:39" s="80" customFormat="1" ht="12.75">
      <c r="A417" s="14" t="s">
        <v>761</v>
      </c>
      <c r="B417" s="61" t="s">
        <v>762</v>
      </c>
      <c r="C417" s="27">
        <v>75</v>
      </c>
      <c r="D417" s="46">
        <v>736029</v>
      </c>
      <c r="E417" s="46">
        <v>96500</v>
      </c>
      <c r="F417" s="15">
        <f t="shared" si="88"/>
        <v>572.0432642487046</v>
      </c>
      <c r="G417" s="16">
        <f t="shared" si="89"/>
        <v>3.3958080644927526E-05</v>
      </c>
      <c r="H417" s="16">
        <v>0</v>
      </c>
      <c r="I417" s="107">
        <f t="shared" si="90"/>
        <v>7.6272435233160625</v>
      </c>
      <c r="J417" s="107">
        <f t="shared" si="91"/>
        <v>-177.95673575129533</v>
      </c>
      <c r="K417" s="107">
        <f t="shared" si="86"/>
        <v>0</v>
      </c>
      <c r="L417" s="107">
        <f t="shared" si="92"/>
        <v>0</v>
      </c>
      <c r="M417" s="56">
        <f t="shared" si="93"/>
        <v>2473.3662888955587</v>
      </c>
      <c r="N417" s="57">
        <f t="shared" si="95"/>
        <v>0</v>
      </c>
      <c r="O417" s="58">
        <f t="shared" si="94"/>
        <v>2473.3662888955587</v>
      </c>
      <c r="P417" s="18">
        <v>5016.4</v>
      </c>
      <c r="AE417" s="88" t="e">
        <f>#REF!-P417</f>
        <v>#REF!</v>
      </c>
      <c r="AF417" s="81" t="e">
        <f>AE417/#REF!</f>
        <v>#REF!</v>
      </c>
      <c r="AG417" s="82">
        <v>5596.251069000442</v>
      </c>
      <c r="AH417" s="89" t="e">
        <f>#REF!-AG417</f>
        <v>#REF!</v>
      </c>
      <c r="AI417" s="81" t="e">
        <f>AH417/#REF!</f>
        <v>#REF!</v>
      </c>
      <c r="AJ417" s="88" t="e">
        <f>#REF!-#REF!</f>
        <v>#REF!</v>
      </c>
      <c r="AK417" s="81" t="e">
        <f>AJ417/#REF!</f>
        <v>#REF!</v>
      </c>
      <c r="AL417" s="88" t="e">
        <f>#REF!-#REF!</f>
        <v>#REF!</v>
      </c>
      <c r="AM417" s="83" t="e">
        <f>AL417/#REF!</f>
        <v>#REF!</v>
      </c>
    </row>
    <row r="418" spans="1:39" s="80" customFormat="1" ht="12.75">
      <c r="A418" s="14" t="s">
        <v>763</v>
      </c>
      <c r="B418" s="61" t="s">
        <v>764</v>
      </c>
      <c r="C418" s="27">
        <v>465</v>
      </c>
      <c r="D418" s="46">
        <v>359474</v>
      </c>
      <c r="E418" s="46">
        <v>34450</v>
      </c>
      <c r="F418" s="15">
        <f t="shared" si="88"/>
        <v>4852.116400580552</v>
      </c>
      <c r="G418" s="16">
        <f t="shared" si="89"/>
        <v>0.0002880351370728739</v>
      </c>
      <c r="H418" s="16">
        <v>4.874820008851012E-05</v>
      </c>
      <c r="I418" s="107">
        <f t="shared" si="90"/>
        <v>10.434658925979681</v>
      </c>
      <c r="J418" s="107">
        <f t="shared" si="91"/>
        <v>202.11640058055173</v>
      </c>
      <c r="K418" s="107">
        <f t="shared" si="86"/>
        <v>202.11640058055173</v>
      </c>
      <c r="L418" s="107">
        <f t="shared" si="92"/>
        <v>4.874820008851012E-05</v>
      </c>
      <c r="M418" s="56">
        <f t="shared" si="93"/>
        <v>20979.28930385159</v>
      </c>
      <c r="N418" s="57">
        <f t="shared" si="95"/>
        <v>798.1785917515243</v>
      </c>
      <c r="O418" s="58">
        <f t="shared" si="94"/>
        <v>21777.467895603113</v>
      </c>
      <c r="P418" s="18">
        <v>28924.85</v>
      </c>
      <c r="AE418" s="88" t="e">
        <f>#REF!-P418</f>
        <v>#REF!</v>
      </c>
      <c r="AF418" s="81" t="e">
        <f>AE418/#REF!</f>
        <v>#REF!</v>
      </c>
      <c r="AG418" s="82">
        <v>29633.923368260632</v>
      </c>
      <c r="AH418" s="89" t="e">
        <f>#REF!-AG418</f>
        <v>#REF!</v>
      </c>
      <c r="AI418" s="81" t="e">
        <f>AH418/#REF!</f>
        <v>#REF!</v>
      </c>
      <c r="AJ418" s="88" t="e">
        <f>#REF!-#REF!</f>
        <v>#REF!</v>
      </c>
      <c r="AK418" s="81" t="e">
        <f>AJ418/#REF!</f>
        <v>#REF!</v>
      </c>
      <c r="AL418" s="88" t="e">
        <f>#REF!-#REF!</f>
        <v>#REF!</v>
      </c>
      <c r="AM418" s="83" t="e">
        <f>AL418/#REF!</f>
        <v>#REF!</v>
      </c>
    </row>
    <row r="419" spans="1:39" s="80" customFormat="1" ht="12.75">
      <c r="A419" s="14" t="s">
        <v>765</v>
      </c>
      <c r="B419" s="61" t="s">
        <v>766</v>
      </c>
      <c r="C419" s="27">
        <v>1845</v>
      </c>
      <c r="D419" s="46">
        <v>1730055</v>
      </c>
      <c r="E419" s="46">
        <v>169000</v>
      </c>
      <c r="F419" s="15">
        <f t="shared" si="88"/>
        <v>18887.286834319526</v>
      </c>
      <c r="G419" s="16">
        <f t="shared" si="89"/>
        <v>0.0011212019257425471</v>
      </c>
      <c r="H419" s="16">
        <v>0.00010546866080263357</v>
      </c>
      <c r="I419" s="107">
        <f t="shared" si="90"/>
        <v>10.237011834319526</v>
      </c>
      <c r="J419" s="107">
        <f t="shared" si="91"/>
        <v>437.2868343195259</v>
      </c>
      <c r="K419" s="107">
        <f t="shared" si="86"/>
        <v>437.2868343195259</v>
      </c>
      <c r="L419" s="107">
        <f t="shared" si="92"/>
        <v>0.00010546866080263357</v>
      </c>
      <c r="M419" s="56">
        <f t="shared" si="93"/>
        <v>81663.7157786665</v>
      </c>
      <c r="N419" s="57">
        <f t="shared" si="95"/>
        <v>1726.890982652035</v>
      </c>
      <c r="O419" s="58">
        <f t="shared" si="94"/>
        <v>83390.60676131854</v>
      </c>
      <c r="P419" s="18">
        <v>95920.21</v>
      </c>
      <c r="AE419" s="88" t="e">
        <f>#REF!-P419</f>
        <v>#REF!</v>
      </c>
      <c r="AF419" s="81" t="e">
        <f>AE419/#REF!</f>
        <v>#REF!</v>
      </c>
      <c r="AG419" s="82">
        <v>102810.53466543304</v>
      </c>
      <c r="AH419" s="89" t="e">
        <f>#REF!-AG419</f>
        <v>#REF!</v>
      </c>
      <c r="AI419" s="81" t="e">
        <f>AH419/#REF!</f>
        <v>#REF!</v>
      </c>
      <c r="AJ419" s="88" t="e">
        <f>#REF!-#REF!</f>
        <v>#REF!</v>
      </c>
      <c r="AK419" s="81" t="e">
        <f>AJ419/#REF!</f>
        <v>#REF!</v>
      </c>
      <c r="AL419" s="88" t="e">
        <f>#REF!-#REF!</f>
        <v>#REF!</v>
      </c>
      <c r="AM419" s="83" t="e">
        <f>AL419/#REF!</f>
        <v>#REF!</v>
      </c>
    </row>
    <row r="420" spans="1:39" s="80" customFormat="1" ht="12.75">
      <c r="A420" s="14" t="s">
        <v>767</v>
      </c>
      <c r="B420" s="61" t="s">
        <v>768</v>
      </c>
      <c r="C420" s="27">
        <v>8756</v>
      </c>
      <c r="D420" s="46">
        <v>16718144</v>
      </c>
      <c r="E420" s="46">
        <v>1115750</v>
      </c>
      <c r="F420" s="15">
        <f t="shared" si="88"/>
        <v>131197.9107004257</v>
      </c>
      <c r="G420" s="16">
        <f t="shared" si="89"/>
        <v>0.007788273213674406</v>
      </c>
      <c r="H420" s="16">
        <v>0.010524972719475504</v>
      </c>
      <c r="I420" s="107">
        <f t="shared" si="90"/>
        <v>14.983772350436926</v>
      </c>
      <c r="J420" s="107">
        <f t="shared" si="91"/>
        <v>43637.910700425724</v>
      </c>
      <c r="K420" s="107">
        <f t="shared" si="86"/>
        <v>43637.910700425724</v>
      </c>
      <c r="L420" s="107">
        <f t="shared" si="92"/>
        <v>0.010524972719475504</v>
      </c>
      <c r="M420" s="56">
        <f t="shared" si="93"/>
        <v>567265.6419198414</v>
      </c>
      <c r="N420" s="57">
        <f t="shared" si="95"/>
        <v>172330.62735036708</v>
      </c>
      <c r="O420" s="58">
        <f t="shared" si="94"/>
        <v>739596.2692702084</v>
      </c>
      <c r="P420" s="18">
        <v>977641.19</v>
      </c>
      <c r="AE420" s="88" t="e">
        <f>#REF!-P420</f>
        <v>#REF!</v>
      </c>
      <c r="AF420" s="81" t="e">
        <f>AE420/#REF!</f>
        <v>#REF!</v>
      </c>
      <c r="AG420" s="82">
        <v>1112590.537581619</v>
      </c>
      <c r="AH420" s="89" t="e">
        <f>#REF!-AG420</f>
        <v>#REF!</v>
      </c>
      <c r="AI420" s="81" t="e">
        <f>AH420/#REF!</f>
        <v>#REF!</v>
      </c>
      <c r="AJ420" s="88" t="e">
        <f>#REF!-#REF!</f>
        <v>#REF!</v>
      </c>
      <c r="AK420" s="81" t="e">
        <f>AJ420/#REF!</f>
        <v>#REF!</v>
      </c>
      <c r="AL420" s="88" t="e">
        <f>#REF!-#REF!</f>
        <v>#REF!</v>
      </c>
      <c r="AM420" s="83" t="e">
        <f>AL420/#REF!</f>
        <v>#REF!</v>
      </c>
    </row>
    <row r="421" spans="1:39" s="80" customFormat="1" ht="12.75">
      <c r="A421" s="14" t="s">
        <v>769</v>
      </c>
      <c r="B421" s="61" t="s">
        <v>770</v>
      </c>
      <c r="C421" s="27">
        <v>945</v>
      </c>
      <c r="D421" s="46">
        <v>1490290</v>
      </c>
      <c r="E421" s="46">
        <v>110450</v>
      </c>
      <c r="F421" s="15">
        <f t="shared" si="88"/>
        <v>12750.78361249434</v>
      </c>
      <c r="G421" s="16">
        <f t="shared" si="89"/>
        <v>0.0007569220114282356</v>
      </c>
      <c r="H421" s="16">
        <v>0.0007961118421294128</v>
      </c>
      <c r="I421" s="107">
        <f t="shared" si="90"/>
        <v>13.492892711634223</v>
      </c>
      <c r="J421" s="107">
        <f t="shared" si="91"/>
        <v>3300.7836124943406</v>
      </c>
      <c r="K421" s="107">
        <f t="shared" si="86"/>
        <v>3300.7836124943406</v>
      </c>
      <c r="L421" s="107">
        <f t="shared" si="92"/>
        <v>0.0007961118421294128</v>
      </c>
      <c r="M421" s="56">
        <f t="shared" si="93"/>
        <v>55131.07192261962</v>
      </c>
      <c r="N421" s="57">
        <f t="shared" si="95"/>
        <v>13035.136228082783</v>
      </c>
      <c r="O421" s="58">
        <f t="shared" si="94"/>
        <v>68166.20815070241</v>
      </c>
      <c r="P421" s="18">
        <v>87879.15</v>
      </c>
      <c r="AE421" s="88" t="e">
        <f>#REF!-P421</f>
        <v>#REF!</v>
      </c>
      <c r="AF421" s="81" t="e">
        <f>AE421/#REF!</f>
        <v>#REF!</v>
      </c>
      <c r="AG421" s="82">
        <v>100138.28434669245</v>
      </c>
      <c r="AH421" s="89" t="e">
        <f>#REF!-AG421</f>
        <v>#REF!</v>
      </c>
      <c r="AI421" s="81" t="e">
        <f>AH421/#REF!</f>
        <v>#REF!</v>
      </c>
      <c r="AJ421" s="88" t="e">
        <f>#REF!-#REF!</f>
        <v>#REF!</v>
      </c>
      <c r="AK421" s="81" t="e">
        <f>AJ421/#REF!</f>
        <v>#REF!</v>
      </c>
      <c r="AL421" s="88" t="e">
        <f>#REF!-#REF!</f>
        <v>#REF!</v>
      </c>
      <c r="AM421" s="83" t="e">
        <f>AL421/#REF!</f>
        <v>#REF!</v>
      </c>
    </row>
    <row r="422" spans="1:39" s="80" customFormat="1" ht="12.75">
      <c r="A422" s="14" t="s">
        <v>771</v>
      </c>
      <c r="B422" s="61" t="s">
        <v>772</v>
      </c>
      <c r="C422" s="27">
        <v>982</v>
      </c>
      <c r="D422" s="46">
        <v>1057544</v>
      </c>
      <c r="E422" s="46">
        <v>84750</v>
      </c>
      <c r="F422" s="15">
        <f t="shared" si="88"/>
        <v>12253.78416519174</v>
      </c>
      <c r="G422" s="16">
        <f t="shared" si="89"/>
        <v>0.0007274187406674972</v>
      </c>
      <c r="H422" s="16">
        <v>0.0005870013374284812</v>
      </c>
      <c r="I422" s="107">
        <f t="shared" si="90"/>
        <v>12.478395280235988</v>
      </c>
      <c r="J422" s="107">
        <f t="shared" si="91"/>
        <v>2433.78416519174</v>
      </c>
      <c r="K422" s="107">
        <f t="shared" si="86"/>
        <v>2433.78416519174</v>
      </c>
      <c r="L422" s="107">
        <f t="shared" si="92"/>
        <v>0.0005870013374284812</v>
      </c>
      <c r="M422" s="56">
        <f t="shared" si="93"/>
        <v>52982.17557966131</v>
      </c>
      <c r="N422" s="57">
        <f t="shared" si="95"/>
        <v>9611.265647023525</v>
      </c>
      <c r="O422" s="58">
        <f t="shared" si="94"/>
        <v>62593.44122668483</v>
      </c>
      <c r="P422" s="18">
        <v>106238.27</v>
      </c>
      <c r="AE422" s="88" t="e">
        <f>#REF!-P422</f>
        <v>#REF!</v>
      </c>
      <c r="AF422" s="81" t="e">
        <f>AE422/#REF!</f>
        <v>#REF!</v>
      </c>
      <c r="AG422" s="82">
        <v>117947.67987182966</v>
      </c>
      <c r="AH422" s="89" t="e">
        <f>#REF!-AG422</f>
        <v>#REF!</v>
      </c>
      <c r="AI422" s="81" t="e">
        <f>AH422/#REF!</f>
        <v>#REF!</v>
      </c>
      <c r="AJ422" s="88" t="e">
        <f>#REF!-#REF!</f>
        <v>#REF!</v>
      </c>
      <c r="AK422" s="81" t="e">
        <f>AJ422/#REF!</f>
        <v>#REF!</v>
      </c>
      <c r="AL422" s="88" t="e">
        <f>#REF!-#REF!</f>
        <v>#REF!</v>
      </c>
      <c r="AM422" s="83" t="e">
        <f>AL422/#REF!</f>
        <v>#REF!</v>
      </c>
    </row>
    <row r="423" spans="1:39" s="80" customFormat="1" ht="12.75">
      <c r="A423" s="14" t="s">
        <v>773</v>
      </c>
      <c r="B423" s="61" t="s">
        <v>774</v>
      </c>
      <c r="C423" s="27">
        <v>593</v>
      </c>
      <c r="D423" s="46">
        <v>491744</v>
      </c>
      <c r="E423" s="46">
        <v>33450</v>
      </c>
      <c r="F423" s="15">
        <f t="shared" si="88"/>
        <v>8717.614110612854</v>
      </c>
      <c r="G423" s="16">
        <f t="shared" si="89"/>
        <v>0.0005175018420824275</v>
      </c>
      <c r="H423" s="16">
        <v>0.0006723411363124457</v>
      </c>
      <c r="I423" s="107">
        <f t="shared" si="90"/>
        <v>14.700866965620328</v>
      </c>
      <c r="J423" s="107">
        <f t="shared" si="91"/>
        <v>2787.614110612855</v>
      </c>
      <c r="K423" s="107">
        <f t="shared" si="86"/>
        <v>2787.614110612855</v>
      </c>
      <c r="L423" s="107">
        <f t="shared" si="92"/>
        <v>0.0006723411363124457</v>
      </c>
      <c r="M423" s="56">
        <f t="shared" si="93"/>
        <v>37692.69600457305</v>
      </c>
      <c r="N423" s="57">
        <f t="shared" si="95"/>
        <v>11008.576734815177</v>
      </c>
      <c r="O423" s="58">
        <f t="shared" si="94"/>
        <v>48701.27273938823</v>
      </c>
      <c r="P423" s="18">
        <v>64770.69</v>
      </c>
      <c r="AE423" s="88" t="e">
        <f>#REF!-P423</f>
        <v>#REF!</v>
      </c>
      <c r="AF423" s="81" t="e">
        <f>AE423/#REF!</f>
        <v>#REF!</v>
      </c>
      <c r="AG423" s="82">
        <v>71477.8275727182</v>
      </c>
      <c r="AH423" s="89" t="e">
        <f>#REF!-AG423</f>
        <v>#REF!</v>
      </c>
      <c r="AI423" s="81" t="e">
        <f>AH423/#REF!</f>
        <v>#REF!</v>
      </c>
      <c r="AJ423" s="88" t="e">
        <f>#REF!-#REF!</f>
        <v>#REF!</v>
      </c>
      <c r="AK423" s="81" t="e">
        <f>AJ423/#REF!</f>
        <v>#REF!</v>
      </c>
      <c r="AL423" s="88" t="e">
        <f>#REF!-#REF!</f>
        <v>#REF!</v>
      </c>
      <c r="AM423" s="83" t="e">
        <f>AL423/#REF!</f>
        <v>#REF!</v>
      </c>
    </row>
    <row r="424" spans="1:39" s="80" customFormat="1" ht="12.75">
      <c r="A424" s="14" t="s">
        <v>775</v>
      </c>
      <c r="B424" s="61" t="s">
        <v>776</v>
      </c>
      <c r="C424" s="27">
        <v>35</v>
      </c>
      <c r="D424" s="46">
        <v>292356</v>
      </c>
      <c r="E424" s="46">
        <v>45650</v>
      </c>
      <c r="F424" s="15">
        <f t="shared" si="88"/>
        <v>224.15027382256298</v>
      </c>
      <c r="G424" s="16">
        <f t="shared" si="89"/>
        <v>1.3306184253469108E-05</v>
      </c>
      <c r="H424" s="16">
        <v>0</v>
      </c>
      <c r="I424" s="107">
        <f t="shared" si="90"/>
        <v>6.404293537787514</v>
      </c>
      <c r="J424" s="107">
        <f t="shared" si="91"/>
        <v>-125.849726177437</v>
      </c>
      <c r="K424" s="107">
        <f t="shared" si="86"/>
        <v>0</v>
      </c>
      <c r="L424" s="107">
        <f t="shared" si="92"/>
        <v>0</v>
      </c>
      <c r="M424" s="56">
        <f t="shared" si="93"/>
        <v>969.1674835950861</v>
      </c>
      <c r="N424" s="57">
        <f t="shared" si="95"/>
        <v>0</v>
      </c>
      <c r="O424" s="58">
        <f t="shared" si="94"/>
        <v>969.1674835950861</v>
      </c>
      <c r="P424" s="18">
        <v>1461.06</v>
      </c>
      <c r="AE424" s="88" t="e">
        <f>#REF!-P424</f>
        <v>#REF!</v>
      </c>
      <c r="AF424" s="81" t="e">
        <f>AE424/#REF!</f>
        <v>#REF!</v>
      </c>
      <c r="AG424" s="82">
        <v>1565.9883046139516</v>
      </c>
      <c r="AH424" s="89" t="e">
        <f>#REF!-AG424</f>
        <v>#REF!</v>
      </c>
      <c r="AI424" s="81" t="e">
        <f>AH424/#REF!</f>
        <v>#REF!</v>
      </c>
      <c r="AJ424" s="88" t="e">
        <f>#REF!-#REF!</f>
        <v>#REF!</v>
      </c>
      <c r="AK424" s="81" t="e">
        <f>AJ424/#REF!</f>
        <v>#REF!</v>
      </c>
      <c r="AL424" s="88" t="e">
        <f>#REF!-#REF!</f>
        <v>#REF!</v>
      </c>
      <c r="AM424" s="83" t="e">
        <f>AL424/#REF!</f>
        <v>#REF!</v>
      </c>
    </row>
    <row r="425" spans="1:39" s="80" customFormat="1" ht="12.75">
      <c r="A425" s="14" t="s">
        <v>777</v>
      </c>
      <c r="B425" s="61" t="s">
        <v>778</v>
      </c>
      <c r="C425" s="27">
        <v>46</v>
      </c>
      <c r="D425" s="46">
        <v>96764</v>
      </c>
      <c r="E425" s="46">
        <v>18550</v>
      </c>
      <c r="F425" s="15">
        <f t="shared" si="88"/>
        <v>239.95385444743937</v>
      </c>
      <c r="G425" s="16">
        <f t="shared" si="89"/>
        <v>1.4244328794062537E-05</v>
      </c>
      <c r="H425" s="16">
        <v>0</v>
      </c>
      <c r="I425" s="107">
        <f t="shared" si="90"/>
        <v>5.216388140161725</v>
      </c>
      <c r="J425" s="107">
        <f t="shared" si="91"/>
        <v>-220.04614555256063</v>
      </c>
      <c r="K425" s="107">
        <f t="shared" si="86"/>
        <v>0</v>
      </c>
      <c r="L425" s="107">
        <f t="shared" si="92"/>
        <v>0</v>
      </c>
      <c r="M425" s="56">
        <f t="shared" si="93"/>
        <v>1037.4980557813503</v>
      </c>
      <c r="N425" s="57">
        <f t="shared" si="95"/>
        <v>0</v>
      </c>
      <c r="O425" s="58">
        <f t="shared" si="94"/>
        <v>1037.4980557813503</v>
      </c>
      <c r="P425" s="18">
        <v>1492.77</v>
      </c>
      <c r="AE425" s="88" t="e">
        <f>#REF!-P425</f>
        <v>#REF!</v>
      </c>
      <c r="AF425" s="81" t="e">
        <f>AE425/#REF!</f>
        <v>#REF!</v>
      </c>
      <c r="AG425" s="82">
        <v>1599.9934668823757</v>
      </c>
      <c r="AH425" s="89" t="e">
        <f>#REF!-AG425</f>
        <v>#REF!</v>
      </c>
      <c r="AI425" s="81" t="e">
        <f>AH425/#REF!</f>
        <v>#REF!</v>
      </c>
      <c r="AJ425" s="88" t="e">
        <f>#REF!-#REF!</f>
        <v>#REF!</v>
      </c>
      <c r="AK425" s="81" t="e">
        <f>AJ425/#REF!</f>
        <v>#REF!</v>
      </c>
      <c r="AL425" s="88" t="e">
        <f>#REF!-#REF!</f>
        <v>#REF!</v>
      </c>
      <c r="AM425" s="83" t="e">
        <f>AL425/#REF!</f>
        <v>#REF!</v>
      </c>
    </row>
    <row r="426" spans="1:39" s="80" customFormat="1" ht="12.75">
      <c r="A426" s="14"/>
      <c r="B426" s="61"/>
      <c r="C426" s="23"/>
      <c r="D426" s="45"/>
      <c r="E426" s="45">
        <v>0</v>
      </c>
      <c r="F426" s="15"/>
      <c r="G426" s="16"/>
      <c r="H426" s="16"/>
      <c r="I426" s="107"/>
      <c r="J426" s="107"/>
      <c r="K426" s="107"/>
      <c r="L426" s="107"/>
      <c r="M426" s="56">
        <f t="shared" si="93"/>
        <v>0</v>
      </c>
      <c r="N426" s="57">
        <f t="shared" si="95"/>
        <v>0</v>
      </c>
      <c r="O426" s="58">
        <f t="shared" si="94"/>
        <v>0</v>
      </c>
      <c r="P426" s="18"/>
      <c r="AE426" s="88" t="e">
        <f>#REF!-P426</f>
        <v>#REF!</v>
      </c>
      <c r="AF426" s="81" t="e">
        <f>AE426/#REF!</f>
        <v>#REF!</v>
      </c>
      <c r="AG426" s="82"/>
      <c r="AH426" s="89" t="e">
        <f>#REF!-AG426</f>
        <v>#REF!</v>
      </c>
      <c r="AI426" s="81" t="e">
        <f>AH426/#REF!</f>
        <v>#REF!</v>
      </c>
      <c r="AJ426" s="88" t="e">
        <f>#REF!-#REF!</f>
        <v>#REF!</v>
      </c>
      <c r="AK426" s="81"/>
      <c r="AL426" s="88" t="e">
        <f>#REF!-#REF!</f>
        <v>#REF!</v>
      </c>
      <c r="AM426" s="83" t="e">
        <f>AL426/#REF!</f>
        <v>#REF!</v>
      </c>
    </row>
    <row r="427" spans="1:39" s="80" customFormat="1" ht="12.75">
      <c r="A427" s="2"/>
      <c r="B427" s="2" t="s">
        <v>998</v>
      </c>
      <c r="C427" s="14"/>
      <c r="D427" s="45"/>
      <c r="E427" s="45">
        <v>0</v>
      </c>
      <c r="F427" s="15"/>
      <c r="G427" s="16"/>
      <c r="H427" s="16"/>
      <c r="I427" s="107"/>
      <c r="J427" s="107"/>
      <c r="K427" s="107"/>
      <c r="L427" s="107"/>
      <c r="M427" s="56">
        <f t="shared" si="93"/>
        <v>0</v>
      </c>
      <c r="N427" s="57">
        <f t="shared" si="95"/>
        <v>0</v>
      </c>
      <c r="O427" s="58">
        <f t="shared" si="94"/>
        <v>0</v>
      </c>
      <c r="P427" s="18"/>
      <c r="AE427" s="88" t="e">
        <f>#REF!-P427</f>
        <v>#REF!</v>
      </c>
      <c r="AF427" s="81" t="e">
        <f>AE427/#REF!</f>
        <v>#REF!</v>
      </c>
      <c r="AG427" s="82"/>
      <c r="AH427" s="89" t="e">
        <f>#REF!-AG427</f>
        <v>#REF!</v>
      </c>
      <c r="AI427" s="81" t="e">
        <f>AH427/#REF!</f>
        <v>#REF!</v>
      </c>
      <c r="AJ427" s="88" t="e">
        <f>#REF!-#REF!</f>
        <v>#REF!</v>
      </c>
      <c r="AK427" s="81"/>
      <c r="AL427" s="88" t="e">
        <f>#REF!-#REF!</f>
        <v>#REF!</v>
      </c>
      <c r="AM427" s="83" t="e">
        <f>AL427/#REF!</f>
        <v>#REF!</v>
      </c>
    </row>
    <row r="428" spans="1:39" s="80" customFormat="1" ht="12.75">
      <c r="A428" s="14" t="s">
        <v>779</v>
      </c>
      <c r="B428" s="61" t="s">
        <v>780</v>
      </c>
      <c r="C428" s="27">
        <v>6756</v>
      </c>
      <c r="D428" s="46">
        <v>12429742</v>
      </c>
      <c r="E428" s="46">
        <v>874400</v>
      </c>
      <c r="F428" s="15">
        <f t="shared" si="88"/>
        <v>96037.66806038427</v>
      </c>
      <c r="G428" s="16">
        <f aca="true" t="shared" si="96" ref="G428:G453">F428/$F$534</f>
        <v>0.005701063329936229</v>
      </c>
      <c r="H428" s="16">
        <v>0.006868492891592521</v>
      </c>
      <c r="I428" s="107">
        <f aca="true" t="shared" si="97" ref="I428:I453">D428/E428</f>
        <v>14.215166971637695</v>
      </c>
      <c r="J428" s="107">
        <f aca="true" t="shared" si="98" ref="J428:J453">(I428-10)*C428</f>
        <v>28477.668060384265</v>
      </c>
      <c r="K428" s="107">
        <f t="shared" si="86"/>
        <v>28477.668060384265</v>
      </c>
      <c r="L428" s="107">
        <f aca="true" t="shared" si="99" ref="L428:L453">K428/$K$534</f>
        <v>0.006868492891592521</v>
      </c>
      <c r="M428" s="56">
        <f t="shared" si="93"/>
        <v>415241.8977551733</v>
      </c>
      <c r="N428" s="57">
        <f t="shared" si="95"/>
        <v>112461.25956881924</v>
      </c>
      <c r="O428" s="58">
        <f t="shared" si="94"/>
        <v>527703.1573239926</v>
      </c>
      <c r="P428" s="18">
        <v>791983.79</v>
      </c>
      <c r="AE428" s="88" t="e">
        <f>#REF!-P428</f>
        <v>#REF!</v>
      </c>
      <c r="AF428" s="81" t="e">
        <f>AE428/#REF!</f>
        <v>#REF!</v>
      </c>
      <c r="AG428" s="82">
        <v>837801.6285301405</v>
      </c>
      <c r="AH428" s="89" t="e">
        <f>#REF!-AG428</f>
        <v>#REF!</v>
      </c>
      <c r="AI428" s="81" t="e">
        <f>AH428/#REF!</f>
        <v>#REF!</v>
      </c>
      <c r="AJ428" s="88" t="e">
        <f>#REF!-#REF!</f>
        <v>#REF!</v>
      </c>
      <c r="AK428" s="81" t="e">
        <f>AJ428/#REF!</f>
        <v>#REF!</v>
      </c>
      <c r="AL428" s="88" t="e">
        <f>#REF!-#REF!</f>
        <v>#REF!</v>
      </c>
      <c r="AM428" s="83" t="e">
        <f>AL428/#REF!</f>
        <v>#REF!</v>
      </c>
    </row>
    <row r="429" spans="1:39" s="80" customFormat="1" ht="12.75">
      <c r="A429" s="14" t="s">
        <v>781</v>
      </c>
      <c r="B429" s="61" t="s">
        <v>782</v>
      </c>
      <c r="C429" s="27">
        <v>894</v>
      </c>
      <c r="D429" s="46">
        <v>550910</v>
      </c>
      <c r="E429" s="46">
        <v>61200</v>
      </c>
      <c r="F429" s="15">
        <f t="shared" si="88"/>
        <v>8047.606862745098</v>
      </c>
      <c r="G429" s="16">
        <f t="shared" si="96"/>
        <v>0.0004777283466534395</v>
      </c>
      <c r="H429" s="16">
        <v>0</v>
      </c>
      <c r="I429" s="107">
        <f t="shared" si="97"/>
        <v>9.001797385620915</v>
      </c>
      <c r="J429" s="107">
        <f t="shared" si="98"/>
        <v>-892.3931372549024</v>
      </c>
      <c r="K429" s="107">
        <f t="shared" si="86"/>
        <v>0</v>
      </c>
      <c r="L429" s="107">
        <f t="shared" si="99"/>
        <v>0</v>
      </c>
      <c r="M429" s="56">
        <f t="shared" si="93"/>
        <v>34795.7589304721</v>
      </c>
      <c r="N429" s="57">
        <f t="shared" si="95"/>
        <v>0</v>
      </c>
      <c r="O429" s="58">
        <f t="shared" si="94"/>
        <v>34795.7589304721</v>
      </c>
      <c r="P429" s="18">
        <v>57655.07</v>
      </c>
      <c r="AE429" s="88" t="e">
        <f>#REF!-P429</f>
        <v>#REF!</v>
      </c>
      <c r="AF429" s="81" t="e">
        <f>AE429/#REF!</f>
        <v>#REF!</v>
      </c>
      <c r="AG429" s="82">
        <v>65676.66166052288</v>
      </c>
      <c r="AH429" s="89" t="e">
        <f>#REF!-AG429</f>
        <v>#REF!</v>
      </c>
      <c r="AI429" s="81" t="e">
        <f>AH429/#REF!</f>
        <v>#REF!</v>
      </c>
      <c r="AJ429" s="88" t="e">
        <f>#REF!-#REF!</f>
        <v>#REF!</v>
      </c>
      <c r="AK429" s="81" t="e">
        <f>AJ429/#REF!</f>
        <v>#REF!</v>
      </c>
      <c r="AL429" s="88" t="e">
        <f>#REF!-#REF!</f>
        <v>#REF!</v>
      </c>
      <c r="AM429" s="83" t="e">
        <f>AL429/#REF!</f>
        <v>#REF!</v>
      </c>
    </row>
    <row r="430" spans="1:39" s="80" customFormat="1" ht="12.75">
      <c r="A430" s="14" t="s">
        <v>783</v>
      </c>
      <c r="B430" s="61" t="s">
        <v>784</v>
      </c>
      <c r="C430" s="27">
        <v>1054</v>
      </c>
      <c r="D430" s="46">
        <v>871927</v>
      </c>
      <c r="E430" s="46">
        <v>66800</v>
      </c>
      <c r="F430" s="15">
        <f t="shared" si="88"/>
        <v>13757.650568862276</v>
      </c>
      <c r="G430" s="16">
        <f t="shared" si="96"/>
        <v>0.0008166924369186227</v>
      </c>
      <c r="H430" s="16">
        <v>0.0007760610880426478</v>
      </c>
      <c r="I430" s="107">
        <f t="shared" si="97"/>
        <v>13.052799401197605</v>
      </c>
      <c r="J430" s="107">
        <f t="shared" si="98"/>
        <v>3217.650568862276</v>
      </c>
      <c r="K430" s="107">
        <f t="shared" si="86"/>
        <v>3217.650568862276</v>
      </c>
      <c r="L430" s="107">
        <f t="shared" si="99"/>
        <v>0.0007760610880426478</v>
      </c>
      <c r="M430" s="56">
        <f t="shared" si="93"/>
        <v>59484.502760677016</v>
      </c>
      <c r="N430" s="57">
        <f t="shared" si="95"/>
        <v>12706.835231708103</v>
      </c>
      <c r="O430" s="58">
        <f t="shared" si="94"/>
        <v>72191.33799238512</v>
      </c>
      <c r="P430" s="18">
        <v>90347.18</v>
      </c>
      <c r="AE430" s="88" t="e">
        <f>#REF!-P430</f>
        <v>#REF!</v>
      </c>
      <c r="AF430" s="81" t="e">
        <f>AE430/#REF!</f>
        <v>#REF!</v>
      </c>
      <c r="AG430" s="82">
        <v>91336.02384493797</v>
      </c>
      <c r="AH430" s="89" t="e">
        <f>#REF!-AG430</f>
        <v>#REF!</v>
      </c>
      <c r="AI430" s="81" t="e">
        <f>AH430/#REF!</f>
        <v>#REF!</v>
      </c>
      <c r="AJ430" s="88" t="e">
        <f>#REF!-#REF!</f>
        <v>#REF!</v>
      </c>
      <c r="AK430" s="81" t="e">
        <f>AJ430/#REF!</f>
        <v>#REF!</v>
      </c>
      <c r="AL430" s="88" t="e">
        <f>#REF!-#REF!</f>
        <v>#REF!</v>
      </c>
      <c r="AM430" s="83" t="e">
        <f>AL430/#REF!</f>
        <v>#REF!</v>
      </c>
    </row>
    <row r="431" spans="1:39" s="80" customFormat="1" ht="12.75">
      <c r="A431" s="14" t="s">
        <v>785</v>
      </c>
      <c r="B431" s="61" t="s">
        <v>786</v>
      </c>
      <c r="C431" s="27">
        <v>1135</v>
      </c>
      <c r="D431" s="46">
        <v>1082561</v>
      </c>
      <c r="E431" s="46">
        <v>93650</v>
      </c>
      <c r="F431" s="15">
        <f t="shared" si="88"/>
        <v>13120.200053390283</v>
      </c>
      <c r="G431" s="16">
        <f t="shared" si="96"/>
        <v>0.0007788515997575066</v>
      </c>
      <c r="H431" s="16">
        <v>0.00042695232129353635</v>
      </c>
      <c r="I431" s="107">
        <f t="shared" si="97"/>
        <v>11.559647624132408</v>
      </c>
      <c r="J431" s="107">
        <f t="shared" si="98"/>
        <v>1770.200053390283</v>
      </c>
      <c r="K431" s="107">
        <f t="shared" si="86"/>
        <v>1770.200053390283</v>
      </c>
      <c r="L431" s="107">
        <f t="shared" si="99"/>
        <v>0.00042695232129353635</v>
      </c>
      <c r="M431" s="56">
        <f t="shared" si="93"/>
        <v>56728.33252960503</v>
      </c>
      <c r="N431" s="57">
        <f t="shared" si="95"/>
        <v>6990.703286200746</v>
      </c>
      <c r="O431" s="58">
        <f t="shared" si="94"/>
        <v>63719.03581580578</v>
      </c>
      <c r="P431" s="18">
        <v>97930.71</v>
      </c>
      <c r="AE431" s="88" t="e">
        <f>#REF!-P431</f>
        <v>#REF!</v>
      </c>
      <c r="AF431" s="81" t="e">
        <f>AE431/#REF!</f>
        <v>#REF!</v>
      </c>
      <c r="AG431" s="82">
        <v>100788.90961913911</v>
      </c>
      <c r="AH431" s="89" t="e">
        <f>#REF!-AG431</f>
        <v>#REF!</v>
      </c>
      <c r="AI431" s="81" t="e">
        <f>AH431/#REF!</f>
        <v>#REF!</v>
      </c>
      <c r="AJ431" s="88" t="e">
        <f>#REF!-#REF!</f>
        <v>#REF!</v>
      </c>
      <c r="AK431" s="81" t="e">
        <f>AJ431/#REF!</f>
        <v>#REF!</v>
      </c>
      <c r="AL431" s="88" t="e">
        <f>#REF!-#REF!</f>
        <v>#REF!</v>
      </c>
      <c r="AM431" s="83" t="e">
        <f>AL431/#REF!</f>
        <v>#REF!</v>
      </c>
    </row>
    <row r="432" spans="1:39" s="80" customFormat="1" ht="12.75">
      <c r="A432" s="14" t="s">
        <v>787</v>
      </c>
      <c r="B432" s="61" t="s">
        <v>788</v>
      </c>
      <c r="C432" s="27">
        <v>1056</v>
      </c>
      <c r="D432" s="46">
        <v>896571</v>
      </c>
      <c r="E432" s="46">
        <v>80650</v>
      </c>
      <c r="F432" s="15">
        <f t="shared" si="88"/>
        <v>11739.354941103533</v>
      </c>
      <c r="G432" s="16">
        <f t="shared" si="96"/>
        <v>0.0006968807898349883</v>
      </c>
      <c r="H432" s="16">
        <v>0.0002844471328360878</v>
      </c>
      <c r="I432" s="107">
        <f t="shared" si="97"/>
        <v>11.116813391196528</v>
      </c>
      <c r="J432" s="107">
        <f t="shared" si="98"/>
        <v>1179.3549411035337</v>
      </c>
      <c r="K432" s="107">
        <f t="shared" si="86"/>
        <v>1179.3549411035337</v>
      </c>
      <c r="L432" s="107">
        <f t="shared" si="99"/>
        <v>0.0002844471328360878</v>
      </c>
      <c r="M432" s="56">
        <f t="shared" si="93"/>
        <v>50757.91741528357</v>
      </c>
      <c r="N432" s="57">
        <f t="shared" si="95"/>
        <v>4657.394765399354</v>
      </c>
      <c r="O432" s="58">
        <f t="shared" si="94"/>
        <v>55415.31218068292</v>
      </c>
      <c r="P432" s="18">
        <v>94489.24</v>
      </c>
      <c r="AE432" s="88" t="e">
        <f>#REF!-P432</f>
        <v>#REF!</v>
      </c>
      <c r="AF432" s="81" t="e">
        <f>AE432/#REF!</f>
        <v>#REF!</v>
      </c>
      <c r="AG432" s="82">
        <v>106416.46265001153</v>
      </c>
      <c r="AH432" s="89" t="e">
        <f>#REF!-AG432</f>
        <v>#REF!</v>
      </c>
      <c r="AI432" s="81" t="e">
        <f>AH432/#REF!</f>
        <v>#REF!</v>
      </c>
      <c r="AJ432" s="88" t="e">
        <f>#REF!-#REF!</f>
        <v>#REF!</v>
      </c>
      <c r="AK432" s="81" t="e">
        <f>AJ432/#REF!</f>
        <v>#REF!</v>
      </c>
      <c r="AL432" s="88" t="e">
        <f>#REF!-#REF!</f>
        <v>#REF!</v>
      </c>
      <c r="AM432" s="83" t="e">
        <f>AL432/#REF!</f>
        <v>#REF!</v>
      </c>
    </row>
    <row r="433" spans="1:39" s="80" customFormat="1" ht="12.75">
      <c r="A433" s="14" t="s">
        <v>789</v>
      </c>
      <c r="B433" s="61" t="s">
        <v>790</v>
      </c>
      <c r="C433" s="27">
        <v>664</v>
      </c>
      <c r="D433" s="46">
        <v>612128</v>
      </c>
      <c r="E433" s="46">
        <v>51150</v>
      </c>
      <c r="F433" s="15">
        <f t="shared" si="88"/>
        <v>7946.295053763441</v>
      </c>
      <c r="G433" s="16">
        <f t="shared" si="96"/>
        <v>0.0004717141956360317</v>
      </c>
      <c r="H433" s="16">
        <v>0.00031506365872626134</v>
      </c>
      <c r="I433" s="107">
        <f t="shared" si="97"/>
        <v>11.967311827956989</v>
      </c>
      <c r="J433" s="107">
        <f t="shared" si="98"/>
        <v>1306.2950537634406</v>
      </c>
      <c r="K433" s="107">
        <f t="shared" si="86"/>
        <v>1306.2950537634406</v>
      </c>
      <c r="L433" s="107">
        <f t="shared" si="99"/>
        <v>0.00031506365872626134</v>
      </c>
      <c r="M433" s="56">
        <f t="shared" si="93"/>
        <v>34357.71301915216</v>
      </c>
      <c r="N433" s="57">
        <f t="shared" si="95"/>
        <v>5158.694412872957</v>
      </c>
      <c r="O433" s="58">
        <f t="shared" si="94"/>
        <v>39516.40743202512</v>
      </c>
      <c r="P433" s="18">
        <v>75785.69</v>
      </c>
      <c r="AE433" s="88" t="e">
        <f>#REF!-P433</f>
        <v>#REF!</v>
      </c>
      <c r="AF433" s="81" t="e">
        <f>AE433/#REF!</f>
        <v>#REF!</v>
      </c>
      <c r="AG433" s="82">
        <v>92202.49295489768</v>
      </c>
      <c r="AH433" s="89" t="e">
        <f>#REF!-AG433</f>
        <v>#REF!</v>
      </c>
      <c r="AI433" s="81" t="e">
        <f>AH433/#REF!</f>
        <v>#REF!</v>
      </c>
      <c r="AJ433" s="88" t="e">
        <f>#REF!-#REF!</f>
        <v>#REF!</v>
      </c>
      <c r="AK433" s="81" t="e">
        <f>AJ433/#REF!</f>
        <v>#REF!</v>
      </c>
      <c r="AL433" s="88" t="e">
        <f>#REF!-#REF!</f>
        <v>#REF!</v>
      </c>
      <c r="AM433" s="83" t="e">
        <f>AL433/#REF!</f>
        <v>#REF!</v>
      </c>
    </row>
    <row r="434" spans="1:39" s="80" customFormat="1" ht="12.75">
      <c r="A434" s="14" t="s">
        <v>791</v>
      </c>
      <c r="B434" s="61" t="s">
        <v>792</v>
      </c>
      <c r="C434" s="27">
        <v>644</v>
      </c>
      <c r="D434" s="46">
        <v>4237430</v>
      </c>
      <c r="E434" s="46">
        <v>667800</v>
      </c>
      <c r="F434" s="15">
        <f t="shared" si="88"/>
        <v>4086.4104821802935</v>
      </c>
      <c r="G434" s="16">
        <f t="shared" si="96"/>
        <v>0.00024258070215092095</v>
      </c>
      <c r="H434" s="16">
        <v>0</v>
      </c>
      <c r="I434" s="107">
        <f t="shared" si="97"/>
        <v>6.345357891584307</v>
      </c>
      <c r="J434" s="107">
        <f t="shared" si="98"/>
        <v>-2353.5895178197065</v>
      </c>
      <c r="K434" s="107">
        <f t="shared" si="86"/>
        <v>0</v>
      </c>
      <c r="L434" s="107">
        <f t="shared" si="99"/>
        <v>0</v>
      </c>
      <c r="M434" s="56">
        <f t="shared" si="93"/>
        <v>17668.576069134393</v>
      </c>
      <c r="N434" s="57">
        <f t="shared" si="95"/>
        <v>0</v>
      </c>
      <c r="O434" s="58">
        <f t="shared" si="94"/>
        <v>17668.576069134393</v>
      </c>
      <c r="P434" s="18">
        <v>26165.27</v>
      </c>
      <c r="AE434" s="88" t="e">
        <f>#REF!-P434</f>
        <v>#REF!</v>
      </c>
      <c r="AF434" s="81" t="e">
        <f>AE434/#REF!</f>
        <v>#REF!</v>
      </c>
      <c r="AG434" s="82">
        <v>28044.82363287734</v>
      </c>
      <c r="AH434" s="89" t="e">
        <f>#REF!-AG434</f>
        <v>#REF!</v>
      </c>
      <c r="AI434" s="81" t="e">
        <f>AH434/#REF!</f>
        <v>#REF!</v>
      </c>
      <c r="AJ434" s="88" t="e">
        <f>#REF!-#REF!</f>
        <v>#REF!</v>
      </c>
      <c r="AK434" s="81" t="e">
        <f>AJ434/#REF!</f>
        <v>#REF!</v>
      </c>
      <c r="AL434" s="88" t="e">
        <f>#REF!-#REF!</f>
        <v>#REF!</v>
      </c>
      <c r="AM434" s="83" t="e">
        <f>AL434/#REF!</f>
        <v>#REF!</v>
      </c>
    </row>
    <row r="435" spans="1:39" s="80" customFormat="1" ht="12.75">
      <c r="A435" s="14" t="s">
        <v>793</v>
      </c>
      <c r="B435" s="61" t="s">
        <v>794</v>
      </c>
      <c r="C435" s="27">
        <v>516</v>
      </c>
      <c r="D435" s="46">
        <v>489497</v>
      </c>
      <c r="E435" s="46">
        <v>37150</v>
      </c>
      <c r="F435" s="15">
        <f t="shared" si="88"/>
        <v>6798.935450874832</v>
      </c>
      <c r="G435" s="16">
        <f t="shared" si="96"/>
        <v>0.00040360373553858706</v>
      </c>
      <c r="H435" s="16">
        <v>0.00039529277714183975</v>
      </c>
      <c r="I435" s="107">
        <f t="shared" si="97"/>
        <v>13.176231493943472</v>
      </c>
      <c r="J435" s="107">
        <f t="shared" si="98"/>
        <v>1638.9354508748318</v>
      </c>
      <c r="K435" s="107">
        <f t="shared" si="86"/>
        <v>1638.9354508748318</v>
      </c>
      <c r="L435" s="107">
        <f t="shared" si="99"/>
        <v>0.00039529277714183975</v>
      </c>
      <c r="M435" s="56">
        <f t="shared" si="93"/>
        <v>29396.82851900448</v>
      </c>
      <c r="N435" s="57">
        <f t="shared" si="95"/>
        <v>6472.325780557158</v>
      </c>
      <c r="O435" s="58">
        <f t="shared" si="94"/>
        <v>35869.15429956164</v>
      </c>
      <c r="P435" s="18">
        <v>47110.86</v>
      </c>
      <c r="AE435" s="88" t="e">
        <f>#REF!-P435</f>
        <v>#REF!</v>
      </c>
      <c r="AF435" s="81" t="e">
        <f>AE435/#REF!</f>
        <v>#REF!</v>
      </c>
      <c r="AG435" s="82">
        <v>52974.2709075421</v>
      </c>
      <c r="AH435" s="89" t="e">
        <f>#REF!-AG435</f>
        <v>#REF!</v>
      </c>
      <c r="AI435" s="81" t="e">
        <f>AH435/#REF!</f>
        <v>#REF!</v>
      </c>
      <c r="AJ435" s="88" t="e">
        <f>#REF!-#REF!</f>
        <v>#REF!</v>
      </c>
      <c r="AK435" s="81" t="e">
        <f>AJ435/#REF!</f>
        <v>#REF!</v>
      </c>
      <c r="AL435" s="88" t="e">
        <f>#REF!-#REF!</f>
        <v>#REF!</v>
      </c>
      <c r="AM435" s="83" t="e">
        <f>AL435/#REF!</f>
        <v>#REF!</v>
      </c>
    </row>
    <row r="436" spans="1:39" s="80" customFormat="1" ht="12.75">
      <c r="A436" s="14" t="s">
        <v>795</v>
      </c>
      <c r="B436" s="61" t="s">
        <v>796</v>
      </c>
      <c r="C436" s="27">
        <v>762</v>
      </c>
      <c r="D436" s="46">
        <v>612120</v>
      </c>
      <c r="E436" s="46">
        <v>51050</v>
      </c>
      <c r="F436" s="15">
        <f t="shared" si="88"/>
        <v>9136.835259549462</v>
      </c>
      <c r="G436" s="16">
        <f t="shared" si="96"/>
        <v>0.0005423879765295227</v>
      </c>
      <c r="H436" s="16">
        <v>0.0003658435857824164</v>
      </c>
      <c r="I436" s="107">
        <f t="shared" si="97"/>
        <v>11.990597453476983</v>
      </c>
      <c r="J436" s="107">
        <f t="shared" si="98"/>
        <v>1516.8352595494612</v>
      </c>
      <c r="K436" s="107">
        <f t="shared" si="86"/>
        <v>1516.8352595494612</v>
      </c>
      <c r="L436" s="107">
        <f t="shared" si="99"/>
        <v>0.0003658435857824164</v>
      </c>
      <c r="M436" s="56">
        <f t="shared" si="93"/>
        <v>39505.29921516005</v>
      </c>
      <c r="N436" s="57">
        <f t="shared" si="95"/>
        <v>5990.1394835286055</v>
      </c>
      <c r="O436" s="58">
        <f t="shared" si="94"/>
        <v>45495.43869868865</v>
      </c>
      <c r="P436" s="18">
        <v>68131.53</v>
      </c>
      <c r="AE436" s="88" t="e">
        <f>#REF!-P436</f>
        <v>#REF!</v>
      </c>
      <c r="AF436" s="81" t="e">
        <f>AE436/#REF!</f>
        <v>#REF!</v>
      </c>
      <c r="AG436" s="82">
        <v>73671.43811736291</v>
      </c>
      <c r="AH436" s="89" t="e">
        <f>#REF!-AG436</f>
        <v>#REF!</v>
      </c>
      <c r="AI436" s="81" t="e">
        <f>AH436/#REF!</f>
        <v>#REF!</v>
      </c>
      <c r="AJ436" s="88" t="e">
        <f>#REF!-#REF!</f>
        <v>#REF!</v>
      </c>
      <c r="AK436" s="81" t="e">
        <f>AJ436/#REF!</f>
        <v>#REF!</v>
      </c>
      <c r="AL436" s="88" t="e">
        <f>#REF!-#REF!</f>
        <v>#REF!</v>
      </c>
      <c r="AM436" s="83" t="e">
        <f>AL436/#REF!</f>
        <v>#REF!</v>
      </c>
    </row>
    <row r="437" spans="1:39" s="80" customFormat="1" ht="12.75">
      <c r="A437" s="14" t="s">
        <v>797</v>
      </c>
      <c r="B437" s="61" t="s">
        <v>798</v>
      </c>
      <c r="C437" s="27">
        <v>931</v>
      </c>
      <c r="D437" s="46">
        <v>1225583</v>
      </c>
      <c r="E437" s="46">
        <v>123900</v>
      </c>
      <c r="F437" s="15">
        <f t="shared" si="88"/>
        <v>9209.182994350282</v>
      </c>
      <c r="G437" s="16">
        <f t="shared" si="96"/>
        <v>0.0005466827394720961</v>
      </c>
      <c r="H437" s="16">
        <v>0</v>
      </c>
      <c r="I437" s="107">
        <f t="shared" si="97"/>
        <v>9.891711057304278</v>
      </c>
      <c r="J437" s="107">
        <f t="shared" si="98"/>
        <v>-100.81700564971747</v>
      </c>
      <c r="K437" s="107">
        <f t="shared" si="86"/>
        <v>0</v>
      </c>
      <c r="L437" s="107">
        <f t="shared" si="99"/>
        <v>0</v>
      </c>
      <c r="M437" s="56">
        <f t="shared" si="93"/>
        <v>39818.11200313915</v>
      </c>
      <c r="N437" s="57">
        <f t="shared" si="95"/>
        <v>0</v>
      </c>
      <c r="O437" s="58">
        <f t="shared" si="94"/>
        <v>39818.11200313915</v>
      </c>
      <c r="P437" s="18">
        <v>72774.22</v>
      </c>
      <c r="AE437" s="88" t="e">
        <f>#REF!-P437</f>
        <v>#REF!</v>
      </c>
      <c r="AF437" s="81" t="e">
        <f>AE437/#REF!</f>
        <v>#REF!</v>
      </c>
      <c r="AG437" s="82">
        <v>74135.55319601147</v>
      </c>
      <c r="AH437" s="89" t="e">
        <f>#REF!-AG437</f>
        <v>#REF!</v>
      </c>
      <c r="AI437" s="81" t="e">
        <f>AH437/#REF!</f>
        <v>#REF!</v>
      </c>
      <c r="AJ437" s="88" t="e">
        <f>#REF!-#REF!</f>
        <v>#REF!</v>
      </c>
      <c r="AK437" s="81" t="e">
        <f>AJ437/#REF!</f>
        <v>#REF!</v>
      </c>
      <c r="AL437" s="88" t="e">
        <f>#REF!-#REF!</f>
        <v>#REF!</v>
      </c>
      <c r="AM437" s="83" t="e">
        <f>AL437/#REF!</f>
        <v>#REF!</v>
      </c>
    </row>
    <row r="438" spans="1:39" s="80" customFormat="1" ht="12.75">
      <c r="A438" s="14" t="s">
        <v>799</v>
      </c>
      <c r="B438" s="61" t="s">
        <v>800</v>
      </c>
      <c r="C438" s="27">
        <v>2216</v>
      </c>
      <c r="D438" s="46">
        <v>5365106</v>
      </c>
      <c r="E438" s="46">
        <v>498600</v>
      </c>
      <c r="F438" s="15">
        <f t="shared" si="88"/>
        <v>23844.915555555555</v>
      </c>
      <c r="G438" s="16">
        <f t="shared" si="96"/>
        <v>0.0014155005678993555</v>
      </c>
      <c r="H438" s="16">
        <v>0.000406382660677408</v>
      </c>
      <c r="I438" s="107">
        <f t="shared" si="97"/>
        <v>10.760340954673085</v>
      </c>
      <c r="J438" s="107">
        <f t="shared" si="98"/>
        <v>1684.915555555556</v>
      </c>
      <c r="K438" s="107">
        <f t="shared" si="86"/>
        <v>1684.915555555556</v>
      </c>
      <c r="L438" s="107">
        <f t="shared" si="99"/>
        <v>0.000406382660677408</v>
      </c>
      <c r="M438" s="56">
        <f t="shared" si="93"/>
        <v>103099.21291378266</v>
      </c>
      <c r="N438" s="57">
        <f t="shared" si="95"/>
        <v>6653.905974431735</v>
      </c>
      <c r="O438" s="58">
        <f t="shared" si="94"/>
        <v>109753.11888821439</v>
      </c>
      <c r="P438" s="18">
        <v>142750.85</v>
      </c>
      <c r="AE438" s="88" t="e">
        <f>#REF!-P438</f>
        <v>#REF!</v>
      </c>
      <c r="AF438" s="81" t="e">
        <f>AE438/#REF!</f>
        <v>#REF!</v>
      </c>
      <c r="AG438" s="82">
        <v>161511.93574476652</v>
      </c>
      <c r="AH438" s="89" t="e">
        <f>#REF!-AG438</f>
        <v>#REF!</v>
      </c>
      <c r="AI438" s="81" t="e">
        <f>AH438/#REF!</f>
        <v>#REF!</v>
      </c>
      <c r="AJ438" s="88" t="e">
        <f>#REF!-#REF!</f>
        <v>#REF!</v>
      </c>
      <c r="AK438" s="81" t="e">
        <f>AJ438/#REF!</f>
        <v>#REF!</v>
      </c>
      <c r="AL438" s="88" t="e">
        <f>#REF!-#REF!</f>
        <v>#REF!</v>
      </c>
      <c r="AM438" s="83" t="e">
        <f>AL438/#REF!</f>
        <v>#REF!</v>
      </c>
    </row>
    <row r="439" spans="1:39" s="80" customFormat="1" ht="12.75">
      <c r="A439" s="14" t="s">
        <v>801</v>
      </c>
      <c r="B439" s="61" t="s">
        <v>802</v>
      </c>
      <c r="C439" s="27">
        <v>880</v>
      </c>
      <c r="D439" s="46">
        <v>1043968</v>
      </c>
      <c r="E439" s="46">
        <v>71600</v>
      </c>
      <c r="F439" s="15">
        <f t="shared" si="88"/>
        <v>12830.891620111732</v>
      </c>
      <c r="G439" s="16">
        <f t="shared" si="96"/>
        <v>0.0007616774457685884</v>
      </c>
      <c r="H439" s="16">
        <v>0.0009722056729087284</v>
      </c>
      <c r="I439" s="107">
        <f t="shared" si="97"/>
        <v>14.580558659217877</v>
      </c>
      <c r="J439" s="107">
        <f t="shared" si="98"/>
        <v>4030.8916201117313</v>
      </c>
      <c r="K439" s="107">
        <f t="shared" si="86"/>
        <v>4030.8916201117313</v>
      </c>
      <c r="L439" s="107">
        <f t="shared" si="99"/>
        <v>0.0009722056729087284</v>
      </c>
      <c r="M439" s="56">
        <f t="shared" si="93"/>
        <v>55477.43811184775</v>
      </c>
      <c r="N439" s="57">
        <f t="shared" si="95"/>
        <v>15918.408340947803</v>
      </c>
      <c r="O439" s="58">
        <f t="shared" si="94"/>
        <v>71395.84645279555</v>
      </c>
      <c r="P439" s="18">
        <v>98754.73</v>
      </c>
      <c r="AE439" s="88" t="e">
        <f>#REF!-P439</f>
        <v>#REF!</v>
      </c>
      <c r="AF439" s="81" t="e">
        <f>AE439/#REF!</f>
        <v>#REF!</v>
      </c>
      <c r="AG439" s="82">
        <v>114578.8735579334</v>
      </c>
      <c r="AH439" s="89" t="e">
        <f>#REF!-AG439</f>
        <v>#REF!</v>
      </c>
      <c r="AI439" s="81" t="e">
        <f>AH439/#REF!</f>
        <v>#REF!</v>
      </c>
      <c r="AJ439" s="88" t="e">
        <f>#REF!-#REF!</f>
        <v>#REF!</v>
      </c>
      <c r="AK439" s="81" t="e">
        <f>AJ439/#REF!</f>
        <v>#REF!</v>
      </c>
      <c r="AL439" s="88" t="e">
        <f>#REF!-#REF!</f>
        <v>#REF!</v>
      </c>
      <c r="AM439" s="83" t="e">
        <f>AL439/#REF!</f>
        <v>#REF!</v>
      </c>
    </row>
    <row r="440" spans="1:39" s="80" customFormat="1" ht="12.75">
      <c r="A440" s="14" t="s">
        <v>803</v>
      </c>
      <c r="B440" s="61" t="s">
        <v>804</v>
      </c>
      <c r="C440" s="27">
        <v>962</v>
      </c>
      <c r="D440" s="46">
        <v>981992</v>
      </c>
      <c r="E440" s="46">
        <v>83950</v>
      </c>
      <c r="F440" s="15">
        <f t="shared" si="88"/>
        <v>11252.844597974985</v>
      </c>
      <c r="G440" s="16">
        <f t="shared" si="96"/>
        <v>0.00066800018149805</v>
      </c>
      <c r="H440" s="16">
        <v>0.0003938237320024126</v>
      </c>
      <c r="I440" s="107">
        <f t="shared" si="97"/>
        <v>11.697343656938655</v>
      </c>
      <c r="J440" s="107">
        <f t="shared" si="98"/>
        <v>1632.8445979749858</v>
      </c>
      <c r="K440" s="107">
        <f t="shared" si="86"/>
        <v>1632.8445979749858</v>
      </c>
      <c r="L440" s="107">
        <f t="shared" si="99"/>
        <v>0.0003938237320024126</v>
      </c>
      <c r="M440" s="56">
        <f t="shared" si="93"/>
        <v>48654.373230608064</v>
      </c>
      <c r="N440" s="57">
        <f t="shared" si="95"/>
        <v>6448.272371847126</v>
      </c>
      <c r="O440" s="58">
        <f t="shared" si="94"/>
        <v>55102.64560245519</v>
      </c>
      <c r="P440" s="18">
        <v>106619.86</v>
      </c>
      <c r="AE440" s="88" t="e">
        <f>#REF!-P440</f>
        <v>#REF!</v>
      </c>
      <c r="AF440" s="81" t="e">
        <f>AE440/#REF!</f>
        <v>#REF!</v>
      </c>
      <c r="AG440" s="82">
        <v>119757.08063283199</v>
      </c>
      <c r="AH440" s="89" t="e">
        <f>#REF!-AG440</f>
        <v>#REF!</v>
      </c>
      <c r="AI440" s="81" t="e">
        <f>AH440/#REF!</f>
        <v>#REF!</v>
      </c>
      <c r="AJ440" s="88" t="e">
        <f>#REF!-#REF!</f>
        <v>#REF!</v>
      </c>
      <c r="AK440" s="81" t="e">
        <f>AJ440/#REF!</f>
        <v>#REF!</v>
      </c>
      <c r="AL440" s="88" t="e">
        <f>#REF!-#REF!</f>
        <v>#REF!</v>
      </c>
      <c r="AM440" s="83" t="e">
        <f>AL440/#REF!</f>
        <v>#REF!</v>
      </c>
    </row>
    <row r="441" spans="1:39" s="80" customFormat="1" ht="12.75">
      <c r="A441" s="14" t="s">
        <v>805</v>
      </c>
      <c r="B441" s="61" t="s">
        <v>806</v>
      </c>
      <c r="C441" s="27">
        <v>906</v>
      </c>
      <c r="D441" s="46">
        <v>602078</v>
      </c>
      <c r="E441" s="46">
        <v>68000</v>
      </c>
      <c r="F441" s="15">
        <f t="shared" si="88"/>
        <v>8021.80394117647</v>
      </c>
      <c r="G441" s="16">
        <f t="shared" si="96"/>
        <v>0.00047619661339782116</v>
      </c>
      <c r="H441" s="16">
        <v>0</v>
      </c>
      <c r="I441" s="107">
        <f t="shared" si="97"/>
        <v>8.854088235294117</v>
      </c>
      <c r="J441" s="107">
        <f t="shared" si="98"/>
        <v>-1038.1960588235295</v>
      </c>
      <c r="K441" s="107">
        <f t="shared" si="86"/>
        <v>0</v>
      </c>
      <c r="L441" s="107">
        <f t="shared" si="99"/>
        <v>0</v>
      </c>
      <c r="M441" s="56">
        <f t="shared" si="93"/>
        <v>34684.19380882579</v>
      </c>
      <c r="N441" s="57">
        <f t="shared" si="95"/>
        <v>0</v>
      </c>
      <c r="O441" s="58">
        <f t="shared" si="94"/>
        <v>34684.19380882579</v>
      </c>
      <c r="P441" s="18">
        <v>69294.48</v>
      </c>
      <c r="AE441" s="88" t="e">
        <f>#REF!-P441</f>
        <v>#REF!</v>
      </c>
      <c r="AF441" s="81" t="e">
        <f>AE441/#REF!</f>
        <v>#REF!</v>
      </c>
      <c r="AG441" s="82">
        <v>68672.342257662</v>
      </c>
      <c r="AH441" s="89" t="e">
        <f>#REF!-AG441</f>
        <v>#REF!</v>
      </c>
      <c r="AI441" s="81" t="e">
        <f>AH441/#REF!</f>
        <v>#REF!</v>
      </c>
      <c r="AJ441" s="88" t="e">
        <f>#REF!-#REF!</f>
        <v>#REF!</v>
      </c>
      <c r="AK441" s="81" t="e">
        <f>AJ441/#REF!</f>
        <v>#REF!</v>
      </c>
      <c r="AL441" s="88" t="e">
        <f>#REF!-#REF!</f>
        <v>#REF!</v>
      </c>
      <c r="AM441" s="83" t="e">
        <f>AL441/#REF!</f>
        <v>#REF!</v>
      </c>
    </row>
    <row r="442" spans="1:39" s="80" customFormat="1" ht="12.75">
      <c r="A442" s="14" t="s">
        <v>807</v>
      </c>
      <c r="B442" s="61" t="s">
        <v>808</v>
      </c>
      <c r="C442" s="27">
        <v>1546</v>
      </c>
      <c r="D442" s="46">
        <v>3721707</v>
      </c>
      <c r="E442" s="46">
        <v>404250</v>
      </c>
      <c r="F442" s="15">
        <f t="shared" si="88"/>
        <v>14233.17012244898</v>
      </c>
      <c r="G442" s="16">
        <f t="shared" si="96"/>
        <v>0.0008449206013917155</v>
      </c>
      <c r="H442" s="16">
        <v>0</v>
      </c>
      <c r="I442" s="107">
        <f t="shared" si="97"/>
        <v>9.206448979591837</v>
      </c>
      <c r="J442" s="107">
        <f t="shared" si="98"/>
        <v>-1226.82987755102</v>
      </c>
      <c r="K442" s="107">
        <f t="shared" si="86"/>
        <v>0</v>
      </c>
      <c r="L442" s="107">
        <f t="shared" si="99"/>
        <v>0</v>
      </c>
      <c r="M442" s="56">
        <f t="shared" si="93"/>
        <v>61540.525630025375</v>
      </c>
      <c r="N442" s="57">
        <f t="shared" si="95"/>
        <v>0</v>
      </c>
      <c r="O442" s="58">
        <f t="shared" si="94"/>
        <v>61540.525630025375</v>
      </c>
      <c r="P442" s="18">
        <v>89196.64</v>
      </c>
      <c r="AE442" s="88" t="e">
        <f>#REF!-P442</f>
        <v>#REF!</v>
      </c>
      <c r="AF442" s="81" t="e">
        <f>AE442/#REF!</f>
        <v>#REF!</v>
      </c>
      <c r="AG442" s="82">
        <v>93208.86133553865</v>
      </c>
      <c r="AH442" s="89" t="e">
        <f>#REF!-AG442</f>
        <v>#REF!</v>
      </c>
      <c r="AI442" s="81" t="e">
        <f>AH442/#REF!</f>
        <v>#REF!</v>
      </c>
      <c r="AJ442" s="88" t="e">
        <f>#REF!-#REF!</f>
        <v>#REF!</v>
      </c>
      <c r="AK442" s="81" t="e">
        <f>AJ442/#REF!</f>
        <v>#REF!</v>
      </c>
      <c r="AL442" s="88" t="e">
        <f>#REF!-#REF!</f>
        <v>#REF!</v>
      </c>
      <c r="AM442" s="83" t="e">
        <f>AL442/#REF!</f>
        <v>#REF!</v>
      </c>
    </row>
    <row r="443" spans="1:39" s="80" customFormat="1" ht="12.75">
      <c r="A443" s="14" t="s">
        <v>809</v>
      </c>
      <c r="B443" s="61" t="s">
        <v>810</v>
      </c>
      <c r="C443" s="27">
        <v>1359</v>
      </c>
      <c r="D443" s="46">
        <v>1827278</v>
      </c>
      <c r="E443" s="46">
        <v>179850</v>
      </c>
      <c r="F443" s="15">
        <f t="shared" si="88"/>
        <v>13807.455112593827</v>
      </c>
      <c r="G443" s="16">
        <f t="shared" si="96"/>
        <v>0.0008196489732826005</v>
      </c>
      <c r="H443" s="16">
        <v>5.2447724719739604E-05</v>
      </c>
      <c r="I443" s="107">
        <f t="shared" si="97"/>
        <v>10.160011120378092</v>
      </c>
      <c r="J443" s="107">
        <f t="shared" si="98"/>
        <v>217.4551125938274</v>
      </c>
      <c r="K443" s="107">
        <f t="shared" si="86"/>
        <v>217.4551125938274</v>
      </c>
      <c r="L443" s="107">
        <f t="shared" si="99"/>
        <v>5.2447724719739604E-05</v>
      </c>
      <c r="M443" s="56">
        <f t="shared" si="93"/>
        <v>59699.84465384873</v>
      </c>
      <c r="N443" s="57">
        <f t="shared" si="95"/>
        <v>858.7527535655688</v>
      </c>
      <c r="O443" s="58">
        <f t="shared" si="94"/>
        <v>60558.5974074143</v>
      </c>
      <c r="P443" s="18">
        <v>80251.64</v>
      </c>
      <c r="AE443" s="88" t="e">
        <f>#REF!-P443</f>
        <v>#REF!</v>
      </c>
      <c r="AF443" s="81" t="e">
        <f>AE443/#REF!</f>
        <v>#REF!</v>
      </c>
      <c r="AG443" s="82">
        <v>80164.35711643558</v>
      </c>
      <c r="AH443" s="89" t="e">
        <f>#REF!-AG443</f>
        <v>#REF!</v>
      </c>
      <c r="AI443" s="81" t="e">
        <f>AH443/#REF!</f>
        <v>#REF!</v>
      </c>
      <c r="AJ443" s="88" t="e">
        <f>#REF!-#REF!</f>
        <v>#REF!</v>
      </c>
      <c r="AK443" s="81" t="e">
        <f>AJ443/#REF!</f>
        <v>#REF!</v>
      </c>
      <c r="AL443" s="88" t="e">
        <f>#REF!-#REF!</f>
        <v>#REF!</v>
      </c>
      <c r="AM443" s="83" t="e">
        <f>AL443/#REF!</f>
        <v>#REF!</v>
      </c>
    </row>
    <row r="444" spans="1:39" s="80" customFormat="1" ht="12.75">
      <c r="A444" s="14" t="s">
        <v>811</v>
      </c>
      <c r="B444" s="61" t="s">
        <v>812</v>
      </c>
      <c r="C444" s="27">
        <v>640</v>
      </c>
      <c r="D444" s="46">
        <v>582416</v>
      </c>
      <c r="E444" s="46">
        <v>47300</v>
      </c>
      <c r="F444" s="15">
        <f t="shared" si="88"/>
        <v>7880.470190274841</v>
      </c>
      <c r="G444" s="16">
        <f t="shared" si="96"/>
        <v>0.0004678066484932069</v>
      </c>
      <c r="H444" s="16">
        <v>0.0003570727405262186</v>
      </c>
      <c r="I444" s="107">
        <f t="shared" si="97"/>
        <v>12.31323467230444</v>
      </c>
      <c r="J444" s="107">
        <f t="shared" si="98"/>
        <v>1480.4701902748411</v>
      </c>
      <c r="K444" s="107">
        <f aca="true" t="shared" si="100" ref="K444:K453">IF(J444&gt;0,J444,0)</f>
        <v>1480.4701902748411</v>
      </c>
      <c r="L444" s="107">
        <f t="shared" si="99"/>
        <v>0.0003570727405262186</v>
      </c>
      <c r="M444" s="56">
        <f t="shared" si="93"/>
        <v>34073.10343015948</v>
      </c>
      <c r="N444" s="57">
        <f t="shared" si="95"/>
        <v>5846.530059952932</v>
      </c>
      <c r="O444" s="58">
        <f t="shared" si="94"/>
        <v>39919.63349011241</v>
      </c>
      <c r="P444" s="18">
        <v>62781.21</v>
      </c>
      <c r="AE444" s="88" t="e">
        <f>#REF!-P444</f>
        <v>#REF!</v>
      </c>
      <c r="AF444" s="81" t="e">
        <f>AE444/#REF!</f>
        <v>#REF!</v>
      </c>
      <c r="AG444" s="82">
        <v>69251.22093521754</v>
      </c>
      <c r="AH444" s="89" t="e">
        <f>#REF!-AG444</f>
        <v>#REF!</v>
      </c>
      <c r="AI444" s="81" t="e">
        <f>AH444/#REF!</f>
        <v>#REF!</v>
      </c>
      <c r="AJ444" s="88" t="e">
        <f>#REF!-#REF!</f>
        <v>#REF!</v>
      </c>
      <c r="AK444" s="81" t="e">
        <f>AJ444/#REF!</f>
        <v>#REF!</v>
      </c>
      <c r="AL444" s="88" t="e">
        <f>#REF!-#REF!</f>
        <v>#REF!</v>
      </c>
      <c r="AM444" s="83" t="e">
        <f>AL444/#REF!</f>
        <v>#REF!</v>
      </c>
    </row>
    <row r="445" spans="1:39" s="80" customFormat="1" ht="12.75">
      <c r="A445" s="14" t="s">
        <v>813</v>
      </c>
      <c r="B445" s="61" t="s">
        <v>814</v>
      </c>
      <c r="C445" s="27">
        <v>1351</v>
      </c>
      <c r="D445" s="46">
        <v>1869283</v>
      </c>
      <c r="E445" s="46">
        <v>196700</v>
      </c>
      <c r="F445" s="15">
        <f t="shared" si="88"/>
        <v>12838.847651245553</v>
      </c>
      <c r="G445" s="16">
        <f t="shared" si="96"/>
        <v>0.0007621497379250404</v>
      </c>
      <c r="H445" s="16">
        <v>0</v>
      </c>
      <c r="I445" s="107">
        <f t="shared" si="97"/>
        <v>9.503218098627352</v>
      </c>
      <c r="J445" s="107">
        <f t="shared" si="98"/>
        <v>-671.1523487544474</v>
      </c>
      <c r="K445" s="107">
        <f t="shared" si="100"/>
        <v>0</v>
      </c>
      <c r="L445" s="107">
        <f t="shared" si="99"/>
        <v>0</v>
      </c>
      <c r="M445" s="56">
        <f t="shared" si="93"/>
        <v>55511.83792114476</v>
      </c>
      <c r="N445" s="57">
        <f t="shared" si="95"/>
        <v>0</v>
      </c>
      <c r="O445" s="58">
        <f t="shared" si="94"/>
        <v>55511.83792114476</v>
      </c>
      <c r="P445" s="18">
        <v>117960.8</v>
      </c>
      <c r="AE445" s="88" t="e">
        <f>#REF!-P445</f>
        <v>#REF!</v>
      </c>
      <c r="AF445" s="81" t="e">
        <f>AE445/#REF!</f>
        <v>#REF!</v>
      </c>
      <c r="AG445" s="82">
        <v>122250.46362379676</v>
      </c>
      <c r="AH445" s="89" t="e">
        <f>#REF!-AG445</f>
        <v>#REF!</v>
      </c>
      <c r="AI445" s="81" t="e">
        <f>AH445/#REF!</f>
        <v>#REF!</v>
      </c>
      <c r="AJ445" s="88" t="e">
        <f>#REF!-#REF!</f>
        <v>#REF!</v>
      </c>
      <c r="AK445" s="81" t="e">
        <f>AJ445/#REF!</f>
        <v>#REF!</v>
      </c>
      <c r="AL445" s="88" t="e">
        <f>#REF!-#REF!</f>
        <v>#REF!</v>
      </c>
      <c r="AM445" s="83" t="e">
        <f>AL445/#REF!</f>
        <v>#REF!</v>
      </c>
    </row>
    <row r="446" spans="1:39" s="80" customFormat="1" ht="12.75">
      <c r="A446" s="14" t="s">
        <v>815</v>
      </c>
      <c r="B446" s="61" t="s">
        <v>816</v>
      </c>
      <c r="C446" s="27">
        <v>2624</v>
      </c>
      <c r="D446" s="46">
        <v>3822839</v>
      </c>
      <c r="E446" s="46">
        <v>279300</v>
      </c>
      <c r="F446" s="15">
        <f t="shared" si="88"/>
        <v>35915.25075546008</v>
      </c>
      <c r="G446" s="16">
        <f t="shared" si="96"/>
        <v>0.0021320292672941292</v>
      </c>
      <c r="H446" s="16">
        <v>0.002333561543639821</v>
      </c>
      <c r="I446" s="107">
        <f t="shared" si="97"/>
        <v>13.687214464733263</v>
      </c>
      <c r="J446" s="107">
        <f t="shared" si="98"/>
        <v>9675.250755460082</v>
      </c>
      <c r="K446" s="107">
        <f t="shared" si="100"/>
        <v>9675.250755460082</v>
      </c>
      <c r="L446" s="107">
        <f t="shared" si="99"/>
        <v>0.002333561543639821</v>
      </c>
      <c r="M446" s="56">
        <f t="shared" si="93"/>
        <v>155288.20288174012</v>
      </c>
      <c r="N446" s="57">
        <f t="shared" si="95"/>
        <v>38208.566947827836</v>
      </c>
      <c r="O446" s="58">
        <f t="shared" si="94"/>
        <v>193496.76982956796</v>
      </c>
      <c r="P446" s="18">
        <v>286172.11</v>
      </c>
      <c r="AE446" s="88" t="e">
        <f>#REF!-P446</f>
        <v>#REF!</v>
      </c>
      <c r="AF446" s="81" t="e">
        <f>AE446/#REF!</f>
        <v>#REF!</v>
      </c>
      <c r="AG446" s="82">
        <v>302588.4314292878</v>
      </c>
      <c r="AH446" s="89" t="e">
        <f>#REF!-AG446</f>
        <v>#REF!</v>
      </c>
      <c r="AI446" s="81" t="e">
        <f>AH446/#REF!</f>
        <v>#REF!</v>
      </c>
      <c r="AJ446" s="88" t="e">
        <f>#REF!-#REF!</f>
        <v>#REF!</v>
      </c>
      <c r="AK446" s="81" t="e">
        <f>AJ446/#REF!</f>
        <v>#REF!</v>
      </c>
      <c r="AL446" s="88" t="e">
        <f>#REF!-#REF!</f>
        <v>#REF!</v>
      </c>
      <c r="AM446" s="83" t="e">
        <f>AL446/#REF!</f>
        <v>#REF!</v>
      </c>
    </row>
    <row r="447" spans="1:39" s="80" customFormat="1" ht="12.75">
      <c r="A447" s="14" t="s">
        <v>817</v>
      </c>
      <c r="B447" s="61" t="s">
        <v>818</v>
      </c>
      <c r="C447" s="27">
        <v>1594</v>
      </c>
      <c r="D447" s="46">
        <v>2601711</v>
      </c>
      <c r="E447" s="46">
        <v>238900</v>
      </c>
      <c r="F447" s="15">
        <f t="shared" si="88"/>
        <v>17359.26050230222</v>
      </c>
      <c r="G447" s="16">
        <f t="shared" si="96"/>
        <v>0.0010304940288872893</v>
      </c>
      <c r="H447" s="16">
        <v>0.00034230965297828093</v>
      </c>
      <c r="I447" s="107">
        <f t="shared" si="97"/>
        <v>10.890376726663876</v>
      </c>
      <c r="J447" s="107">
        <f t="shared" si="98"/>
        <v>1419.2605023022177</v>
      </c>
      <c r="K447" s="107">
        <f t="shared" si="100"/>
        <v>1419.2605023022177</v>
      </c>
      <c r="L447" s="107">
        <f t="shared" si="99"/>
        <v>0.00034230965297828093</v>
      </c>
      <c r="M447" s="56">
        <f t="shared" si="93"/>
        <v>75056.92735136113</v>
      </c>
      <c r="N447" s="57">
        <f t="shared" si="95"/>
        <v>5604.806664883527</v>
      </c>
      <c r="O447" s="58">
        <f t="shared" si="94"/>
        <v>80661.73401624465</v>
      </c>
      <c r="P447" s="18">
        <v>140773.71</v>
      </c>
      <c r="AE447" s="88" t="e">
        <f>#REF!-P447</f>
        <v>#REF!</v>
      </c>
      <c r="AF447" s="81" t="e">
        <f>AE447/#REF!</f>
        <v>#REF!</v>
      </c>
      <c r="AG447" s="82">
        <v>145177.55196882732</v>
      </c>
      <c r="AH447" s="89" t="e">
        <f>#REF!-AG447</f>
        <v>#REF!</v>
      </c>
      <c r="AI447" s="81" t="e">
        <f>AH447/#REF!</f>
        <v>#REF!</v>
      </c>
      <c r="AJ447" s="88" t="e">
        <f>#REF!-#REF!</f>
        <v>#REF!</v>
      </c>
      <c r="AK447" s="81" t="e">
        <f>AJ447/#REF!</f>
        <v>#REF!</v>
      </c>
      <c r="AL447" s="88" t="e">
        <f>#REF!-#REF!</f>
        <v>#REF!</v>
      </c>
      <c r="AM447" s="83" t="e">
        <f>AL447/#REF!</f>
        <v>#REF!</v>
      </c>
    </row>
    <row r="448" spans="1:39" s="80" customFormat="1" ht="12.75">
      <c r="A448" s="14" t="s">
        <v>819</v>
      </c>
      <c r="B448" s="61" t="s">
        <v>820</v>
      </c>
      <c r="C448" s="27">
        <v>1451</v>
      </c>
      <c r="D448" s="46">
        <v>1427896</v>
      </c>
      <c r="E448" s="46">
        <v>116450</v>
      </c>
      <c r="F448" s="15">
        <f t="shared" si="88"/>
        <v>17791.98880206097</v>
      </c>
      <c r="G448" s="16">
        <f t="shared" si="96"/>
        <v>0.0010561819854089858</v>
      </c>
      <c r="H448" s="16">
        <v>0.000791578745473229</v>
      </c>
      <c r="I448" s="107">
        <f t="shared" si="97"/>
        <v>12.261880635465864</v>
      </c>
      <c r="J448" s="107">
        <f t="shared" si="98"/>
        <v>3281.988802060969</v>
      </c>
      <c r="K448" s="107">
        <f t="shared" si="100"/>
        <v>3281.988802060969</v>
      </c>
      <c r="L448" s="107">
        <f t="shared" si="99"/>
        <v>0.000791578745473229</v>
      </c>
      <c r="M448" s="56">
        <f t="shared" si="93"/>
        <v>76927.93196895777</v>
      </c>
      <c r="N448" s="57">
        <f t="shared" si="95"/>
        <v>12960.91357578512</v>
      </c>
      <c r="O448" s="58">
        <f t="shared" si="94"/>
        <v>89888.84554474289</v>
      </c>
      <c r="P448" s="18">
        <v>100432.84</v>
      </c>
      <c r="AE448" s="88" t="e">
        <f>#REF!-P448</f>
        <v>#REF!</v>
      </c>
      <c r="AF448" s="81" t="e">
        <f>AE448/#REF!</f>
        <v>#REF!</v>
      </c>
      <c r="AG448" s="82">
        <v>105029.63288567988</v>
      </c>
      <c r="AH448" s="89" t="e">
        <f>#REF!-AG448</f>
        <v>#REF!</v>
      </c>
      <c r="AI448" s="81" t="e">
        <f>AH448/#REF!</f>
        <v>#REF!</v>
      </c>
      <c r="AJ448" s="88" t="e">
        <f>#REF!-#REF!</f>
        <v>#REF!</v>
      </c>
      <c r="AK448" s="81" t="e">
        <f>AJ448/#REF!</f>
        <v>#REF!</v>
      </c>
      <c r="AL448" s="88" t="e">
        <f>#REF!-#REF!</f>
        <v>#REF!</v>
      </c>
      <c r="AM448" s="83" t="e">
        <f>AL448/#REF!</f>
        <v>#REF!</v>
      </c>
    </row>
    <row r="449" spans="1:39" s="80" customFormat="1" ht="12.75">
      <c r="A449" s="14" t="s">
        <v>821</v>
      </c>
      <c r="B449" s="61" t="s">
        <v>822</v>
      </c>
      <c r="C449" s="27">
        <v>791</v>
      </c>
      <c r="D449" s="46">
        <v>440194</v>
      </c>
      <c r="E449" s="46">
        <v>46200</v>
      </c>
      <c r="F449" s="15">
        <f t="shared" si="88"/>
        <v>7536.654848484848</v>
      </c>
      <c r="G449" s="16">
        <f t="shared" si="96"/>
        <v>0.00044739681267632735</v>
      </c>
      <c r="H449" s="16">
        <v>0</v>
      </c>
      <c r="I449" s="107">
        <f t="shared" si="97"/>
        <v>9.528008658008657</v>
      </c>
      <c r="J449" s="107">
        <f t="shared" si="98"/>
        <v>-373.34515151515217</v>
      </c>
      <c r="K449" s="107">
        <f t="shared" si="100"/>
        <v>0</v>
      </c>
      <c r="L449" s="107">
        <f t="shared" si="99"/>
        <v>0</v>
      </c>
      <c r="M449" s="56">
        <f t="shared" si="93"/>
        <v>32586.535316984813</v>
      </c>
      <c r="N449" s="57">
        <f t="shared" si="95"/>
        <v>0</v>
      </c>
      <c r="O449" s="58">
        <f t="shared" si="94"/>
        <v>32586.535316984813</v>
      </c>
      <c r="P449" s="18">
        <v>63250.42</v>
      </c>
      <c r="AE449" s="88" t="e">
        <f>#REF!-P449</f>
        <v>#REF!</v>
      </c>
      <c r="AF449" s="81" t="e">
        <f>AE449/#REF!</f>
        <v>#REF!</v>
      </c>
      <c r="AG449" s="82">
        <v>66498.93048931015</v>
      </c>
      <c r="AH449" s="89" t="e">
        <f>#REF!-AG449</f>
        <v>#REF!</v>
      </c>
      <c r="AI449" s="81" t="e">
        <f>AH449/#REF!</f>
        <v>#REF!</v>
      </c>
      <c r="AJ449" s="88" t="e">
        <f>#REF!-#REF!</f>
        <v>#REF!</v>
      </c>
      <c r="AK449" s="81" t="e">
        <f>AJ449/#REF!</f>
        <v>#REF!</v>
      </c>
      <c r="AL449" s="88" t="e">
        <f>#REF!-#REF!</f>
        <v>#REF!</v>
      </c>
      <c r="AM449" s="83" t="e">
        <f>AL449/#REF!</f>
        <v>#REF!</v>
      </c>
    </row>
    <row r="450" spans="1:39" s="80" customFormat="1" ht="12.75">
      <c r="A450" s="14" t="s">
        <v>823</v>
      </c>
      <c r="B450" s="61" t="s">
        <v>824</v>
      </c>
      <c r="C450" s="27">
        <v>1046</v>
      </c>
      <c r="D450" s="46">
        <v>637268</v>
      </c>
      <c r="E450" s="46">
        <v>57900</v>
      </c>
      <c r="F450" s="15">
        <f t="shared" si="88"/>
        <v>11512.648151986185</v>
      </c>
      <c r="G450" s="16">
        <f t="shared" si="96"/>
        <v>0.0006834228437166814</v>
      </c>
      <c r="H450" s="16">
        <v>0.00025388688195727033</v>
      </c>
      <c r="I450" s="107">
        <f t="shared" si="97"/>
        <v>11.006355785837652</v>
      </c>
      <c r="J450" s="107">
        <f t="shared" si="98"/>
        <v>1052.6481519861838</v>
      </c>
      <c r="K450" s="107">
        <f t="shared" si="100"/>
        <v>1052.6481519861838</v>
      </c>
      <c r="L450" s="107">
        <f t="shared" si="99"/>
        <v>0.00025388688195727033</v>
      </c>
      <c r="M450" s="56">
        <f t="shared" si="93"/>
        <v>49777.696224491236</v>
      </c>
      <c r="N450" s="57">
        <f t="shared" si="95"/>
        <v>4157.016536752157</v>
      </c>
      <c r="O450" s="58">
        <f t="shared" si="94"/>
        <v>53934.71276124339</v>
      </c>
      <c r="P450" s="18">
        <v>94594.26</v>
      </c>
      <c r="AE450" s="88" t="e">
        <f>#REF!-P450</f>
        <v>#REF!</v>
      </c>
      <c r="AF450" s="81" t="e">
        <f>AE450/#REF!</f>
        <v>#REF!</v>
      </c>
      <c r="AG450" s="82">
        <v>97733.83784105477</v>
      </c>
      <c r="AH450" s="89" t="e">
        <f>#REF!-AG450</f>
        <v>#REF!</v>
      </c>
      <c r="AI450" s="81" t="e">
        <f>AH450/#REF!</f>
        <v>#REF!</v>
      </c>
      <c r="AJ450" s="88" t="e">
        <f>#REF!-#REF!</f>
        <v>#REF!</v>
      </c>
      <c r="AK450" s="81" t="e">
        <f>AJ450/#REF!</f>
        <v>#REF!</v>
      </c>
      <c r="AL450" s="88" t="e">
        <f>#REF!-#REF!</f>
        <v>#REF!</v>
      </c>
      <c r="AM450" s="83" t="e">
        <f>AL450/#REF!</f>
        <v>#REF!</v>
      </c>
    </row>
    <row r="451" spans="1:39" s="80" customFormat="1" ht="12.75">
      <c r="A451" s="14" t="s">
        <v>825</v>
      </c>
      <c r="B451" s="61" t="s">
        <v>826</v>
      </c>
      <c r="C451" s="27">
        <v>2076</v>
      </c>
      <c r="D451" s="46">
        <v>1269237</v>
      </c>
      <c r="E451" s="46">
        <v>113950</v>
      </c>
      <c r="F451" s="15">
        <f t="shared" si="88"/>
        <v>23123.6157261957</v>
      </c>
      <c r="G451" s="16">
        <f t="shared" si="96"/>
        <v>0.0013726822020424588</v>
      </c>
      <c r="H451" s="16">
        <v>0.0005700775000048372</v>
      </c>
      <c r="I451" s="107">
        <f t="shared" si="97"/>
        <v>11.138543220710838</v>
      </c>
      <c r="J451" s="107">
        <f t="shared" si="98"/>
        <v>2363.6157261957005</v>
      </c>
      <c r="K451" s="107">
        <f t="shared" si="100"/>
        <v>2363.6157261957005</v>
      </c>
      <c r="L451" s="107">
        <f t="shared" si="99"/>
        <v>0.0005700775000048372</v>
      </c>
      <c r="M451" s="56">
        <f t="shared" si="93"/>
        <v>99980.50005826488</v>
      </c>
      <c r="N451" s="57">
        <f t="shared" si="95"/>
        <v>9334.163216630002</v>
      </c>
      <c r="O451" s="58">
        <f t="shared" si="94"/>
        <v>109314.66327489488</v>
      </c>
      <c r="P451" s="18">
        <v>137709</v>
      </c>
      <c r="AE451" s="88" t="e">
        <f>#REF!-P451</f>
        <v>#REF!</v>
      </c>
      <c r="AF451" s="81" t="e">
        <f>AE451/#REF!</f>
        <v>#REF!</v>
      </c>
      <c r="AG451" s="82">
        <v>152918.93106555392</v>
      </c>
      <c r="AH451" s="89" t="e">
        <f>#REF!-AG451</f>
        <v>#REF!</v>
      </c>
      <c r="AI451" s="81" t="e">
        <f>AH451/#REF!</f>
        <v>#REF!</v>
      </c>
      <c r="AJ451" s="88" t="e">
        <f>#REF!-#REF!</f>
        <v>#REF!</v>
      </c>
      <c r="AK451" s="81" t="e">
        <f>AJ451/#REF!</f>
        <v>#REF!</v>
      </c>
      <c r="AL451" s="88" t="e">
        <f>#REF!-#REF!</f>
        <v>#REF!</v>
      </c>
      <c r="AM451" s="83" t="e">
        <f>AL451/#REF!</f>
        <v>#REF!</v>
      </c>
    </row>
    <row r="452" spans="1:39" s="80" customFormat="1" ht="12.75">
      <c r="A452" s="14" t="s">
        <v>827</v>
      </c>
      <c r="B452" s="61" t="s">
        <v>828</v>
      </c>
      <c r="C452" s="27">
        <v>953</v>
      </c>
      <c r="D452" s="46">
        <v>564687</v>
      </c>
      <c r="E452" s="46">
        <v>54600</v>
      </c>
      <c r="F452" s="15">
        <f t="shared" si="88"/>
        <v>9856.166868131868</v>
      </c>
      <c r="G452" s="16">
        <f t="shared" si="96"/>
        <v>0.0005850895033218507</v>
      </c>
      <c r="H452" s="16">
        <v>7.866777611447798E-05</v>
      </c>
      <c r="I452" s="107">
        <f t="shared" si="97"/>
        <v>10.342252747252747</v>
      </c>
      <c r="J452" s="107">
        <f t="shared" si="98"/>
        <v>326.1668681318679</v>
      </c>
      <c r="K452" s="107">
        <f t="shared" si="100"/>
        <v>326.1668681318679</v>
      </c>
      <c r="L452" s="107">
        <f t="shared" si="99"/>
        <v>7.866777611447798E-05</v>
      </c>
      <c r="M452" s="56">
        <f t="shared" si="93"/>
        <v>42615.50199596094</v>
      </c>
      <c r="N452" s="57">
        <f t="shared" si="95"/>
        <v>1288.0667315156518</v>
      </c>
      <c r="O452" s="58">
        <f t="shared" si="94"/>
        <v>43903.568727476595</v>
      </c>
      <c r="P452" s="18">
        <v>57500.39</v>
      </c>
      <c r="AE452" s="88" t="e">
        <f>#REF!-P452</f>
        <v>#REF!</v>
      </c>
      <c r="AF452" s="81" t="e">
        <f>AE452/#REF!</f>
        <v>#REF!</v>
      </c>
      <c r="AG452" s="82">
        <v>56701.069383481605</v>
      </c>
      <c r="AH452" s="89" t="e">
        <f>#REF!-AG452</f>
        <v>#REF!</v>
      </c>
      <c r="AI452" s="81" t="e">
        <f>AH452/#REF!</f>
        <v>#REF!</v>
      </c>
      <c r="AJ452" s="88" t="e">
        <f>#REF!-#REF!</f>
        <v>#REF!</v>
      </c>
      <c r="AK452" s="81" t="e">
        <f>AJ452/#REF!</f>
        <v>#REF!</v>
      </c>
      <c r="AL452" s="88" t="e">
        <f>#REF!-#REF!</f>
        <v>#REF!</v>
      </c>
      <c r="AM452" s="83" t="e">
        <f>AL452/#REF!</f>
        <v>#REF!</v>
      </c>
    </row>
    <row r="453" spans="1:39" s="80" customFormat="1" ht="12.75">
      <c r="A453" s="14" t="s">
        <v>829</v>
      </c>
      <c r="B453" s="61" t="s">
        <v>830</v>
      </c>
      <c r="C453" s="27">
        <v>3704</v>
      </c>
      <c r="D453" s="46">
        <v>2653925</v>
      </c>
      <c r="E453" s="46">
        <v>256950</v>
      </c>
      <c r="F453" s="15">
        <f t="shared" si="88"/>
        <v>38257.007978205875</v>
      </c>
      <c r="G453" s="16">
        <f t="shared" si="96"/>
        <v>0.002271042495122768</v>
      </c>
      <c r="H453" s="16">
        <v>0.0002935286214304463</v>
      </c>
      <c r="I453" s="107">
        <f t="shared" si="97"/>
        <v>10.328565868846079</v>
      </c>
      <c r="J453" s="107">
        <f t="shared" si="98"/>
        <v>1217.007978205876</v>
      </c>
      <c r="K453" s="107">
        <f t="shared" si="100"/>
        <v>1217.007978205876</v>
      </c>
      <c r="L453" s="107">
        <f t="shared" si="99"/>
        <v>0.0002935286214304463</v>
      </c>
      <c r="M453" s="56">
        <f t="shared" si="93"/>
        <v>165413.35203304447</v>
      </c>
      <c r="N453" s="57">
        <f t="shared" si="95"/>
        <v>4806.090507274777</v>
      </c>
      <c r="O453" s="58">
        <f t="shared" si="94"/>
        <v>170219.44254031926</v>
      </c>
      <c r="P453" s="18">
        <v>275833.45</v>
      </c>
      <c r="AE453" s="88" t="e">
        <f>#REF!-P453</f>
        <v>#REF!</v>
      </c>
      <c r="AF453" s="81" t="e">
        <f>AE453/#REF!</f>
        <v>#REF!</v>
      </c>
      <c r="AG453" s="82">
        <v>289017.8949261741</v>
      </c>
      <c r="AH453" s="89" t="e">
        <f>#REF!-AG453</f>
        <v>#REF!</v>
      </c>
      <c r="AI453" s="81" t="e">
        <f>AH453/#REF!</f>
        <v>#REF!</v>
      </c>
      <c r="AJ453" s="88" t="e">
        <f>#REF!-#REF!</f>
        <v>#REF!</v>
      </c>
      <c r="AK453" s="81" t="e">
        <f>AJ453/#REF!</f>
        <v>#REF!</v>
      </c>
      <c r="AL453" s="88" t="e">
        <f>#REF!-#REF!</f>
        <v>#REF!</v>
      </c>
      <c r="AM453" s="83" t="e">
        <f>AL453/#REF!</f>
        <v>#REF!</v>
      </c>
    </row>
    <row r="454" spans="1:39" s="80" customFormat="1" ht="12.75">
      <c r="A454" s="14"/>
      <c r="B454" s="61"/>
      <c r="C454" s="23"/>
      <c r="D454" s="45"/>
      <c r="E454" s="45">
        <v>0</v>
      </c>
      <c r="F454" s="15"/>
      <c r="G454" s="16"/>
      <c r="H454" s="16"/>
      <c r="I454" s="107"/>
      <c r="J454" s="107"/>
      <c r="K454" s="107"/>
      <c r="L454" s="107"/>
      <c r="M454" s="56">
        <f t="shared" si="93"/>
        <v>0</v>
      </c>
      <c r="N454" s="57">
        <f t="shared" si="95"/>
        <v>0</v>
      </c>
      <c r="O454" s="58">
        <f t="shared" si="94"/>
        <v>0</v>
      </c>
      <c r="P454" s="18"/>
      <c r="AE454" s="88" t="e">
        <f>#REF!-P454</f>
        <v>#REF!</v>
      </c>
      <c r="AF454" s="81" t="e">
        <f>AE454/#REF!</f>
        <v>#REF!</v>
      </c>
      <c r="AG454" s="82"/>
      <c r="AH454" s="89" t="e">
        <f>#REF!-AG454</f>
        <v>#REF!</v>
      </c>
      <c r="AI454" s="81" t="e">
        <f>AH454/#REF!</f>
        <v>#REF!</v>
      </c>
      <c r="AJ454" s="88" t="e">
        <f>#REF!-#REF!</f>
        <v>#REF!</v>
      </c>
      <c r="AK454" s="81"/>
      <c r="AL454" s="88" t="e">
        <f>#REF!-#REF!</f>
        <v>#REF!</v>
      </c>
      <c r="AM454" s="83" t="e">
        <f>AL454/#REF!</f>
        <v>#REF!</v>
      </c>
    </row>
    <row r="455" spans="1:39" s="80" customFormat="1" ht="12.75">
      <c r="A455" s="2"/>
      <c r="B455" s="2" t="s">
        <v>999</v>
      </c>
      <c r="C455" s="14"/>
      <c r="D455" s="45"/>
      <c r="E455" s="45">
        <v>0</v>
      </c>
      <c r="F455" s="15"/>
      <c r="G455" s="16"/>
      <c r="H455" s="16"/>
      <c r="I455" s="107"/>
      <c r="J455" s="107"/>
      <c r="K455" s="107"/>
      <c r="L455" s="107"/>
      <c r="M455" s="56">
        <f t="shared" si="93"/>
        <v>0</v>
      </c>
      <c r="N455" s="57">
        <f t="shared" si="95"/>
        <v>0</v>
      </c>
      <c r="O455" s="58">
        <f t="shared" si="94"/>
        <v>0</v>
      </c>
      <c r="P455" s="18"/>
      <c r="AE455" s="88" t="e">
        <f>#REF!-P455</f>
        <v>#REF!</v>
      </c>
      <c r="AF455" s="81" t="e">
        <f>AE455/#REF!</f>
        <v>#REF!</v>
      </c>
      <c r="AG455" s="82"/>
      <c r="AH455" s="89" t="e">
        <f>#REF!-AG455</f>
        <v>#REF!</v>
      </c>
      <c r="AI455" s="81" t="e">
        <f>AH455/#REF!</f>
        <v>#REF!</v>
      </c>
      <c r="AJ455" s="88" t="e">
        <f>#REF!-#REF!</f>
        <v>#REF!</v>
      </c>
      <c r="AK455" s="81"/>
      <c r="AL455" s="88" t="e">
        <f>#REF!-#REF!</f>
        <v>#REF!</v>
      </c>
      <c r="AM455" s="83" t="e">
        <f>AL455/#REF!</f>
        <v>#REF!</v>
      </c>
    </row>
    <row r="456" spans="1:39" s="80" customFormat="1" ht="12.75">
      <c r="A456" s="14" t="s">
        <v>831</v>
      </c>
      <c r="B456" s="61" t="s">
        <v>832</v>
      </c>
      <c r="C456" s="27">
        <v>1217</v>
      </c>
      <c r="D456" s="46">
        <v>1505241</v>
      </c>
      <c r="E456" s="46">
        <v>148200</v>
      </c>
      <c r="F456" s="15">
        <f aca="true" t="shared" si="101" ref="F456:F519">D456/E456*C456</f>
        <v>12360.852206477732</v>
      </c>
      <c r="G456" s="16">
        <f aca="true" t="shared" si="102" ref="G456:G501">F456/$F$534</f>
        <v>0.0007337745976589422</v>
      </c>
      <c r="H456" s="16">
        <v>4.6031403300209804E-05</v>
      </c>
      <c r="I456" s="107">
        <f aca="true" t="shared" si="103" ref="I456:I501">D456/E456</f>
        <v>10.156821862348178</v>
      </c>
      <c r="J456" s="107">
        <f aca="true" t="shared" si="104" ref="J456:J501">(I456-10)*C456</f>
        <v>190.85220647773218</v>
      </c>
      <c r="K456" s="107">
        <f aca="true" t="shared" si="105" ref="K456:K507">IF(J456&gt;0,J456,0)</f>
        <v>190.85220647773218</v>
      </c>
      <c r="L456" s="107">
        <f aca="true" t="shared" si="106" ref="L456:L501">K456/$K$534</f>
        <v>4.6031403300209804E-05</v>
      </c>
      <c r="M456" s="56">
        <f t="shared" si="93"/>
        <v>53445.10994229671</v>
      </c>
      <c r="N456" s="57">
        <f t="shared" si="95"/>
        <v>753.695123015789</v>
      </c>
      <c r="O456" s="58">
        <f t="shared" si="94"/>
        <v>54198.805065312496</v>
      </c>
      <c r="P456" s="18">
        <v>89125.33</v>
      </c>
      <c r="AE456" s="88" t="e">
        <f>#REF!-P456</f>
        <v>#REF!</v>
      </c>
      <c r="AF456" s="81" t="e">
        <f>AE456/#REF!</f>
        <v>#REF!</v>
      </c>
      <c r="AG456" s="82">
        <v>98189.2369247672</v>
      </c>
      <c r="AH456" s="89" t="e">
        <f>#REF!-AG456</f>
        <v>#REF!</v>
      </c>
      <c r="AI456" s="81" t="e">
        <f>AH456/#REF!</f>
        <v>#REF!</v>
      </c>
      <c r="AJ456" s="88" t="e">
        <f>#REF!-#REF!</f>
        <v>#REF!</v>
      </c>
      <c r="AK456" s="81" t="e">
        <f>AJ456/#REF!</f>
        <v>#REF!</v>
      </c>
      <c r="AL456" s="88" t="e">
        <f>#REF!-#REF!</f>
        <v>#REF!</v>
      </c>
      <c r="AM456" s="83" t="e">
        <f>AL456/#REF!</f>
        <v>#REF!</v>
      </c>
    </row>
    <row r="457" spans="1:39" s="80" customFormat="1" ht="12.75">
      <c r="A457" s="14" t="s">
        <v>833</v>
      </c>
      <c r="B457" s="61" t="s">
        <v>834</v>
      </c>
      <c r="C457" s="27">
        <v>533</v>
      </c>
      <c r="D457" s="46">
        <v>524927</v>
      </c>
      <c r="E457" s="46">
        <v>48400</v>
      </c>
      <c r="F457" s="15">
        <f t="shared" si="101"/>
        <v>5780.704359504132</v>
      </c>
      <c r="G457" s="16">
        <f t="shared" si="102"/>
        <v>0.0003431587033584584</v>
      </c>
      <c r="H457" s="16">
        <v>0.00010870481680240922</v>
      </c>
      <c r="I457" s="107">
        <f t="shared" si="103"/>
        <v>10.845599173553719</v>
      </c>
      <c r="J457" s="107">
        <f t="shared" si="104"/>
        <v>450.7043595041322</v>
      </c>
      <c r="K457" s="107">
        <f t="shared" si="105"/>
        <v>450.7043595041322</v>
      </c>
      <c r="L457" s="107">
        <f t="shared" si="106"/>
        <v>0.00010870481680240922</v>
      </c>
      <c r="M457" s="56">
        <f aca="true" t="shared" si="107" ref="M457:M520">$B$541*G457</f>
        <v>24994.262116952268</v>
      </c>
      <c r="N457" s="57">
        <f t="shared" si="95"/>
        <v>1779.8781787720818</v>
      </c>
      <c r="O457" s="58">
        <f aca="true" t="shared" si="108" ref="O457:O520">M457+N457</f>
        <v>26774.140295724348</v>
      </c>
      <c r="P457" s="18">
        <v>38988.28</v>
      </c>
      <c r="AE457" s="88" t="e">
        <f>#REF!-P457</f>
        <v>#REF!</v>
      </c>
      <c r="AF457" s="81" t="e">
        <f>AE457/#REF!</f>
        <v>#REF!</v>
      </c>
      <c r="AG457" s="82">
        <v>42492.191336445714</v>
      </c>
      <c r="AH457" s="89" t="e">
        <f>#REF!-AG457</f>
        <v>#REF!</v>
      </c>
      <c r="AI457" s="81" t="e">
        <f>AH457/#REF!</f>
        <v>#REF!</v>
      </c>
      <c r="AJ457" s="88" t="e">
        <f>#REF!-#REF!</f>
        <v>#REF!</v>
      </c>
      <c r="AK457" s="81" t="e">
        <f>AJ457/#REF!</f>
        <v>#REF!</v>
      </c>
      <c r="AL457" s="88" t="e">
        <f>#REF!-#REF!</f>
        <v>#REF!</v>
      </c>
      <c r="AM457" s="83" t="e">
        <f>AL457/#REF!</f>
        <v>#REF!</v>
      </c>
    </row>
    <row r="458" spans="1:39" s="80" customFormat="1" ht="12.75">
      <c r="A458" s="14" t="s">
        <v>835</v>
      </c>
      <c r="B458" s="61" t="s">
        <v>836</v>
      </c>
      <c r="C458" s="27">
        <v>1552</v>
      </c>
      <c r="D458" s="46">
        <v>4808826</v>
      </c>
      <c r="E458" s="46">
        <v>215750</v>
      </c>
      <c r="F458" s="15">
        <f t="shared" si="101"/>
        <v>34592.34276709154</v>
      </c>
      <c r="G458" s="16">
        <f t="shared" si="102"/>
        <v>0.002053497766335302</v>
      </c>
      <c r="H458" s="16">
        <v>0.004600034330199179</v>
      </c>
      <c r="I458" s="107">
        <f t="shared" si="103"/>
        <v>22.288880648899188</v>
      </c>
      <c r="J458" s="107">
        <f t="shared" si="104"/>
        <v>19072.34276709154</v>
      </c>
      <c r="K458" s="107">
        <f t="shared" si="105"/>
        <v>19072.34276709154</v>
      </c>
      <c r="L458" s="107">
        <f t="shared" si="106"/>
        <v>0.004600034330199179</v>
      </c>
      <c r="M458" s="56">
        <f t="shared" si="107"/>
        <v>149568.29282207228</v>
      </c>
      <c r="N458" s="57">
        <f aca="true" t="shared" si="109" ref="N458:N521">$G$541*L458</f>
        <v>75318.65621747232</v>
      </c>
      <c r="O458" s="58">
        <f t="shared" si="108"/>
        <v>224886.94903954462</v>
      </c>
      <c r="P458" s="18">
        <v>203126.06</v>
      </c>
      <c r="AE458" s="88" t="e">
        <f>#REF!-P458</f>
        <v>#REF!</v>
      </c>
      <c r="AF458" s="81" t="e">
        <f>AE458/#REF!</f>
        <v>#REF!</v>
      </c>
      <c r="AG458" s="82">
        <v>188884.4092298557</v>
      </c>
      <c r="AH458" s="89" t="e">
        <f>#REF!-AG458</f>
        <v>#REF!</v>
      </c>
      <c r="AI458" s="81" t="e">
        <f>AH458/#REF!</f>
        <v>#REF!</v>
      </c>
      <c r="AJ458" s="88" t="e">
        <f>#REF!-#REF!</f>
        <v>#REF!</v>
      </c>
      <c r="AK458" s="81" t="e">
        <f>AJ458/#REF!</f>
        <v>#REF!</v>
      </c>
      <c r="AL458" s="88" t="e">
        <f>#REF!-#REF!</f>
        <v>#REF!</v>
      </c>
      <c r="AM458" s="83" t="e">
        <f>AL458/#REF!</f>
        <v>#REF!</v>
      </c>
    </row>
    <row r="459" spans="1:39" s="80" customFormat="1" ht="12.75">
      <c r="A459" s="14" t="s">
        <v>837</v>
      </c>
      <c r="B459" s="61" t="s">
        <v>838</v>
      </c>
      <c r="C459" s="27">
        <v>270</v>
      </c>
      <c r="D459" s="46">
        <v>200204</v>
      </c>
      <c r="E459" s="46">
        <v>13300</v>
      </c>
      <c r="F459" s="15">
        <f t="shared" si="101"/>
        <v>4064.291729323308</v>
      </c>
      <c r="G459" s="16">
        <f t="shared" si="102"/>
        <v>0.00024126767140617616</v>
      </c>
      <c r="H459" s="16">
        <v>0.00032905180385718586</v>
      </c>
      <c r="I459" s="107">
        <f t="shared" si="103"/>
        <v>15.052932330827067</v>
      </c>
      <c r="J459" s="107">
        <f t="shared" si="104"/>
        <v>1364.2917293233081</v>
      </c>
      <c r="K459" s="107">
        <f t="shared" si="105"/>
        <v>1364.2917293233081</v>
      </c>
      <c r="L459" s="107">
        <f t="shared" si="106"/>
        <v>0.00032905180385718586</v>
      </c>
      <c r="M459" s="56">
        <f t="shared" si="107"/>
        <v>17572.94033476257</v>
      </c>
      <c r="N459" s="57">
        <f t="shared" si="109"/>
        <v>5387.729289269324</v>
      </c>
      <c r="O459" s="58">
        <f t="shared" si="108"/>
        <v>22960.669624031892</v>
      </c>
      <c r="P459" s="18">
        <v>31717.98</v>
      </c>
      <c r="AE459" s="88" t="e">
        <f>#REF!-P459</f>
        <v>#REF!</v>
      </c>
      <c r="AF459" s="81" t="e">
        <f>AE459/#REF!</f>
        <v>#REF!</v>
      </c>
      <c r="AG459" s="82">
        <v>38588.074943815525</v>
      </c>
      <c r="AH459" s="89" t="e">
        <f>#REF!-AG459</f>
        <v>#REF!</v>
      </c>
      <c r="AI459" s="81" t="e">
        <f>AH459/#REF!</f>
        <v>#REF!</v>
      </c>
      <c r="AJ459" s="88" t="e">
        <f>#REF!-#REF!</f>
        <v>#REF!</v>
      </c>
      <c r="AK459" s="81" t="e">
        <f>AJ459/#REF!</f>
        <v>#REF!</v>
      </c>
      <c r="AL459" s="88" t="e">
        <f>#REF!-#REF!</f>
        <v>#REF!</v>
      </c>
      <c r="AM459" s="83" t="e">
        <f>AL459/#REF!</f>
        <v>#REF!</v>
      </c>
    </row>
    <row r="460" spans="1:39" s="80" customFormat="1" ht="12.75">
      <c r="A460" s="14" t="s">
        <v>839</v>
      </c>
      <c r="B460" s="61" t="s">
        <v>840</v>
      </c>
      <c r="C460" s="27">
        <v>601</v>
      </c>
      <c r="D460" s="46">
        <v>634561</v>
      </c>
      <c r="E460" s="46">
        <v>62800</v>
      </c>
      <c r="F460" s="15">
        <f t="shared" si="101"/>
        <v>6072.78918789809</v>
      </c>
      <c r="G460" s="16">
        <f t="shared" si="102"/>
        <v>0.0003604976718904776</v>
      </c>
      <c r="H460" s="16">
        <v>1.5144045145565769E-05</v>
      </c>
      <c r="I460" s="107">
        <f t="shared" si="103"/>
        <v>10.104474522292994</v>
      </c>
      <c r="J460" s="107">
        <f t="shared" si="104"/>
        <v>62.789187898089615</v>
      </c>
      <c r="K460" s="107">
        <f t="shared" si="105"/>
        <v>62.789187898089615</v>
      </c>
      <c r="L460" s="107">
        <f t="shared" si="106"/>
        <v>1.5144045145565769E-05</v>
      </c>
      <c r="M460" s="56">
        <f t="shared" si="107"/>
        <v>26257.160945061485</v>
      </c>
      <c r="N460" s="57">
        <f t="shared" si="109"/>
        <v>247.96100380654335</v>
      </c>
      <c r="O460" s="58">
        <f t="shared" si="108"/>
        <v>26505.12194886803</v>
      </c>
      <c r="P460" s="18">
        <v>51808.15</v>
      </c>
      <c r="AE460" s="88" t="e">
        <f>#REF!-P460</f>
        <v>#REF!</v>
      </c>
      <c r="AF460" s="81" t="e">
        <f>AE460/#REF!</f>
        <v>#REF!</v>
      </c>
      <c r="AG460" s="82">
        <v>59046.601150975664</v>
      </c>
      <c r="AH460" s="89" t="e">
        <f>#REF!-AG460</f>
        <v>#REF!</v>
      </c>
      <c r="AI460" s="81" t="e">
        <f>AH460/#REF!</f>
        <v>#REF!</v>
      </c>
      <c r="AJ460" s="88" t="e">
        <f>#REF!-#REF!</f>
        <v>#REF!</v>
      </c>
      <c r="AK460" s="81" t="e">
        <f>AJ460/#REF!</f>
        <v>#REF!</v>
      </c>
      <c r="AL460" s="88" t="e">
        <f>#REF!-#REF!</f>
        <v>#REF!</v>
      </c>
      <c r="AM460" s="83" t="e">
        <f>AL460/#REF!</f>
        <v>#REF!</v>
      </c>
    </row>
    <row r="461" spans="1:39" s="80" customFormat="1" ht="12.75">
      <c r="A461" s="14" t="s">
        <v>841</v>
      </c>
      <c r="B461" s="61" t="s">
        <v>842</v>
      </c>
      <c r="C461" s="27">
        <v>30</v>
      </c>
      <c r="D461" s="46">
        <v>173338</v>
      </c>
      <c r="E461" s="46">
        <v>42000</v>
      </c>
      <c r="F461" s="15">
        <f t="shared" si="101"/>
        <v>123.81285714285715</v>
      </c>
      <c r="G461" s="16">
        <f t="shared" si="102"/>
        <v>7.349875875661192E-06</v>
      </c>
      <c r="H461" s="16">
        <v>0</v>
      </c>
      <c r="I461" s="107">
        <f t="shared" si="103"/>
        <v>4.127095238095238</v>
      </c>
      <c r="J461" s="107">
        <f t="shared" si="104"/>
        <v>-176.18714285714285</v>
      </c>
      <c r="K461" s="107">
        <f t="shared" si="105"/>
        <v>0</v>
      </c>
      <c r="L461" s="107">
        <f t="shared" si="106"/>
        <v>0</v>
      </c>
      <c r="M461" s="56">
        <f t="shared" si="107"/>
        <v>535.3345911540082</v>
      </c>
      <c r="N461" s="57">
        <f t="shared" si="109"/>
        <v>0</v>
      </c>
      <c r="O461" s="58">
        <f t="shared" si="108"/>
        <v>535.3345911540082</v>
      </c>
      <c r="P461" s="18">
        <v>479.62</v>
      </c>
      <c r="AE461" s="88" t="e">
        <f>#REF!-P461</f>
        <v>#REF!</v>
      </c>
      <c r="AF461" s="81" t="e">
        <f>AE461/#REF!</f>
        <v>#REF!</v>
      </c>
      <c r="AG461" s="82">
        <v>514.0887468077384</v>
      </c>
      <c r="AH461" s="89" t="e">
        <f>#REF!-AG461</f>
        <v>#REF!</v>
      </c>
      <c r="AI461" s="81" t="e">
        <f>AH461/#REF!</f>
        <v>#REF!</v>
      </c>
      <c r="AJ461" s="88" t="e">
        <f>#REF!-#REF!</f>
        <v>#REF!</v>
      </c>
      <c r="AK461" s="81" t="e">
        <f>AJ461/#REF!</f>
        <v>#REF!</v>
      </c>
      <c r="AL461" s="88" t="e">
        <f>#REF!-#REF!</f>
        <v>#REF!</v>
      </c>
      <c r="AM461" s="83" t="e">
        <f>AL461/#REF!</f>
        <v>#REF!</v>
      </c>
    </row>
    <row r="462" spans="1:39" s="80" customFormat="1" ht="12.75">
      <c r="A462" s="14" t="s">
        <v>843</v>
      </c>
      <c r="B462" s="61" t="s">
        <v>844</v>
      </c>
      <c r="C462" s="27">
        <v>3269</v>
      </c>
      <c r="D462" s="46">
        <v>3423067</v>
      </c>
      <c r="E462" s="46">
        <v>180100</v>
      </c>
      <c r="F462" s="15">
        <f t="shared" si="101"/>
        <v>62132.182248750694</v>
      </c>
      <c r="G462" s="16">
        <f t="shared" si="102"/>
        <v>0.003688339304579424</v>
      </c>
      <c r="H462" s="16">
        <v>0.0071011228538699015</v>
      </c>
      <c r="I462" s="107">
        <f t="shared" si="103"/>
        <v>19.0064797334814</v>
      </c>
      <c r="J462" s="107">
        <f t="shared" si="104"/>
        <v>29442.182248750694</v>
      </c>
      <c r="K462" s="107">
        <f t="shared" si="105"/>
        <v>29442.182248750694</v>
      </c>
      <c r="L462" s="107">
        <f t="shared" si="106"/>
        <v>0.0071011228538699015</v>
      </c>
      <c r="M462" s="56">
        <f t="shared" si="107"/>
        <v>268643.3957602937</v>
      </c>
      <c r="N462" s="57">
        <f t="shared" si="109"/>
        <v>116270.22595840158</v>
      </c>
      <c r="O462" s="58">
        <f t="shared" si="108"/>
        <v>384913.62171869527</v>
      </c>
      <c r="P462" s="18">
        <v>564829.74</v>
      </c>
      <c r="AE462" s="88" t="e">
        <f>#REF!-P462</f>
        <v>#REF!</v>
      </c>
      <c r="AF462" s="81" t="e">
        <f>AE462/#REF!</f>
        <v>#REF!</v>
      </c>
      <c r="AG462" s="82">
        <v>622422.1960807499</v>
      </c>
      <c r="AH462" s="89" t="e">
        <f>#REF!-AG462</f>
        <v>#REF!</v>
      </c>
      <c r="AI462" s="81" t="e">
        <f>AH462/#REF!</f>
        <v>#REF!</v>
      </c>
      <c r="AJ462" s="88" t="e">
        <f>#REF!-#REF!</f>
        <v>#REF!</v>
      </c>
      <c r="AK462" s="81" t="e">
        <f>AJ462/#REF!</f>
        <v>#REF!</v>
      </c>
      <c r="AL462" s="88" t="e">
        <f>#REF!-#REF!</f>
        <v>#REF!</v>
      </c>
      <c r="AM462" s="83" t="e">
        <f>AL462/#REF!</f>
        <v>#REF!</v>
      </c>
    </row>
    <row r="463" spans="1:39" s="80" customFormat="1" ht="12.75">
      <c r="A463" s="14" t="s">
        <v>845</v>
      </c>
      <c r="B463" s="61" t="s">
        <v>846</v>
      </c>
      <c r="C463" s="27">
        <v>308</v>
      </c>
      <c r="D463" s="46">
        <v>481850</v>
      </c>
      <c r="E463" s="46">
        <v>27850</v>
      </c>
      <c r="F463" s="15">
        <f t="shared" si="101"/>
        <v>5328.897666068222</v>
      </c>
      <c r="G463" s="16">
        <f t="shared" si="102"/>
        <v>0.0003163382002768168</v>
      </c>
      <c r="H463" s="16">
        <v>0.0005424087955711697</v>
      </c>
      <c r="I463" s="107">
        <f t="shared" si="103"/>
        <v>17.3016157989228</v>
      </c>
      <c r="J463" s="107">
        <f t="shared" si="104"/>
        <v>2248.8976660682224</v>
      </c>
      <c r="K463" s="107">
        <f t="shared" si="105"/>
        <v>2248.8976660682224</v>
      </c>
      <c r="L463" s="107">
        <f t="shared" si="106"/>
        <v>0.0005424087955711697</v>
      </c>
      <c r="M463" s="56">
        <f t="shared" si="107"/>
        <v>23040.76748729449</v>
      </c>
      <c r="N463" s="57">
        <f t="shared" si="109"/>
        <v>8881.129720001289</v>
      </c>
      <c r="O463" s="58">
        <f t="shared" si="108"/>
        <v>31921.89720729578</v>
      </c>
      <c r="P463" s="18">
        <v>43005.58</v>
      </c>
      <c r="AE463" s="88" t="e">
        <f>#REF!-P463</f>
        <v>#REF!</v>
      </c>
      <c r="AF463" s="81" t="e">
        <f>AE463/#REF!</f>
        <v>#REF!</v>
      </c>
      <c r="AG463" s="82">
        <v>48677.12068602096</v>
      </c>
      <c r="AH463" s="89" t="e">
        <f>#REF!-AG463</f>
        <v>#REF!</v>
      </c>
      <c r="AI463" s="81" t="e">
        <f>AH463/#REF!</f>
        <v>#REF!</v>
      </c>
      <c r="AJ463" s="88" t="e">
        <f>#REF!-#REF!</f>
        <v>#REF!</v>
      </c>
      <c r="AK463" s="81" t="e">
        <f>AJ463/#REF!</f>
        <v>#REF!</v>
      </c>
      <c r="AL463" s="88" t="e">
        <f>#REF!-#REF!</f>
        <v>#REF!</v>
      </c>
      <c r="AM463" s="83" t="e">
        <f>AL463/#REF!</f>
        <v>#REF!</v>
      </c>
    </row>
    <row r="464" spans="1:39" s="80" customFormat="1" ht="12.75">
      <c r="A464" s="14" t="s">
        <v>847</v>
      </c>
      <c r="B464" s="61" t="s">
        <v>848</v>
      </c>
      <c r="C464" s="27">
        <v>1110</v>
      </c>
      <c r="D464" s="46">
        <v>958051</v>
      </c>
      <c r="E464" s="46">
        <v>87250</v>
      </c>
      <c r="F464" s="15">
        <f t="shared" si="101"/>
        <v>12188.385214899714</v>
      </c>
      <c r="G464" s="16">
        <f t="shared" si="102"/>
        <v>0.0007235364769176968</v>
      </c>
      <c r="H464" s="16">
        <v>0.0002625062591502168</v>
      </c>
      <c r="I464" s="107">
        <f t="shared" si="103"/>
        <v>10.980527220630373</v>
      </c>
      <c r="J464" s="107">
        <f t="shared" si="104"/>
        <v>1088.3852148997141</v>
      </c>
      <c r="K464" s="107">
        <f t="shared" si="105"/>
        <v>1088.3852148997141</v>
      </c>
      <c r="L464" s="107">
        <f t="shared" si="106"/>
        <v>0.0002625062591502168</v>
      </c>
      <c r="M464" s="56">
        <f t="shared" si="107"/>
        <v>52699.40752855263</v>
      </c>
      <c r="N464" s="57">
        <f t="shared" si="109"/>
        <v>4298.145898188063</v>
      </c>
      <c r="O464" s="58">
        <f t="shared" si="108"/>
        <v>56997.55342674069</v>
      </c>
      <c r="P464" s="18">
        <v>91706.03</v>
      </c>
      <c r="AE464" s="88" t="e">
        <f>#REF!-P464</f>
        <v>#REF!</v>
      </c>
      <c r="AF464" s="81" t="e">
        <f>AE464/#REF!</f>
        <v>#REF!</v>
      </c>
      <c r="AG464" s="82">
        <v>87440.17290040206</v>
      </c>
      <c r="AH464" s="89" t="e">
        <f>#REF!-AG464</f>
        <v>#REF!</v>
      </c>
      <c r="AI464" s="81" t="e">
        <f>AH464/#REF!</f>
        <v>#REF!</v>
      </c>
      <c r="AJ464" s="88" t="e">
        <f>#REF!-#REF!</f>
        <v>#REF!</v>
      </c>
      <c r="AK464" s="81" t="e">
        <f>AJ464/#REF!</f>
        <v>#REF!</v>
      </c>
      <c r="AL464" s="88" t="e">
        <f>#REF!-#REF!</f>
        <v>#REF!</v>
      </c>
      <c r="AM464" s="83" t="e">
        <f>AL464/#REF!</f>
        <v>#REF!</v>
      </c>
    </row>
    <row r="465" spans="1:39" s="80" customFormat="1" ht="12.75">
      <c r="A465" s="14" t="s">
        <v>849</v>
      </c>
      <c r="B465" s="61" t="s">
        <v>850</v>
      </c>
      <c r="C465" s="27">
        <v>18</v>
      </c>
      <c r="D465" s="46">
        <v>0</v>
      </c>
      <c r="E465" s="46">
        <v>4050</v>
      </c>
      <c r="F465" s="15">
        <f t="shared" si="101"/>
        <v>0</v>
      </c>
      <c r="G465" s="16">
        <f t="shared" si="102"/>
        <v>0</v>
      </c>
      <c r="H465" s="16">
        <v>0</v>
      </c>
      <c r="I465" s="107">
        <f t="shared" si="103"/>
        <v>0</v>
      </c>
      <c r="J465" s="107">
        <f t="shared" si="104"/>
        <v>-180</v>
      </c>
      <c r="K465" s="107">
        <f t="shared" si="105"/>
        <v>0</v>
      </c>
      <c r="L465" s="107">
        <f t="shared" si="106"/>
        <v>0</v>
      </c>
      <c r="M465" s="56">
        <f t="shared" si="107"/>
        <v>0</v>
      </c>
      <c r="N465" s="57">
        <f t="shared" si="109"/>
        <v>0</v>
      </c>
      <c r="O465" s="58">
        <f t="shared" si="108"/>
        <v>0</v>
      </c>
      <c r="P465" s="18">
        <v>0</v>
      </c>
      <c r="AE465" s="88" t="e">
        <f>#REF!-P465</f>
        <v>#REF!</v>
      </c>
      <c r="AF465" s="81" t="e">
        <f>AE465/#REF!</f>
        <v>#REF!</v>
      </c>
      <c r="AG465" s="82">
        <v>0</v>
      </c>
      <c r="AH465" s="89" t="e">
        <f>#REF!-AG465</f>
        <v>#REF!</v>
      </c>
      <c r="AI465" s="81" t="e">
        <f>AH465/#REF!</f>
        <v>#REF!</v>
      </c>
      <c r="AJ465" s="88" t="e">
        <f>#REF!-#REF!</f>
        <v>#REF!</v>
      </c>
      <c r="AK465" s="81"/>
      <c r="AL465" s="88" t="e">
        <f>#REF!-#REF!</f>
        <v>#REF!</v>
      </c>
      <c r="AM465" s="83" t="e">
        <f>AL465/#REF!</f>
        <v>#REF!</v>
      </c>
    </row>
    <row r="466" spans="1:39" s="80" customFormat="1" ht="12.75">
      <c r="A466" s="14" t="s">
        <v>851</v>
      </c>
      <c r="B466" s="61" t="s">
        <v>852</v>
      </c>
      <c r="C466" s="27">
        <v>426</v>
      </c>
      <c r="D466" s="46">
        <v>562628</v>
      </c>
      <c r="E466" s="46">
        <v>37700</v>
      </c>
      <c r="F466" s="15">
        <f t="shared" si="101"/>
        <v>6357.547161803714</v>
      </c>
      <c r="G466" s="16">
        <f t="shared" si="102"/>
        <v>0.0003774016979432505</v>
      </c>
      <c r="H466" s="16">
        <v>0.0005059047580750005</v>
      </c>
      <c r="I466" s="107">
        <f t="shared" si="103"/>
        <v>14.923819628647214</v>
      </c>
      <c r="J466" s="107">
        <f t="shared" si="104"/>
        <v>2097.547161803713</v>
      </c>
      <c r="K466" s="107">
        <f t="shared" si="105"/>
        <v>2097.547161803713</v>
      </c>
      <c r="L466" s="107">
        <f t="shared" si="106"/>
        <v>0.0005059047580750005</v>
      </c>
      <c r="M466" s="56">
        <f t="shared" si="107"/>
        <v>27488.38036004294</v>
      </c>
      <c r="N466" s="57">
        <f t="shared" si="109"/>
        <v>8283.430908782932</v>
      </c>
      <c r="O466" s="58">
        <f t="shared" si="108"/>
        <v>35771.81126882587</v>
      </c>
      <c r="P466" s="18">
        <v>36963.42</v>
      </c>
      <c r="AE466" s="88" t="e">
        <f>#REF!-P466</f>
        <v>#REF!</v>
      </c>
      <c r="AF466" s="81" t="e">
        <f>AE466/#REF!</f>
        <v>#REF!</v>
      </c>
      <c r="AG466" s="82">
        <v>39828.39558728687</v>
      </c>
      <c r="AH466" s="89" t="e">
        <f>#REF!-AG466</f>
        <v>#REF!</v>
      </c>
      <c r="AI466" s="81" t="e">
        <f>AH466/#REF!</f>
        <v>#REF!</v>
      </c>
      <c r="AJ466" s="88" t="e">
        <f>#REF!-#REF!</f>
        <v>#REF!</v>
      </c>
      <c r="AK466" s="81" t="e">
        <f>AJ466/#REF!</f>
        <v>#REF!</v>
      </c>
      <c r="AL466" s="88" t="e">
        <f>#REF!-#REF!</f>
        <v>#REF!</v>
      </c>
      <c r="AM466" s="83" t="e">
        <f>AL466/#REF!</f>
        <v>#REF!</v>
      </c>
    </row>
    <row r="467" spans="1:39" s="80" customFormat="1" ht="12.75">
      <c r="A467" s="14" t="s">
        <v>853</v>
      </c>
      <c r="B467" s="61" t="s">
        <v>854</v>
      </c>
      <c r="C467" s="27">
        <v>592</v>
      </c>
      <c r="D467" s="46">
        <v>500716</v>
      </c>
      <c r="E467" s="46">
        <v>35200</v>
      </c>
      <c r="F467" s="15">
        <f t="shared" si="101"/>
        <v>8421.132727272727</v>
      </c>
      <c r="G467" s="16">
        <f t="shared" si="102"/>
        <v>0.0004999018818094812</v>
      </c>
      <c r="H467" s="16">
        <v>0.0006032450522906452</v>
      </c>
      <c r="I467" s="107">
        <f t="shared" si="103"/>
        <v>14.224886363636363</v>
      </c>
      <c r="J467" s="107">
        <f t="shared" si="104"/>
        <v>2501.132727272727</v>
      </c>
      <c r="K467" s="107">
        <f t="shared" si="105"/>
        <v>2501.132727272727</v>
      </c>
      <c r="L467" s="107">
        <f t="shared" si="106"/>
        <v>0.0006032450522906452</v>
      </c>
      <c r="M467" s="56">
        <f t="shared" si="107"/>
        <v>36410.7876163995</v>
      </c>
      <c r="N467" s="57">
        <f t="shared" si="109"/>
        <v>9877.232091527212</v>
      </c>
      <c r="O467" s="58">
        <f t="shared" si="108"/>
        <v>46288.01970792672</v>
      </c>
      <c r="P467" s="18">
        <v>46783.64</v>
      </c>
      <c r="AE467" s="88" t="e">
        <f>#REF!-P467</f>
        <v>#REF!</v>
      </c>
      <c r="AF467" s="81" t="e">
        <f>AE467/#REF!</f>
        <v>#REF!</v>
      </c>
      <c r="AG467" s="82">
        <v>52336.255852037204</v>
      </c>
      <c r="AH467" s="89" t="e">
        <f>#REF!-AG467</f>
        <v>#REF!</v>
      </c>
      <c r="AI467" s="81" t="e">
        <f>AH467/#REF!</f>
        <v>#REF!</v>
      </c>
      <c r="AJ467" s="88" t="e">
        <f>#REF!-#REF!</f>
        <v>#REF!</v>
      </c>
      <c r="AK467" s="81" t="e">
        <f>AJ467/#REF!</f>
        <v>#REF!</v>
      </c>
      <c r="AL467" s="88" t="e">
        <f>#REF!-#REF!</f>
        <v>#REF!</v>
      </c>
      <c r="AM467" s="83" t="e">
        <f>AL467/#REF!</f>
        <v>#REF!</v>
      </c>
    </row>
    <row r="468" spans="1:39" s="80" customFormat="1" ht="12.75">
      <c r="A468" s="14" t="s">
        <v>855</v>
      </c>
      <c r="B468" s="61" t="s">
        <v>856</v>
      </c>
      <c r="C468" s="27">
        <v>143</v>
      </c>
      <c r="D468" s="46">
        <v>253957</v>
      </c>
      <c r="E468" s="46">
        <v>22950</v>
      </c>
      <c r="F468" s="15">
        <f t="shared" si="101"/>
        <v>1582.3900217864923</v>
      </c>
      <c r="G468" s="16">
        <f t="shared" si="102"/>
        <v>9.393507681998026E-05</v>
      </c>
      <c r="H468" s="16">
        <v>3.675475741801411E-05</v>
      </c>
      <c r="I468" s="107">
        <f t="shared" si="103"/>
        <v>11.065664488017429</v>
      </c>
      <c r="J468" s="107">
        <f t="shared" si="104"/>
        <v>152.39002178649235</v>
      </c>
      <c r="K468" s="107">
        <f t="shared" si="105"/>
        <v>152.39002178649235</v>
      </c>
      <c r="L468" s="107">
        <f t="shared" si="106"/>
        <v>3.675475741801411E-05</v>
      </c>
      <c r="M468" s="56">
        <f t="shared" si="107"/>
        <v>6841.842882131763</v>
      </c>
      <c r="N468" s="57">
        <f t="shared" si="109"/>
        <v>601.8039735377646</v>
      </c>
      <c r="O468" s="58">
        <f t="shared" si="108"/>
        <v>7443.646855669527</v>
      </c>
      <c r="P468" s="18">
        <v>14180.14</v>
      </c>
      <c r="AE468" s="88" t="e">
        <f>#REF!-P468</f>
        <v>#REF!</v>
      </c>
      <c r="AF468" s="81" t="e">
        <f>AE468/#REF!</f>
        <v>#REF!</v>
      </c>
      <c r="AG468" s="82">
        <v>14877.260749821766</v>
      </c>
      <c r="AH468" s="89" t="e">
        <f>#REF!-AG468</f>
        <v>#REF!</v>
      </c>
      <c r="AI468" s="81" t="e">
        <f>AH468/#REF!</f>
        <v>#REF!</v>
      </c>
      <c r="AJ468" s="88" t="e">
        <f>#REF!-#REF!</f>
        <v>#REF!</v>
      </c>
      <c r="AK468" s="81" t="e">
        <f>AJ468/#REF!</f>
        <v>#REF!</v>
      </c>
      <c r="AL468" s="88" t="e">
        <f>#REF!-#REF!</f>
        <v>#REF!</v>
      </c>
      <c r="AM468" s="83" t="e">
        <f>AL468/#REF!</f>
        <v>#REF!</v>
      </c>
    </row>
    <row r="469" spans="1:39" s="80" customFormat="1" ht="12.75">
      <c r="A469" s="14" t="s">
        <v>857</v>
      </c>
      <c r="B469" s="61" t="s">
        <v>858</v>
      </c>
      <c r="C469" s="27">
        <v>103</v>
      </c>
      <c r="D469" s="46">
        <v>140170</v>
      </c>
      <c r="E469" s="46">
        <v>16000</v>
      </c>
      <c r="F469" s="15">
        <f t="shared" si="101"/>
        <v>902.3443749999999</v>
      </c>
      <c r="G469" s="16">
        <f t="shared" si="102"/>
        <v>5.3565674085840985E-05</v>
      </c>
      <c r="H469" s="16">
        <v>0</v>
      </c>
      <c r="I469" s="107">
        <f t="shared" si="103"/>
        <v>8.760625</v>
      </c>
      <c r="J469" s="107">
        <f t="shared" si="104"/>
        <v>-127.65562500000009</v>
      </c>
      <c r="K469" s="107">
        <f t="shared" si="105"/>
        <v>0</v>
      </c>
      <c r="L469" s="107">
        <f t="shared" si="106"/>
        <v>0</v>
      </c>
      <c r="M469" s="56">
        <f t="shared" si="107"/>
        <v>3901.5023820457236</v>
      </c>
      <c r="N469" s="57">
        <f t="shared" si="109"/>
        <v>0</v>
      </c>
      <c r="O469" s="58">
        <f t="shared" si="108"/>
        <v>3901.5023820457236</v>
      </c>
      <c r="P469" s="18">
        <v>7756.55</v>
      </c>
      <c r="AE469" s="88" t="e">
        <f>#REF!-P469</f>
        <v>#REF!</v>
      </c>
      <c r="AF469" s="81" t="e">
        <f>AE469/#REF!</f>
        <v>#REF!</v>
      </c>
      <c r="AG469" s="82">
        <v>9468.943653554124</v>
      </c>
      <c r="AH469" s="89" t="e">
        <f>#REF!-AG469</f>
        <v>#REF!</v>
      </c>
      <c r="AI469" s="81" t="e">
        <f>AH469/#REF!</f>
        <v>#REF!</v>
      </c>
      <c r="AJ469" s="88" t="e">
        <f>#REF!-#REF!</f>
        <v>#REF!</v>
      </c>
      <c r="AK469" s="81" t="e">
        <f>AJ469/#REF!</f>
        <v>#REF!</v>
      </c>
      <c r="AL469" s="88" t="e">
        <f>#REF!-#REF!</f>
        <v>#REF!</v>
      </c>
      <c r="AM469" s="83" t="e">
        <f>AL469/#REF!</f>
        <v>#REF!</v>
      </c>
    </row>
    <row r="470" spans="1:39" s="80" customFormat="1" ht="12.75">
      <c r="A470" s="14" t="s">
        <v>859</v>
      </c>
      <c r="B470" s="61" t="s">
        <v>860</v>
      </c>
      <c r="C470" s="27">
        <v>639</v>
      </c>
      <c r="D470" s="46">
        <v>605112</v>
      </c>
      <c r="E470" s="46">
        <v>78100</v>
      </c>
      <c r="F470" s="15">
        <f t="shared" si="101"/>
        <v>4950.916363636364</v>
      </c>
      <c r="G470" s="16">
        <f t="shared" si="102"/>
        <v>0.0002939001779235367</v>
      </c>
      <c r="H470" s="16">
        <v>0</v>
      </c>
      <c r="I470" s="107">
        <f t="shared" si="103"/>
        <v>7.747912932138284</v>
      </c>
      <c r="J470" s="107">
        <f t="shared" si="104"/>
        <v>-1439.0836363636363</v>
      </c>
      <c r="K470" s="107">
        <f t="shared" si="105"/>
        <v>0</v>
      </c>
      <c r="L470" s="107">
        <f t="shared" si="106"/>
        <v>0</v>
      </c>
      <c r="M470" s="56">
        <f t="shared" si="107"/>
        <v>21406.47464670728</v>
      </c>
      <c r="N470" s="57">
        <f t="shared" si="109"/>
        <v>0</v>
      </c>
      <c r="O470" s="58">
        <f t="shared" si="108"/>
        <v>21406.47464670728</v>
      </c>
      <c r="P470" s="18">
        <v>35150.79</v>
      </c>
      <c r="AE470" s="88" t="e">
        <f>#REF!-P470</f>
        <v>#REF!</v>
      </c>
      <c r="AF470" s="81" t="e">
        <f>AE470/#REF!</f>
        <v>#REF!</v>
      </c>
      <c r="AG470" s="82">
        <v>31880.962718409664</v>
      </c>
      <c r="AH470" s="89" t="e">
        <f>#REF!-AG470</f>
        <v>#REF!</v>
      </c>
      <c r="AI470" s="81" t="e">
        <f>AH470/#REF!</f>
        <v>#REF!</v>
      </c>
      <c r="AJ470" s="88" t="e">
        <f>#REF!-#REF!</f>
        <v>#REF!</v>
      </c>
      <c r="AK470" s="81" t="e">
        <f>AJ470/#REF!</f>
        <v>#REF!</v>
      </c>
      <c r="AL470" s="88" t="e">
        <f>#REF!-#REF!</f>
        <v>#REF!</v>
      </c>
      <c r="AM470" s="83" t="e">
        <f>AL470/#REF!</f>
        <v>#REF!</v>
      </c>
    </row>
    <row r="471" spans="1:39" s="80" customFormat="1" ht="12.75">
      <c r="A471" s="14" t="s">
        <v>861</v>
      </c>
      <c r="B471" s="61" t="s">
        <v>862</v>
      </c>
      <c r="C471" s="27">
        <v>606</v>
      </c>
      <c r="D471" s="46">
        <v>855261</v>
      </c>
      <c r="E471" s="46">
        <v>51150</v>
      </c>
      <c r="F471" s="15">
        <f t="shared" si="101"/>
        <v>10132.710967741934</v>
      </c>
      <c r="G471" s="16">
        <f t="shared" si="102"/>
        <v>0.0006015059309302957</v>
      </c>
      <c r="H471" s="16">
        <v>0.0009822920286917942</v>
      </c>
      <c r="I471" s="107">
        <f t="shared" si="103"/>
        <v>16.72064516129032</v>
      </c>
      <c r="J471" s="107">
        <f t="shared" si="104"/>
        <v>4072.7109677419344</v>
      </c>
      <c r="K471" s="107">
        <f t="shared" si="105"/>
        <v>4072.7109677419344</v>
      </c>
      <c r="L471" s="107">
        <f t="shared" si="106"/>
        <v>0.0009822920286917942</v>
      </c>
      <c r="M471" s="56">
        <f t="shared" si="107"/>
        <v>43811.2067548778</v>
      </c>
      <c r="N471" s="57">
        <f t="shared" si="109"/>
        <v>16083.557274451297</v>
      </c>
      <c r="O471" s="58">
        <f t="shared" si="108"/>
        <v>59894.7640293291</v>
      </c>
      <c r="P471" s="18">
        <v>51496.33</v>
      </c>
      <c r="AE471" s="88" t="e">
        <f>#REF!-P471</f>
        <v>#REF!</v>
      </c>
      <c r="AF471" s="81" t="e">
        <f>AE471/#REF!</f>
        <v>#REF!</v>
      </c>
      <c r="AG471" s="82">
        <v>52209.74330545456</v>
      </c>
      <c r="AH471" s="89" t="e">
        <f>#REF!-AG471</f>
        <v>#REF!</v>
      </c>
      <c r="AI471" s="81" t="e">
        <f>AH471/#REF!</f>
        <v>#REF!</v>
      </c>
      <c r="AJ471" s="88" t="e">
        <f>#REF!-#REF!</f>
        <v>#REF!</v>
      </c>
      <c r="AK471" s="81" t="e">
        <f>AJ471/#REF!</f>
        <v>#REF!</v>
      </c>
      <c r="AL471" s="88" t="e">
        <f>#REF!-#REF!</f>
        <v>#REF!</v>
      </c>
      <c r="AM471" s="83" t="e">
        <f>AL471/#REF!</f>
        <v>#REF!</v>
      </c>
    </row>
    <row r="472" spans="1:39" s="80" customFormat="1" ht="12.75">
      <c r="A472" s="14" t="s">
        <v>863</v>
      </c>
      <c r="B472" s="61" t="s">
        <v>864</v>
      </c>
      <c r="C472" s="27">
        <v>48</v>
      </c>
      <c r="D472" s="46">
        <v>235143</v>
      </c>
      <c r="E472" s="46">
        <v>46300</v>
      </c>
      <c r="F472" s="15">
        <f t="shared" si="101"/>
        <v>243.77676025917927</v>
      </c>
      <c r="G472" s="16">
        <f t="shared" si="102"/>
        <v>1.447126712542026E-05</v>
      </c>
      <c r="H472" s="16">
        <v>0</v>
      </c>
      <c r="I472" s="107">
        <f t="shared" si="103"/>
        <v>5.078682505399568</v>
      </c>
      <c r="J472" s="107">
        <f t="shared" si="104"/>
        <v>-236.22323974082073</v>
      </c>
      <c r="K472" s="107">
        <f t="shared" si="105"/>
        <v>0</v>
      </c>
      <c r="L472" s="107">
        <f t="shared" si="106"/>
        <v>0</v>
      </c>
      <c r="M472" s="56">
        <f t="shared" si="107"/>
        <v>1054.0273061918042</v>
      </c>
      <c r="N472" s="57">
        <f t="shared" si="109"/>
        <v>0</v>
      </c>
      <c r="O472" s="58">
        <f t="shared" si="108"/>
        <v>1054.0273061918042</v>
      </c>
      <c r="P472" s="18">
        <v>1682.91</v>
      </c>
      <c r="AE472" s="88" t="e">
        <f>#REF!-P472</f>
        <v>#REF!</v>
      </c>
      <c r="AF472" s="81" t="e">
        <f>AE472/#REF!</f>
        <v>#REF!</v>
      </c>
      <c r="AG472" s="82">
        <v>1803.7974165586572</v>
      </c>
      <c r="AH472" s="89" t="e">
        <f>#REF!-AG472</f>
        <v>#REF!</v>
      </c>
      <c r="AI472" s="81" t="e">
        <f>AH472/#REF!</f>
        <v>#REF!</v>
      </c>
      <c r="AJ472" s="88" t="e">
        <f>#REF!-#REF!</f>
        <v>#REF!</v>
      </c>
      <c r="AK472" s="81" t="e">
        <f>AJ472/#REF!</f>
        <v>#REF!</v>
      </c>
      <c r="AL472" s="88" t="e">
        <f>#REF!-#REF!</f>
        <v>#REF!</v>
      </c>
      <c r="AM472" s="83" t="e">
        <f>AL472/#REF!</f>
        <v>#REF!</v>
      </c>
    </row>
    <row r="473" spans="1:39" s="80" customFormat="1" ht="12.75">
      <c r="A473" s="14" t="s">
        <v>865</v>
      </c>
      <c r="B473" s="61" t="s">
        <v>866</v>
      </c>
      <c r="C473" s="27">
        <v>294</v>
      </c>
      <c r="D473" s="46">
        <v>196462</v>
      </c>
      <c r="E473" s="46">
        <v>17100</v>
      </c>
      <c r="F473" s="15">
        <f t="shared" si="101"/>
        <v>3377.7677192982455</v>
      </c>
      <c r="G473" s="16">
        <f t="shared" si="102"/>
        <v>0.0002005136949954437</v>
      </c>
      <c r="H473" s="16">
        <v>0.00010558464484497177</v>
      </c>
      <c r="I473" s="107">
        <f t="shared" si="103"/>
        <v>11.489005847953216</v>
      </c>
      <c r="J473" s="107">
        <f t="shared" si="104"/>
        <v>437.7677192982454</v>
      </c>
      <c r="K473" s="107">
        <f t="shared" si="105"/>
        <v>437.7677192982454</v>
      </c>
      <c r="L473" s="107">
        <f t="shared" si="106"/>
        <v>0.00010558464484497177</v>
      </c>
      <c r="M473" s="56">
        <f t="shared" si="107"/>
        <v>14604.589077024231</v>
      </c>
      <c r="N473" s="57">
        <f t="shared" si="109"/>
        <v>1728.7900472208</v>
      </c>
      <c r="O473" s="58">
        <f t="shared" si="108"/>
        <v>16333.379124245032</v>
      </c>
      <c r="P473" s="18">
        <v>26328.66</v>
      </c>
      <c r="AE473" s="88" t="e">
        <f>#REF!-P473</f>
        <v>#REF!</v>
      </c>
      <c r="AF473" s="81" t="e">
        <f>AE473/#REF!</f>
        <v>#REF!</v>
      </c>
      <c r="AG473" s="82">
        <v>27923.746661266166</v>
      </c>
      <c r="AH473" s="89" t="e">
        <f>#REF!-AG473</f>
        <v>#REF!</v>
      </c>
      <c r="AI473" s="81" t="e">
        <f>AH473/#REF!</f>
        <v>#REF!</v>
      </c>
      <c r="AJ473" s="88" t="e">
        <f>#REF!-#REF!</f>
        <v>#REF!</v>
      </c>
      <c r="AK473" s="81" t="e">
        <f>AJ473/#REF!</f>
        <v>#REF!</v>
      </c>
      <c r="AL473" s="88" t="e">
        <f>#REF!-#REF!</f>
        <v>#REF!</v>
      </c>
      <c r="AM473" s="83" t="e">
        <f>AL473/#REF!</f>
        <v>#REF!</v>
      </c>
    </row>
    <row r="474" spans="1:39" s="80" customFormat="1" ht="12.75">
      <c r="A474" s="14" t="s">
        <v>867</v>
      </c>
      <c r="B474" s="61" t="s">
        <v>868</v>
      </c>
      <c r="C474" s="27">
        <v>1256</v>
      </c>
      <c r="D474" s="46">
        <v>953782</v>
      </c>
      <c r="E474" s="46">
        <v>95500</v>
      </c>
      <c r="F474" s="15">
        <f t="shared" si="101"/>
        <v>12543.981068062827</v>
      </c>
      <c r="G474" s="16">
        <f t="shared" si="102"/>
        <v>0.0007446456366847889</v>
      </c>
      <c r="H474" s="16">
        <v>0</v>
      </c>
      <c r="I474" s="107">
        <f t="shared" si="103"/>
        <v>9.98724607329843</v>
      </c>
      <c r="J474" s="107">
        <f t="shared" si="104"/>
        <v>-16.01893193717268</v>
      </c>
      <c r="K474" s="107">
        <f t="shared" si="105"/>
        <v>0</v>
      </c>
      <c r="L474" s="107">
        <f t="shared" si="106"/>
        <v>0</v>
      </c>
      <c r="M474" s="56">
        <f t="shared" si="107"/>
        <v>54236.911508850026</v>
      </c>
      <c r="N474" s="57">
        <f t="shared" si="109"/>
        <v>0</v>
      </c>
      <c r="O474" s="58">
        <f t="shared" si="108"/>
        <v>54236.911508850026</v>
      </c>
      <c r="P474" s="18">
        <v>103755.2</v>
      </c>
      <c r="AE474" s="88" t="e">
        <f>#REF!-P474</f>
        <v>#REF!</v>
      </c>
      <c r="AF474" s="81" t="e">
        <f>AE474/#REF!</f>
        <v>#REF!</v>
      </c>
      <c r="AG474" s="82">
        <v>100519.18724060235</v>
      </c>
      <c r="AH474" s="89" t="e">
        <f>#REF!-AG474</f>
        <v>#REF!</v>
      </c>
      <c r="AI474" s="81" t="e">
        <f>AH474/#REF!</f>
        <v>#REF!</v>
      </c>
      <c r="AJ474" s="88" t="e">
        <f>#REF!-#REF!</f>
        <v>#REF!</v>
      </c>
      <c r="AK474" s="81" t="e">
        <f>AJ474/#REF!</f>
        <v>#REF!</v>
      </c>
      <c r="AL474" s="88" t="e">
        <f>#REF!-#REF!</f>
        <v>#REF!</v>
      </c>
      <c r="AM474" s="83" t="e">
        <f>AL474/#REF!</f>
        <v>#REF!</v>
      </c>
    </row>
    <row r="475" spans="1:39" s="80" customFormat="1" ht="12.75">
      <c r="A475" s="14" t="s">
        <v>869</v>
      </c>
      <c r="B475" s="61" t="s">
        <v>870</v>
      </c>
      <c r="C475" s="27">
        <v>1500</v>
      </c>
      <c r="D475" s="46">
        <v>2305585</v>
      </c>
      <c r="E475" s="46">
        <v>131750</v>
      </c>
      <c r="F475" s="15">
        <f t="shared" si="101"/>
        <v>26249.54459203036</v>
      </c>
      <c r="G475" s="16">
        <f t="shared" si="102"/>
        <v>0.00155824604161626</v>
      </c>
      <c r="H475" s="16">
        <v>0.002713263491244269</v>
      </c>
      <c r="I475" s="107">
        <f t="shared" si="103"/>
        <v>17.499696394686907</v>
      </c>
      <c r="J475" s="107">
        <f t="shared" si="104"/>
        <v>11249.544592030361</v>
      </c>
      <c r="K475" s="107">
        <f t="shared" si="105"/>
        <v>11249.544592030361</v>
      </c>
      <c r="L475" s="107">
        <f t="shared" si="106"/>
        <v>0.002713263491244269</v>
      </c>
      <c r="M475" s="56">
        <f t="shared" si="107"/>
        <v>113496.20343499331</v>
      </c>
      <c r="N475" s="57">
        <f t="shared" si="109"/>
        <v>44425.61630091077</v>
      </c>
      <c r="O475" s="58">
        <f t="shared" si="108"/>
        <v>157921.81973590408</v>
      </c>
      <c r="P475" s="18">
        <v>218521.39</v>
      </c>
      <c r="AE475" s="88" t="e">
        <f>#REF!-P475</f>
        <v>#REF!</v>
      </c>
      <c r="AF475" s="81" t="e">
        <f>AE475/#REF!</f>
        <v>#REF!</v>
      </c>
      <c r="AG475" s="82">
        <v>253122.76179331192</v>
      </c>
      <c r="AH475" s="89" t="e">
        <f>#REF!-AG475</f>
        <v>#REF!</v>
      </c>
      <c r="AI475" s="81" t="e">
        <f>AH475/#REF!</f>
        <v>#REF!</v>
      </c>
      <c r="AJ475" s="88" t="e">
        <f>#REF!-#REF!</f>
        <v>#REF!</v>
      </c>
      <c r="AK475" s="81" t="e">
        <f>AJ475/#REF!</f>
        <v>#REF!</v>
      </c>
      <c r="AL475" s="88" t="e">
        <f>#REF!-#REF!</f>
        <v>#REF!</v>
      </c>
      <c r="AM475" s="83" t="e">
        <f>AL475/#REF!</f>
        <v>#REF!</v>
      </c>
    </row>
    <row r="476" spans="1:39" s="80" customFormat="1" ht="12.75">
      <c r="A476" s="14" t="s">
        <v>871</v>
      </c>
      <c r="B476" s="61" t="s">
        <v>872</v>
      </c>
      <c r="C476" s="27">
        <v>140</v>
      </c>
      <c r="D476" s="46">
        <v>175807</v>
      </c>
      <c r="E476" s="46">
        <v>27150</v>
      </c>
      <c r="F476" s="15">
        <f t="shared" si="101"/>
        <v>906.5554327808471</v>
      </c>
      <c r="G476" s="16">
        <f t="shared" si="102"/>
        <v>5.381565419863939E-05</v>
      </c>
      <c r="H476" s="16">
        <v>0</v>
      </c>
      <c r="I476" s="107">
        <f t="shared" si="103"/>
        <v>6.475395948434622</v>
      </c>
      <c r="J476" s="107">
        <f t="shared" si="104"/>
        <v>-493.4445672191529</v>
      </c>
      <c r="K476" s="107">
        <f t="shared" si="105"/>
        <v>0</v>
      </c>
      <c r="L476" s="107">
        <f t="shared" si="106"/>
        <v>0</v>
      </c>
      <c r="M476" s="56">
        <f t="shared" si="107"/>
        <v>3919.709900614128</v>
      </c>
      <c r="N476" s="57">
        <f t="shared" si="109"/>
        <v>0</v>
      </c>
      <c r="O476" s="58">
        <f t="shared" si="108"/>
        <v>3919.709900614128</v>
      </c>
      <c r="P476" s="18">
        <v>6189.99</v>
      </c>
      <c r="AE476" s="88" t="e">
        <f>#REF!-P476</f>
        <v>#REF!</v>
      </c>
      <c r="AF476" s="81" t="e">
        <f>AE476/#REF!</f>
        <v>#REF!</v>
      </c>
      <c r="AG476" s="82">
        <v>6634.642151789328</v>
      </c>
      <c r="AH476" s="89" t="e">
        <f>#REF!-AG476</f>
        <v>#REF!</v>
      </c>
      <c r="AI476" s="81" t="e">
        <f>AH476/#REF!</f>
        <v>#REF!</v>
      </c>
      <c r="AJ476" s="88" t="e">
        <f>#REF!-#REF!</f>
        <v>#REF!</v>
      </c>
      <c r="AK476" s="81" t="e">
        <f>AJ476/#REF!</f>
        <v>#REF!</v>
      </c>
      <c r="AL476" s="88" t="e">
        <f>#REF!-#REF!</f>
        <v>#REF!</v>
      </c>
      <c r="AM476" s="83" t="e">
        <f>AL476/#REF!</f>
        <v>#REF!</v>
      </c>
    </row>
    <row r="477" spans="1:39" s="80" customFormat="1" ht="12.75">
      <c r="A477" s="14" t="s">
        <v>873</v>
      </c>
      <c r="B477" s="61" t="s">
        <v>874</v>
      </c>
      <c r="C477" s="27">
        <v>910</v>
      </c>
      <c r="D477" s="46">
        <v>1492276</v>
      </c>
      <c r="E477" s="46">
        <v>113150</v>
      </c>
      <c r="F477" s="15">
        <f t="shared" si="101"/>
        <v>12001.51268228016</v>
      </c>
      <c r="G477" s="16">
        <f t="shared" si="102"/>
        <v>0.000712443203157449</v>
      </c>
      <c r="H477" s="16">
        <v>0.0006998121893565575</v>
      </c>
      <c r="I477" s="107">
        <f t="shared" si="103"/>
        <v>13.188475475033142</v>
      </c>
      <c r="J477" s="107">
        <f t="shared" si="104"/>
        <v>2901.5126822801594</v>
      </c>
      <c r="K477" s="107">
        <f t="shared" si="105"/>
        <v>2901.5126822801594</v>
      </c>
      <c r="L477" s="107">
        <f t="shared" si="106"/>
        <v>0.0006998121893565575</v>
      </c>
      <c r="M477" s="56">
        <f t="shared" si="107"/>
        <v>51891.419302157236</v>
      </c>
      <c r="N477" s="57">
        <f t="shared" si="109"/>
        <v>11458.373986669993</v>
      </c>
      <c r="O477" s="58">
        <f t="shared" si="108"/>
        <v>63349.793288827226</v>
      </c>
      <c r="P477" s="18">
        <v>101430.2</v>
      </c>
      <c r="AE477" s="88" t="e">
        <f>#REF!-P477</f>
        <v>#REF!</v>
      </c>
      <c r="AF477" s="81" t="e">
        <f>AE477/#REF!</f>
        <v>#REF!</v>
      </c>
      <c r="AG477" s="82">
        <v>124214.25845120501</v>
      </c>
      <c r="AH477" s="89" t="e">
        <f>#REF!-AG477</f>
        <v>#REF!</v>
      </c>
      <c r="AI477" s="81" t="e">
        <f>AH477/#REF!</f>
        <v>#REF!</v>
      </c>
      <c r="AJ477" s="88" t="e">
        <f>#REF!-#REF!</f>
        <v>#REF!</v>
      </c>
      <c r="AK477" s="81" t="e">
        <f>AJ477/#REF!</f>
        <v>#REF!</v>
      </c>
      <c r="AL477" s="88" t="e">
        <f>#REF!-#REF!</f>
        <v>#REF!</v>
      </c>
      <c r="AM477" s="83" t="e">
        <f>AL477/#REF!</f>
        <v>#REF!</v>
      </c>
    </row>
    <row r="478" spans="1:39" s="80" customFormat="1" ht="12.75">
      <c r="A478" s="14" t="s">
        <v>875</v>
      </c>
      <c r="B478" s="61" t="s">
        <v>876</v>
      </c>
      <c r="C478" s="27">
        <v>607</v>
      </c>
      <c r="D478" s="46">
        <v>640534</v>
      </c>
      <c r="E478" s="46">
        <v>61350</v>
      </c>
      <c r="F478" s="15">
        <f t="shared" si="101"/>
        <v>6337.475762021189</v>
      </c>
      <c r="G478" s="16">
        <f t="shared" si="102"/>
        <v>0.00037621020377651696</v>
      </c>
      <c r="H478" s="16">
        <v>6.451214215364527E-05</v>
      </c>
      <c r="I478" s="107">
        <f t="shared" si="103"/>
        <v>10.440651996740016</v>
      </c>
      <c r="J478" s="107">
        <f t="shared" si="104"/>
        <v>267.47576202118955</v>
      </c>
      <c r="K478" s="107">
        <f t="shared" si="105"/>
        <v>267.47576202118955</v>
      </c>
      <c r="L478" s="107">
        <f t="shared" si="106"/>
        <v>6.451214215364527E-05</v>
      </c>
      <c r="M478" s="56">
        <f t="shared" si="107"/>
        <v>27401.59684785835</v>
      </c>
      <c r="N478" s="57">
        <f t="shared" si="109"/>
        <v>1056.289476977169</v>
      </c>
      <c r="O478" s="58">
        <f t="shared" si="108"/>
        <v>28457.88632483552</v>
      </c>
      <c r="P478" s="18">
        <v>38680.38</v>
      </c>
      <c r="AE478" s="88" t="e">
        <f>#REF!-P478</f>
        <v>#REF!</v>
      </c>
      <c r="AF478" s="81" t="e">
        <f>AE478/#REF!</f>
        <v>#REF!</v>
      </c>
      <c r="AG478" s="82">
        <v>41659.04760540443</v>
      </c>
      <c r="AH478" s="89" t="e">
        <f>#REF!-AG478</f>
        <v>#REF!</v>
      </c>
      <c r="AI478" s="81" t="e">
        <f>AH478/#REF!</f>
        <v>#REF!</v>
      </c>
      <c r="AJ478" s="88" t="e">
        <f>#REF!-#REF!</f>
        <v>#REF!</v>
      </c>
      <c r="AK478" s="81" t="e">
        <f>AJ478/#REF!</f>
        <v>#REF!</v>
      </c>
      <c r="AL478" s="88" t="e">
        <f>#REF!-#REF!</f>
        <v>#REF!</v>
      </c>
      <c r="AM478" s="83" t="e">
        <f>AL478/#REF!</f>
        <v>#REF!</v>
      </c>
    </row>
    <row r="479" spans="1:39" s="80" customFormat="1" ht="12.75">
      <c r="A479" s="14" t="s">
        <v>877</v>
      </c>
      <c r="B479" s="61" t="s">
        <v>878</v>
      </c>
      <c r="C479" s="27">
        <v>1418</v>
      </c>
      <c r="D479" s="46">
        <v>1707194</v>
      </c>
      <c r="E479" s="46">
        <v>148500</v>
      </c>
      <c r="F479" s="15">
        <f t="shared" si="101"/>
        <v>16301.690855218854</v>
      </c>
      <c r="G479" s="16">
        <f t="shared" si="102"/>
        <v>0.0009677137505276603</v>
      </c>
      <c r="H479" s="16">
        <v>0.0005117279450805889</v>
      </c>
      <c r="I479" s="107">
        <f t="shared" si="103"/>
        <v>11.496255892255892</v>
      </c>
      <c r="J479" s="107">
        <f t="shared" si="104"/>
        <v>2121.6908552188547</v>
      </c>
      <c r="K479" s="107">
        <f t="shared" si="105"/>
        <v>2121.6908552188547</v>
      </c>
      <c r="L479" s="107">
        <f t="shared" si="106"/>
        <v>0.0005117279450805889</v>
      </c>
      <c r="M479" s="56">
        <f t="shared" si="107"/>
        <v>70484.27126617746</v>
      </c>
      <c r="N479" s="57">
        <f t="shared" si="109"/>
        <v>8378.776853765254</v>
      </c>
      <c r="O479" s="58">
        <f t="shared" si="108"/>
        <v>78863.04811994272</v>
      </c>
      <c r="P479" s="18">
        <v>79588.12</v>
      </c>
      <c r="AE479" s="88" t="e">
        <f>#REF!-P479</f>
        <v>#REF!</v>
      </c>
      <c r="AF479" s="81" t="e">
        <f>AE479/#REF!</f>
        <v>#REF!</v>
      </c>
      <c r="AG479" s="82">
        <v>85305.25928693179</v>
      </c>
      <c r="AH479" s="89" t="e">
        <f>#REF!-AG479</f>
        <v>#REF!</v>
      </c>
      <c r="AI479" s="81" t="e">
        <f>AH479/#REF!</f>
        <v>#REF!</v>
      </c>
      <c r="AJ479" s="88" t="e">
        <f>#REF!-#REF!</f>
        <v>#REF!</v>
      </c>
      <c r="AK479" s="81" t="e">
        <f>AJ479/#REF!</f>
        <v>#REF!</v>
      </c>
      <c r="AL479" s="88" t="e">
        <f>#REF!-#REF!</f>
        <v>#REF!</v>
      </c>
      <c r="AM479" s="83" t="e">
        <f>AL479/#REF!</f>
        <v>#REF!</v>
      </c>
    </row>
    <row r="480" spans="1:39" s="80" customFormat="1" ht="12.75">
      <c r="A480" s="14" t="s">
        <v>879</v>
      </c>
      <c r="B480" s="61" t="s">
        <v>880</v>
      </c>
      <c r="C480" s="27">
        <v>1537</v>
      </c>
      <c r="D480" s="46">
        <v>2292759</v>
      </c>
      <c r="E480" s="46">
        <v>171350</v>
      </c>
      <c r="F480" s="15">
        <f t="shared" si="101"/>
        <v>20565.92111467756</v>
      </c>
      <c r="G480" s="16">
        <f t="shared" si="102"/>
        <v>0.0012208503296803218</v>
      </c>
      <c r="H480" s="16">
        <v>0.0012531976693374225</v>
      </c>
      <c r="I480" s="107">
        <f t="shared" si="103"/>
        <v>13.38056025678436</v>
      </c>
      <c r="J480" s="107">
        <f t="shared" si="104"/>
        <v>5195.9211146775615</v>
      </c>
      <c r="K480" s="107">
        <f t="shared" si="105"/>
        <v>5195.9211146775615</v>
      </c>
      <c r="L480" s="107">
        <f t="shared" si="106"/>
        <v>0.0012531976693374225</v>
      </c>
      <c r="M480" s="56">
        <f t="shared" si="107"/>
        <v>88921.6938021905</v>
      </c>
      <c r="N480" s="57">
        <f t="shared" si="109"/>
        <v>20519.23043480327</v>
      </c>
      <c r="O480" s="58">
        <f t="shared" si="108"/>
        <v>109440.92423699377</v>
      </c>
      <c r="P480" s="18">
        <v>141952.6</v>
      </c>
      <c r="AE480" s="88" t="e">
        <f>#REF!-P480</f>
        <v>#REF!</v>
      </c>
      <c r="AF480" s="81" t="e">
        <f>AE480/#REF!</f>
        <v>#REF!</v>
      </c>
      <c r="AG480" s="82">
        <v>150081.90793283418</v>
      </c>
      <c r="AH480" s="89" t="e">
        <f>#REF!-AG480</f>
        <v>#REF!</v>
      </c>
      <c r="AI480" s="81" t="e">
        <f>AH480/#REF!</f>
        <v>#REF!</v>
      </c>
      <c r="AJ480" s="88" t="e">
        <f>#REF!-#REF!</f>
        <v>#REF!</v>
      </c>
      <c r="AK480" s="81" t="e">
        <f>AJ480/#REF!</f>
        <v>#REF!</v>
      </c>
      <c r="AL480" s="88" t="e">
        <f>#REF!-#REF!</f>
        <v>#REF!</v>
      </c>
      <c r="AM480" s="83" t="e">
        <f>AL480/#REF!</f>
        <v>#REF!</v>
      </c>
    </row>
    <row r="481" spans="1:39" s="80" customFormat="1" ht="12.75">
      <c r="A481" s="14" t="s">
        <v>881</v>
      </c>
      <c r="B481" s="61" t="s">
        <v>882</v>
      </c>
      <c r="C481" s="27">
        <v>2180</v>
      </c>
      <c r="D481" s="46">
        <v>2411822</v>
      </c>
      <c r="E481" s="46">
        <v>140950</v>
      </c>
      <c r="F481" s="15">
        <f t="shared" si="101"/>
        <v>37302.390634976946</v>
      </c>
      <c r="G481" s="16">
        <f t="shared" si="102"/>
        <v>0.0022143737521230764</v>
      </c>
      <c r="H481" s="16">
        <v>0.0037390020718428454</v>
      </c>
      <c r="I481" s="107">
        <f t="shared" si="103"/>
        <v>17.111188364668322</v>
      </c>
      <c r="J481" s="107">
        <f t="shared" si="104"/>
        <v>15502.390634976942</v>
      </c>
      <c r="K481" s="107">
        <f t="shared" si="105"/>
        <v>15502.390634976942</v>
      </c>
      <c r="L481" s="107">
        <f t="shared" si="106"/>
        <v>0.0037390020718428454</v>
      </c>
      <c r="M481" s="56">
        <f t="shared" si="107"/>
        <v>161285.83493232576</v>
      </c>
      <c r="N481" s="57">
        <f t="shared" si="109"/>
        <v>61220.54563739618</v>
      </c>
      <c r="O481" s="58">
        <f t="shared" si="108"/>
        <v>222506.38056972192</v>
      </c>
      <c r="P481" s="18">
        <v>335809.76</v>
      </c>
      <c r="AE481" s="88" t="e">
        <f>#REF!-P481</f>
        <v>#REF!</v>
      </c>
      <c r="AF481" s="81" t="e">
        <f>AE481/#REF!</f>
        <v>#REF!</v>
      </c>
      <c r="AG481" s="82">
        <v>382151.83994379523</v>
      </c>
      <c r="AH481" s="89" t="e">
        <f>#REF!-AG481</f>
        <v>#REF!</v>
      </c>
      <c r="AI481" s="81" t="e">
        <f>AH481/#REF!</f>
        <v>#REF!</v>
      </c>
      <c r="AJ481" s="88" t="e">
        <f>#REF!-#REF!</f>
        <v>#REF!</v>
      </c>
      <c r="AK481" s="81" t="e">
        <f>AJ481/#REF!</f>
        <v>#REF!</v>
      </c>
      <c r="AL481" s="88" t="e">
        <f>#REF!-#REF!</f>
        <v>#REF!</v>
      </c>
      <c r="AM481" s="83" t="e">
        <f>AL481/#REF!</f>
        <v>#REF!</v>
      </c>
    </row>
    <row r="482" spans="1:39" s="80" customFormat="1" ht="12.75">
      <c r="A482" s="14" t="s">
        <v>883</v>
      </c>
      <c r="B482" s="61" t="s">
        <v>884</v>
      </c>
      <c r="C482" s="27">
        <v>1086</v>
      </c>
      <c r="D482" s="46">
        <v>1074511</v>
      </c>
      <c r="E482" s="46">
        <v>114200</v>
      </c>
      <c r="F482" s="15">
        <f t="shared" si="101"/>
        <v>10218.204430823118</v>
      </c>
      <c r="G482" s="16">
        <f t="shared" si="102"/>
        <v>0.0006065810608992465</v>
      </c>
      <c r="H482" s="16">
        <v>0</v>
      </c>
      <c r="I482" s="107">
        <f t="shared" si="103"/>
        <v>9.409028021015763</v>
      </c>
      <c r="J482" s="107">
        <f t="shared" si="104"/>
        <v>-641.7955691768818</v>
      </c>
      <c r="K482" s="107">
        <f t="shared" si="105"/>
        <v>0</v>
      </c>
      <c r="L482" s="107">
        <f t="shared" si="106"/>
        <v>0</v>
      </c>
      <c r="M482" s="56">
        <f t="shared" si="107"/>
        <v>44180.85825280018</v>
      </c>
      <c r="N482" s="57">
        <f t="shared" si="109"/>
        <v>0</v>
      </c>
      <c r="O482" s="58">
        <f t="shared" si="108"/>
        <v>44180.85825280018</v>
      </c>
      <c r="P482" s="18">
        <v>64023.64</v>
      </c>
      <c r="AE482" s="88" t="e">
        <f>#REF!-P482</f>
        <v>#REF!</v>
      </c>
      <c r="AF482" s="81" t="e">
        <f>AE482/#REF!</f>
        <v>#REF!</v>
      </c>
      <c r="AG482" s="82">
        <v>68622.72976411937</v>
      </c>
      <c r="AH482" s="89" t="e">
        <f>#REF!-AG482</f>
        <v>#REF!</v>
      </c>
      <c r="AI482" s="81" t="e">
        <f>AH482/#REF!</f>
        <v>#REF!</v>
      </c>
      <c r="AJ482" s="88" t="e">
        <f>#REF!-#REF!</f>
        <v>#REF!</v>
      </c>
      <c r="AK482" s="81" t="e">
        <f>AJ482/#REF!</f>
        <v>#REF!</v>
      </c>
      <c r="AL482" s="88" t="e">
        <f>#REF!-#REF!</f>
        <v>#REF!</v>
      </c>
      <c r="AM482" s="83" t="e">
        <f>AL482/#REF!</f>
        <v>#REF!</v>
      </c>
    </row>
    <row r="483" spans="1:39" s="80" customFormat="1" ht="12.75">
      <c r="A483" s="14" t="s">
        <v>885</v>
      </c>
      <c r="B483" s="61" t="s">
        <v>886</v>
      </c>
      <c r="C483" s="27">
        <v>505</v>
      </c>
      <c r="D483" s="46">
        <v>471776</v>
      </c>
      <c r="E483" s="46">
        <v>37600</v>
      </c>
      <c r="F483" s="15">
        <f t="shared" si="101"/>
        <v>6336.353191489361</v>
      </c>
      <c r="G483" s="16">
        <f t="shared" si="102"/>
        <v>0.00037614356486468655</v>
      </c>
      <c r="H483" s="16">
        <v>0.0003102539060813398</v>
      </c>
      <c r="I483" s="107">
        <f t="shared" si="103"/>
        <v>12.54723404255319</v>
      </c>
      <c r="J483" s="107">
        <f t="shared" si="104"/>
        <v>1286.3531914893613</v>
      </c>
      <c r="K483" s="107">
        <f t="shared" si="105"/>
        <v>1286.3531914893613</v>
      </c>
      <c r="L483" s="107">
        <f t="shared" si="106"/>
        <v>0.0003102539060813398</v>
      </c>
      <c r="M483" s="56">
        <f t="shared" si="107"/>
        <v>27396.743144853946</v>
      </c>
      <c r="N483" s="57">
        <f t="shared" si="109"/>
        <v>5079.9419340978175</v>
      </c>
      <c r="O483" s="58">
        <f t="shared" si="108"/>
        <v>32476.685078951763</v>
      </c>
      <c r="P483" s="18">
        <v>40946.99</v>
      </c>
      <c r="AE483" s="88" t="e">
        <f>#REF!-P483</f>
        <v>#REF!</v>
      </c>
      <c r="AF483" s="81" t="e">
        <f>AE483/#REF!</f>
        <v>#REF!</v>
      </c>
      <c r="AG483" s="82">
        <v>45071.66110300212</v>
      </c>
      <c r="AH483" s="89" t="e">
        <f>#REF!-AG483</f>
        <v>#REF!</v>
      </c>
      <c r="AI483" s="81" t="e">
        <f>AH483/#REF!</f>
        <v>#REF!</v>
      </c>
      <c r="AJ483" s="88" t="e">
        <f>#REF!-#REF!</f>
        <v>#REF!</v>
      </c>
      <c r="AK483" s="81" t="e">
        <f>AJ483/#REF!</f>
        <v>#REF!</v>
      </c>
      <c r="AL483" s="88" t="e">
        <f>#REF!-#REF!</f>
        <v>#REF!</v>
      </c>
      <c r="AM483" s="83" t="e">
        <f>AL483/#REF!</f>
        <v>#REF!</v>
      </c>
    </row>
    <row r="484" spans="1:39" s="80" customFormat="1" ht="12.75">
      <c r="A484" s="14" t="s">
        <v>887</v>
      </c>
      <c r="B484" s="61" t="s">
        <v>888</v>
      </c>
      <c r="C484" s="27">
        <v>136</v>
      </c>
      <c r="D484" s="46">
        <v>198509</v>
      </c>
      <c r="E484" s="46">
        <v>23250</v>
      </c>
      <c r="F484" s="15">
        <f t="shared" si="101"/>
        <v>1161.1709247311828</v>
      </c>
      <c r="G484" s="16">
        <f t="shared" si="102"/>
        <v>6.893033861058328E-05</v>
      </c>
      <c r="H484" s="16">
        <v>0</v>
      </c>
      <c r="I484" s="107">
        <f t="shared" si="103"/>
        <v>8.538021505376344</v>
      </c>
      <c r="J484" s="107">
        <f t="shared" si="104"/>
        <v>-198.82907526881723</v>
      </c>
      <c r="K484" s="107">
        <f t="shared" si="105"/>
        <v>0</v>
      </c>
      <c r="L484" s="107">
        <f t="shared" si="106"/>
        <v>0</v>
      </c>
      <c r="M484" s="56">
        <f t="shared" si="107"/>
        <v>5020.601063536242</v>
      </c>
      <c r="N484" s="57">
        <f t="shared" si="109"/>
        <v>0</v>
      </c>
      <c r="O484" s="58">
        <f t="shared" si="108"/>
        <v>5020.601063536242</v>
      </c>
      <c r="P484" s="18">
        <v>10474.16</v>
      </c>
      <c r="AE484" s="88" t="e">
        <f>#REF!-P484</f>
        <v>#REF!</v>
      </c>
      <c r="AF484" s="81" t="e">
        <f>AE484/#REF!</f>
        <v>#REF!</v>
      </c>
      <c r="AG484" s="82">
        <v>10315.20381254693</v>
      </c>
      <c r="AH484" s="89" t="e">
        <f>#REF!-AG484</f>
        <v>#REF!</v>
      </c>
      <c r="AI484" s="81" t="e">
        <f>AH484/#REF!</f>
        <v>#REF!</v>
      </c>
      <c r="AJ484" s="88" t="e">
        <f>#REF!-#REF!</f>
        <v>#REF!</v>
      </c>
      <c r="AK484" s="81" t="e">
        <f>AJ484/#REF!</f>
        <v>#REF!</v>
      </c>
      <c r="AL484" s="88" t="e">
        <f>#REF!-#REF!</f>
        <v>#REF!</v>
      </c>
      <c r="AM484" s="83" t="e">
        <f>AL484/#REF!</f>
        <v>#REF!</v>
      </c>
    </row>
    <row r="485" spans="1:39" s="80" customFormat="1" ht="12.75">
      <c r="A485" s="14" t="s">
        <v>889</v>
      </c>
      <c r="B485" s="61" t="s">
        <v>890</v>
      </c>
      <c r="C485" s="27">
        <v>1278</v>
      </c>
      <c r="D485" s="46">
        <v>2397843</v>
      </c>
      <c r="E485" s="46">
        <v>185350</v>
      </c>
      <c r="F485" s="15">
        <f t="shared" si="101"/>
        <v>16533.279492851365</v>
      </c>
      <c r="G485" s="16">
        <f t="shared" si="102"/>
        <v>0.0009814614967641314</v>
      </c>
      <c r="H485" s="16">
        <v>0.0009052487535898933</v>
      </c>
      <c r="I485" s="107">
        <f t="shared" si="103"/>
        <v>12.936838413811708</v>
      </c>
      <c r="J485" s="107">
        <f t="shared" si="104"/>
        <v>3753.279492851363</v>
      </c>
      <c r="K485" s="107">
        <f t="shared" si="105"/>
        <v>3753.279492851363</v>
      </c>
      <c r="L485" s="107">
        <f t="shared" si="106"/>
        <v>0.0009052487535898933</v>
      </c>
      <c r="M485" s="56">
        <f t="shared" si="107"/>
        <v>71485.60030020392</v>
      </c>
      <c r="N485" s="57">
        <f t="shared" si="109"/>
        <v>14822.089308185714</v>
      </c>
      <c r="O485" s="58">
        <f t="shared" si="108"/>
        <v>86307.68960838963</v>
      </c>
      <c r="P485" s="18">
        <v>106963.37</v>
      </c>
      <c r="AE485" s="88" t="e">
        <f>#REF!-P485</f>
        <v>#REF!</v>
      </c>
      <c r="AF485" s="81" t="e">
        <f>AE485/#REF!</f>
        <v>#REF!</v>
      </c>
      <c r="AG485" s="82">
        <v>114838.3589780949</v>
      </c>
      <c r="AH485" s="89" t="e">
        <f>#REF!-AG485</f>
        <v>#REF!</v>
      </c>
      <c r="AI485" s="81" t="e">
        <f>AH485/#REF!</f>
        <v>#REF!</v>
      </c>
      <c r="AJ485" s="88" t="e">
        <f>#REF!-#REF!</f>
        <v>#REF!</v>
      </c>
      <c r="AK485" s="81" t="e">
        <f>AJ485/#REF!</f>
        <v>#REF!</v>
      </c>
      <c r="AL485" s="88" t="e">
        <f>#REF!-#REF!</f>
        <v>#REF!</v>
      </c>
      <c r="AM485" s="83" t="e">
        <f>AL485/#REF!</f>
        <v>#REF!</v>
      </c>
    </row>
    <row r="486" spans="1:39" s="80" customFormat="1" ht="12.75">
      <c r="A486" s="14" t="s">
        <v>891</v>
      </c>
      <c r="B486" s="61" t="s">
        <v>892</v>
      </c>
      <c r="C486" s="27">
        <v>130</v>
      </c>
      <c r="D486" s="46">
        <v>300983</v>
      </c>
      <c r="E486" s="46">
        <v>45350</v>
      </c>
      <c r="F486" s="15">
        <f t="shared" si="101"/>
        <v>862.7958103638368</v>
      </c>
      <c r="G486" s="16">
        <f t="shared" si="102"/>
        <v>5.1217961192009816E-05</v>
      </c>
      <c r="H486" s="16">
        <v>0</v>
      </c>
      <c r="I486" s="107">
        <f t="shared" si="103"/>
        <v>6.636890848952591</v>
      </c>
      <c r="J486" s="107">
        <f t="shared" si="104"/>
        <v>-437.20418963616316</v>
      </c>
      <c r="K486" s="107">
        <f t="shared" si="105"/>
        <v>0</v>
      </c>
      <c r="L486" s="107">
        <f t="shared" si="106"/>
        <v>0</v>
      </c>
      <c r="M486" s="56">
        <f t="shared" si="107"/>
        <v>3730.504674951379</v>
      </c>
      <c r="N486" s="57">
        <f t="shared" si="109"/>
        <v>0</v>
      </c>
      <c r="O486" s="58">
        <f t="shared" si="108"/>
        <v>3730.504674951379</v>
      </c>
      <c r="P486" s="18">
        <v>5214.72</v>
      </c>
      <c r="AE486" s="88" t="e">
        <f>#REF!-P486</f>
        <v>#REF!</v>
      </c>
      <c r="AF486" s="81" t="e">
        <f>AE486/#REF!</f>
        <v>#REF!</v>
      </c>
      <c r="AG486" s="82">
        <v>5589.3215293894655</v>
      </c>
      <c r="AH486" s="89" t="e">
        <f>#REF!-AG486</f>
        <v>#REF!</v>
      </c>
      <c r="AI486" s="81" t="e">
        <f>AH486/#REF!</f>
        <v>#REF!</v>
      </c>
      <c r="AJ486" s="88" t="e">
        <f>#REF!-#REF!</f>
        <v>#REF!</v>
      </c>
      <c r="AK486" s="81" t="e">
        <f>AJ486/#REF!</f>
        <v>#REF!</v>
      </c>
      <c r="AL486" s="88" t="e">
        <f>#REF!-#REF!</f>
        <v>#REF!</v>
      </c>
      <c r="AM486" s="83" t="e">
        <f>AL486/#REF!</f>
        <v>#REF!</v>
      </c>
    </row>
    <row r="487" spans="1:39" s="80" customFormat="1" ht="12.75">
      <c r="A487" s="14" t="s">
        <v>893</v>
      </c>
      <c r="B487" s="61" t="s">
        <v>894</v>
      </c>
      <c r="C487" s="27">
        <v>838</v>
      </c>
      <c r="D487" s="46">
        <v>948615</v>
      </c>
      <c r="E487" s="46">
        <v>84900</v>
      </c>
      <c r="F487" s="15">
        <f t="shared" si="101"/>
        <v>9363.243462897526</v>
      </c>
      <c r="G487" s="16">
        <f t="shared" si="102"/>
        <v>0.0005558281977653488</v>
      </c>
      <c r="H487" s="16">
        <v>0.0002371472524118377</v>
      </c>
      <c r="I487" s="107">
        <f t="shared" si="103"/>
        <v>11.173321554770318</v>
      </c>
      <c r="J487" s="107">
        <f t="shared" si="104"/>
        <v>983.2434628975267</v>
      </c>
      <c r="K487" s="107">
        <f t="shared" si="105"/>
        <v>983.2434628975267</v>
      </c>
      <c r="L487" s="107">
        <f t="shared" si="106"/>
        <v>0.0002371472524118377</v>
      </c>
      <c r="M487" s="56">
        <f t="shared" si="107"/>
        <v>40484.229398746735</v>
      </c>
      <c r="N487" s="57">
        <f t="shared" si="109"/>
        <v>3882.9302338167417</v>
      </c>
      <c r="O487" s="58">
        <f t="shared" si="108"/>
        <v>44367.159632563475</v>
      </c>
      <c r="P487" s="18">
        <v>69630.88</v>
      </c>
      <c r="AE487" s="88" t="e">
        <f>#REF!-P487</f>
        <v>#REF!</v>
      </c>
      <c r="AF487" s="81" t="e">
        <f>AE487/#REF!</f>
        <v>#REF!</v>
      </c>
      <c r="AG487" s="82">
        <v>74125.23836973633</v>
      </c>
      <c r="AH487" s="89" t="e">
        <f>#REF!-AG487</f>
        <v>#REF!</v>
      </c>
      <c r="AI487" s="81" t="e">
        <f>AH487/#REF!</f>
        <v>#REF!</v>
      </c>
      <c r="AJ487" s="88" t="e">
        <f>#REF!-#REF!</f>
        <v>#REF!</v>
      </c>
      <c r="AK487" s="81" t="e">
        <f>AJ487/#REF!</f>
        <v>#REF!</v>
      </c>
      <c r="AL487" s="88" t="e">
        <f>#REF!-#REF!</f>
        <v>#REF!</v>
      </c>
      <c r="AM487" s="83" t="e">
        <f>AL487/#REF!</f>
        <v>#REF!</v>
      </c>
    </row>
    <row r="488" spans="1:39" s="80" customFormat="1" ht="12.75">
      <c r="A488" s="14" t="s">
        <v>895</v>
      </c>
      <c r="B488" s="61" t="s">
        <v>896</v>
      </c>
      <c r="C488" s="27">
        <v>872</v>
      </c>
      <c r="D488" s="46">
        <v>1075580</v>
      </c>
      <c r="E488" s="46">
        <v>92300</v>
      </c>
      <c r="F488" s="15">
        <f t="shared" si="101"/>
        <v>10161.492524377032</v>
      </c>
      <c r="G488" s="16">
        <f t="shared" si="102"/>
        <v>0.0006032144842555147</v>
      </c>
      <c r="H488" s="16">
        <v>0.0003476717663810637</v>
      </c>
      <c r="I488" s="107">
        <f t="shared" si="103"/>
        <v>11.65308775731311</v>
      </c>
      <c r="J488" s="107">
        <f t="shared" si="104"/>
        <v>1441.4925243770313</v>
      </c>
      <c r="K488" s="107">
        <f t="shared" si="105"/>
        <v>1441.4925243770313</v>
      </c>
      <c r="L488" s="107">
        <f t="shared" si="106"/>
        <v>0.0003476717663810637</v>
      </c>
      <c r="M488" s="56">
        <f t="shared" si="107"/>
        <v>43935.65071982281</v>
      </c>
      <c r="N488" s="57">
        <f t="shared" si="109"/>
        <v>5692.603221820486</v>
      </c>
      <c r="O488" s="58">
        <f t="shared" si="108"/>
        <v>49628.25394164329</v>
      </c>
      <c r="P488" s="18">
        <v>57662.49</v>
      </c>
      <c r="AE488" s="88" t="e">
        <f>#REF!-P488</f>
        <v>#REF!</v>
      </c>
      <c r="AF488" s="81" t="e">
        <f>AE488/#REF!</f>
        <v>#REF!</v>
      </c>
      <c r="AG488" s="82">
        <v>58627.10578611898</v>
      </c>
      <c r="AH488" s="89" t="e">
        <f>#REF!-AG488</f>
        <v>#REF!</v>
      </c>
      <c r="AI488" s="81" t="e">
        <f>AH488/#REF!</f>
        <v>#REF!</v>
      </c>
      <c r="AJ488" s="88" t="e">
        <f>#REF!-#REF!</f>
        <v>#REF!</v>
      </c>
      <c r="AK488" s="81" t="e">
        <f>AJ488/#REF!</f>
        <v>#REF!</v>
      </c>
      <c r="AL488" s="88" t="e">
        <f>#REF!-#REF!</f>
        <v>#REF!</v>
      </c>
      <c r="AM488" s="83" t="e">
        <f>AL488/#REF!</f>
        <v>#REF!</v>
      </c>
    </row>
    <row r="489" spans="1:39" s="80" customFormat="1" ht="12.75">
      <c r="A489" s="14" t="s">
        <v>897</v>
      </c>
      <c r="B489" s="61" t="s">
        <v>898</v>
      </c>
      <c r="C489" s="27">
        <v>823</v>
      </c>
      <c r="D489" s="46">
        <v>723162</v>
      </c>
      <c r="E489" s="46">
        <v>56150</v>
      </c>
      <c r="F489" s="15">
        <f t="shared" si="101"/>
        <v>10599.50714158504</v>
      </c>
      <c r="G489" s="16">
        <f t="shared" si="102"/>
        <v>0.0006292162512972813</v>
      </c>
      <c r="H489" s="16">
        <v>0.0005714984430622988</v>
      </c>
      <c r="I489" s="107">
        <f t="shared" si="103"/>
        <v>12.879109528049867</v>
      </c>
      <c r="J489" s="107">
        <f t="shared" si="104"/>
        <v>2369.5071415850402</v>
      </c>
      <c r="K489" s="107">
        <f t="shared" si="105"/>
        <v>2369.5071415850402</v>
      </c>
      <c r="L489" s="107">
        <f t="shared" si="106"/>
        <v>0.0005714984430622988</v>
      </c>
      <c r="M489" s="56">
        <f t="shared" si="107"/>
        <v>45829.51199912416</v>
      </c>
      <c r="N489" s="57">
        <f t="shared" si="109"/>
        <v>9357.429025962543</v>
      </c>
      <c r="O489" s="58">
        <f t="shared" si="108"/>
        <v>55186.9410250867</v>
      </c>
      <c r="P489" s="18">
        <v>95615.36</v>
      </c>
      <c r="AE489" s="88" t="e">
        <f>#REF!-P489</f>
        <v>#REF!</v>
      </c>
      <c r="AF489" s="81" t="e">
        <f>AE489/#REF!</f>
        <v>#REF!</v>
      </c>
      <c r="AG489" s="82">
        <v>110841.88273282333</v>
      </c>
      <c r="AH489" s="89" t="e">
        <f>#REF!-AG489</f>
        <v>#REF!</v>
      </c>
      <c r="AI489" s="81" t="e">
        <f>AH489/#REF!</f>
        <v>#REF!</v>
      </c>
      <c r="AJ489" s="88" t="e">
        <f>#REF!-#REF!</f>
        <v>#REF!</v>
      </c>
      <c r="AK489" s="81" t="e">
        <f>AJ489/#REF!</f>
        <v>#REF!</v>
      </c>
      <c r="AL489" s="88" t="e">
        <f>#REF!-#REF!</f>
        <v>#REF!</v>
      </c>
      <c r="AM489" s="83" t="e">
        <f>AL489/#REF!</f>
        <v>#REF!</v>
      </c>
    </row>
    <row r="490" spans="1:39" s="80" customFormat="1" ht="12.75">
      <c r="A490" s="14" t="s">
        <v>899</v>
      </c>
      <c r="B490" s="61" t="s">
        <v>900</v>
      </c>
      <c r="C490" s="27">
        <v>523</v>
      </c>
      <c r="D490" s="46">
        <v>418281</v>
      </c>
      <c r="E490" s="46">
        <v>56500</v>
      </c>
      <c r="F490" s="15">
        <f t="shared" si="101"/>
        <v>3871.875451327434</v>
      </c>
      <c r="G490" s="16">
        <f t="shared" si="102"/>
        <v>0.00022984530548746847</v>
      </c>
      <c r="H490" s="16">
        <v>0</v>
      </c>
      <c r="I490" s="107">
        <f t="shared" si="103"/>
        <v>7.403203539823009</v>
      </c>
      <c r="J490" s="107">
        <f t="shared" si="104"/>
        <v>-1358.1245486725663</v>
      </c>
      <c r="K490" s="107">
        <f t="shared" si="105"/>
        <v>0</v>
      </c>
      <c r="L490" s="107">
        <f t="shared" si="106"/>
        <v>0</v>
      </c>
      <c r="M490" s="56">
        <f t="shared" si="107"/>
        <v>16740.982395261613</v>
      </c>
      <c r="N490" s="57">
        <f t="shared" si="109"/>
        <v>0</v>
      </c>
      <c r="O490" s="58">
        <f t="shared" si="108"/>
        <v>16740.982395261613</v>
      </c>
      <c r="P490" s="18">
        <v>29798.73</v>
      </c>
      <c r="AE490" s="88" t="e">
        <f>#REF!-P490</f>
        <v>#REF!</v>
      </c>
      <c r="AF490" s="81" t="e">
        <f>AE490/#REF!</f>
        <v>#REF!</v>
      </c>
      <c r="AG490" s="82">
        <v>31939.305825232062</v>
      </c>
      <c r="AH490" s="89" t="e">
        <f>#REF!-AG490</f>
        <v>#REF!</v>
      </c>
      <c r="AI490" s="81" t="e">
        <f>AH490/#REF!</f>
        <v>#REF!</v>
      </c>
      <c r="AJ490" s="88" t="e">
        <f>#REF!-#REF!</f>
        <v>#REF!</v>
      </c>
      <c r="AK490" s="81" t="e">
        <f>AJ490/#REF!</f>
        <v>#REF!</v>
      </c>
      <c r="AL490" s="88" t="e">
        <f>#REF!-#REF!</f>
        <v>#REF!</v>
      </c>
      <c r="AM490" s="83" t="e">
        <f>AL490/#REF!</f>
        <v>#REF!</v>
      </c>
    </row>
    <row r="491" spans="1:39" s="80" customFormat="1" ht="12.75">
      <c r="A491" s="14" t="s">
        <v>901</v>
      </c>
      <c r="B491" s="61" t="s">
        <v>902</v>
      </c>
      <c r="C491" s="27">
        <v>258</v>
      </c>
      <c r="D491" s="46">
        <v>576915</v>
      </c>
      <c r="E491" s="46">
        <v>77450</v>
      </c>
      <c r="F491" s="15">
        <f t="shared" si="101"/>
        <v>1921.8085216268562</v>
      </c>
      <c r="G491" s="16">
        <f t="shared" si="102"/>
        <v>0.00011408390385860839</v>
      </c>
      <c r="H491" s="16">
        <v>0</v>
      </c>
      <c r="I491" s="107">
        <f t="shared" si="103"/>
        <v>7.448870238863783</v>
      </c>
      <c r="J491" s="107">
        <f t="shared" si="104"/>
        <v>-658.1914783731439</v>
      </c>
      <c r="K491" s="107">
        <f t="shared" si="105"/>
        <v>0</v>
      </c>
      <c r="L491" s="107">
        <f t="shared" si="106"/>
        <v>0</v>
      </c>
      <c r="M491" s="56">
        <f t="shared" si="107"/>
        <v>8309.400194313785</v>
      </c>
      <c r="N491" s="57">
        <f t="shared" si="109"/>
        <v>0</v>
      </c>
      <c r="O491" s="58">
        <f t="shared" si="108"/>
        <v>8309.400194313785</v>
      </c>
      <c r="P491" s="18">
        <v>8330.03</v>
      </c>
      <c r="AE491" s="88" t="e">
        <f>#REF!-P491</f>
        <v>#REF!</v>
      </c>
      <c r="AF491" s="81" t="e">
        <f>AE491/#REF!</f>
        <v>#REF!</v>
      </c>
      <c r="AG491" s="82">
        <v>8928.414021144084</v>
      </c>
      <c r="AH491" s="89" t="e">
        <f>#REF!-AG491</f>
        <v>#REF!</v>
      </c>
      <c r="AI491" s="81" t="e">
        <f>AH491/#REF!</f>
        <v>#REF!</v>
      </c>
      <c r="AJ491" s="88" t="e">
        <f>#REF!-#REF!</f>
        <v>#REF!</v>
      </c>
      <c r="AK491" s="81" t="e">
        <f>AJ491/#REF!</f>
        <v>#REF!</v>
      </c>
      <c r="AL491" s="88" t="e">
        <f>#REF!-#REF!</f>
        <v>#REF!</v>
      </c>
      <c r="AM491" s="83" t="e">
        <f>AL491/#REF!</f>
        <v>#REF!</v>
      </c>
    </row>
    <row r="492" spans="1:39" s="80" customFormat="1" ht="12.75">
      <c r="A492" s="14" t="s">
        <v>903</v>
      </c>
      <c r="B492" s="61" t="s">
        <v>904</v>
      </c>
      <c r="C492" s="27">
        <v>1136</v>
      </c>
      <c r="D492" s="46">
        <v>2128101</v>
      </c>
      <c r="E492" s="46">
        <v>198600</v>
      </c>
      <c r="F492" s="15">
        <f t="shared" si="101"/>
        <v>12172.82344410876</v>
      </c>
      <c r="G492" s="16">
        <f t="shared" si="102"/>
        <v>0.0007226126868820059</v>
      </c>
      <c r="H492" s="16">
        <v>0.00019604386272579667</v>
      </c>
      <c r="I492" s="107">
        <f t="shared" si="103"/>
        <v>10.715513595166163</v>
      </c>
      <c r="J492" s="107">
        <f t="shared" si="104"/>
        <v>812.8234441087612</v>
      </c>
      <c r="K492" s="107">
        <f t="shared" si="105"/>
        <v>812.8234441087612</v>
      </c>
      <c r="L492" s="107">
        <f t="shared" si="106"/>
        <v>0.00019604386272579667</v>
      </c>
      <c r="M492" s="56">
        <f t="shared" si="107"/>
        <v>52632.122479194666</v>
      </c>
      <c r="N492" s="57">
        <f t="shared" si="109"/>
        <v>3209.9239354046877</v>
      </c>
      <c r="O492" s="58">
        <f t="shared" si="108"/>
        <v>55842.046414599354</v>
      </c>
      <c r="P492" s="18">
        <v>87536.9</v>
      </c>
      <c r="AE492" s="88" t="e">
        <f>#REF!-P492</f>
        <v>#REF!</v>
      </c>
      <c r="AF492" s="81" t="e">
        <f>AE492/#REF!</f>
        <v>#REF!</v>
      </c>
      <c r="AG492" s="82">
        <v>89193.92502895508</v>
      </c>
      <c r="AH492" s="89" t="e">
        <f>#REF!-AG492</f>
        <v>#REF!</v>
      </c>
      <c r="AI492" s="81" t="e">
        <f>AH492/#REF!</f>
        <v>#REF!</v>
      </c>
      <c r="AJ492" s="88" t="e">
        <f>#REF!-#REF!</f>
        <v>#REF!</v>
      </c>
      <c r="AK492" s="81" t="e">
        <f>AJ492/#REF!</f>
        <v>#REF!</v>
      </c>
      <c r="AL492" s="88" t="e">
        <f>#REF!-#REF!</f>
        <v>#REF!</v>
      </c>
      <c r="AM492" s="83" t="e">
        <f>AL492/#REF!</f>
        <v>#REF!</v>
      </c>
    </row>
    <row r="493" spans="1:39" s="80" customFormat="1" ht="12.75">
      <c r="A493" s="14" t="s">
        <v>905</v>
      </c>
      <c r="B493" s="61" t="s">
        <v>906</v>
      </c>
      <c r="C493" s="27">
        <v>66</v>
      </c>
      <c r="D493" s="46">
        <v>81924</v>
      </c>
      <c r="E493" s="46">
        <v>5550</v>
      </c>
      <c r="F493" s="15">
        <f t="shared" si="101"/>
        <v>974.2313513513513</v>
      </c>
      <c r="G493" s="16">
        <f t="shared" si="102"/>
        <v>5.7833085124174386E-05</v>
      </c>
      <c r="H493" s="16">
        <v>7.578906385508115E-05</v>
      </c>
      <c r="I493" s="107">
        <f t="shared" si="103"/>
        <v>14.76108108108108</v>
      </c>
      <c r="J493" s="107">
        <f t="shared" si="104"/>
        <v>314.2313513513513</v>
      </c>
      <c r="K493" s="107">
        <f t="shared" si="105"/>
        <v>314.2313513513513</v>
      </c>
      <c r="L493" s="107">
        <f t="shared" si="106"/>
        <v>7.578906385508115E-05</v>
      </c>
      <c r="M493" s="56">
        <f t="shared" si="107"/>
        <v>4212.322970330393</v>
      </c>
      <c r="N493" s="57">
        <f t="shared" si="109"/>
        <v>1240.9321400211695</v>
      </c>
      <c r="O493" s="58">
        <f t="shared" si="108"/>
        <v>5453.2551103515625</v>
      </c>
      <c r="P493" s="18">
        <v>8621.06</v>
      </c>
      <c r="AE493" s="88" t="e">
        <f>#REF!-P493</f>
        <v>#REF!</v>
      </c>
      <c r="AF493" s="81" t="e">
        <f>AE493/#REF!</f>
        <v>#REF!</v>
      </c>
      <c r="AG493" s="82">
        <v>10978.039875224687</v>
      </c>
      <c r="AH493" s="89" t="e">
        <f>#REF!-AG493</f>
        <v>#REF!</v>
      </c>
      <c r="AI493" s="81" t="e">
        <f>AH493/#REF!</f>
        <v>#REF!</v>
      </c>
      <c r="AJ493" s="88" t="e">
        <f>#REF!-#REF!</f>
        <v>#REF!</v>
      </c>
      <c r="AK493" s="81" t="e">
        <f>AJ493/#REF!</f>
        <v>#REF!</v>
      </c>
      <c r="AL493" s="88" t="e">
        <f>#REF!-#REF!</f>
        <v>#REF!</v>
      </c>
      <c r="AM493" s="83" t="e">
        <f>AL493/#REF!</f>
        <v>#REF!</v>
      </c>
    </row>
    <row r="494" spans="1:39" s="80" customFormat="1" ht="12.75">
      <c r="A494" s="14" t="s">
        <v>907</v>
      </c>
      <c r="B494" s="61" t="s">
        <v>908</v>
      </c>
      <c r="C494" s="27">
        <v>201</v>
      </c>
      <c r="D494" s="46">
        <v>221246</v>
      </c>
      <c r="E494" s="46">
        <v>15250</v>
      </c>
      <c r="F494" s="15">
        <f t="shared" si="101"/>
        <v>2916.094819672131</v>
      </c>
      <c r="G494" s="16">
        <f t="shared" si="102"/>
        <v>0.00017310750644837413</v>
      </c>
      <c r="H494" s="16">
        <v>0.00021853986832174842</v>
      </c>
      <c r="I494" s="107">
        <f t="shared" si="103"/>
        <v>14.507934426229507</v>
      </c>
      <c r="J494" s="107">
        <f t="shared" si="104"/>
        <v>906.0948196721309</v>
      </c>
      <c r="K494" s="107">
        <f t="shared" si="105"/>
        <v>906.0948196721309</v>
      </c>
      <c r="L494" s="107">
        <f t="shared" si="106"/>
        <v>0.00021853986832174842</v>
      </c>
      <c r="M494" s="56">
        <f t="shared" si="107"/>
        <v>12608.43553795303</v>
      </c>
      <c r="N494" s="57">
        <f t="shared" si="109"/>
        <v>3578.2622542351164</v>
      </c>
      <c r="O494" s="58">
        <f t="shared" si="108"/>
        <v>16186.697792188146</v>
      </c>
      <c r="P494" s="18">
        <v>17177.52</v>
      </c>
      <c r="AE494" s="88" t="e">
        <f>#REF!-P494</f>
        <v>#REF!</v>
      </c>
      <c r="AF494" s="81" t="e">
        <f>AE494/#REF!</f>
        <v>#REF!</v>
      </c>
      <c r="AG494" s="82">
        <v>15716.369421412483</v>
      </c>
      <c r="AH494" s="89" t="e">
        <f>#REF!-AG494</f>
        <v>#REF!</v>
      </c>
      <c r="AI494" s="81" t="e">
        <f>AH494/#REF!</f>
        <v>#REF!</v>
      </c>
      <c r="AJ494" s="88" t="e">
        <f>#REF!-#REF!</f>
        <v>#REF!</v>
      </c>
      <c r="AK494" s="81" t="e">
        <f>AJ494/#REF!</f>
        <v>#REF!</v>
      </c>
      <c r="AL494" s="88" t="e">
        <f>#REF!-#REF!</f>
        <v>#REF!</v>
      </c>
      <c r="AM494" s="83" t="e">
        <f>AL494/#REF!</f>
        <v>#REF!</v>
      </c>
    </row>
    <row r="495" spans="1:39" s="80" customFormat="1" ht="12.75">
      <c r="A495" s="14" t="s">
        <v>909</v>
      </c>
      <c r="B495" s="61" t="s">
        <v>910</v>
      </c>
      <c r="C495" s="27">
        <v>149</v>
      </c>
      <c r="D495" s="46">
        <v>138265</v>
      </c>
      <c r="E495" s="46">
        <v>9400</v>
      </c>
      <c r="F495" s="15">
        <f t="shared" si="101"/>
        <v>2191.647340425532</v>
      </c>
      <c r="G495" s="16">
        <f t="shared" si="102"/>
        <v>0.0001301022873316346</v>
      </c>
      <c r="H495" s="16">
        <v>0.00016922943830578993</v>
      </c>
      <c r="I495" s="107">
        <f t="shared" si="103"/>
        <v>14.70904255319149</v>
      </c>
      <c r="J495" s="107">
        <f t="shared" si="104"/>
        <v>701.6473404255319</v>
      </c>
      <c r="K495" s="107">
        <f t="shared" si="105"/>
        <v>701.6473404255319</v>
      </c>
      <c r="L495" s="107">
        <f t="shared" si="106"/>
        <v>0.00016922943830578993</v>
      </c>
      <c r="M495" s="56">
        <f t="shared" si="107"/>
        <v>9476.11306301365</v>
      </c>
      <c r="N495" s="57">
        <f t="shared" si="109"/>
        <v>2770.8779914861702</v>
      </c>
      <c r="O495" s="58">
        <f t="shared" si="108"/>
        <v>12246.99105449982</v>
      </c>
      <c r="P495" s="18">
        <v>16115.01</v>
      </c>
      <c r="AE495" s="88" t="e">
        <f>#REF!-P495</f>
        <v>#REF!</v>
      </c>
      <c r="AF495" s="81" t="e">
        <f>AE495/#REF!</f>
        <v>#REF!</v>
      </c>
      <c r="AG495" s="82">
        <v>17228.657783624585</v>
      </c>
      <c r="AH495" s="89" t="e">
        <f>#REF!-AG495</f>
        <v>#REF!</v>
      </c>
      <c r="AI495" s="81" t="e">
        <f>AH495/#REF!</f>
        <v>#REF!</v>
      </c>
      <c r="AJ495" s="88" t="e">
        <f>#REF!-#REF!</f>
        <v>#REF!</v>
      </c>
      <c r="AK495" s="81" t="e">
        <f>AJ495/#REF!</f>
        <v>#REF!</v>
      </c>
      <c r="AL495" s="88" t="e">
        <f>#REF!-#REF!</f>
        <v>#REF!</v>
      </c>
      <c r="AM495" s="83" t="e">
        <f>AL495/#REF!</f>
        <v>#REF!</v>
      </c>
    </row>
    <row r="496" spans="1:39" s="80" customFormat="1" ht="12.75">
      <c r="A496" s="14" t="s">
        <v>911</v>
      </c>
      <c r="B496" s="61" t="s">
        <v>912</v>
      </c>
      <c r="C496" s="27">
        <v>104</v>
      </c>
      <c r="D496" s="46">
        <v>100827</v>
      </c>
      <c r="E496" s="46">
        <v>9400</v>
      </c>
      <c r="F496" s="15">
        <f t="shared" si="101"/>
        <v>1115.5327659574468</v>
      </c>
      <c r="G496" s="16">
        <f t="shared" si="102"/>
        <v>6.622113045626659E-05</v>
      </c>
      <c r="H496" s="16">
        <v>1.8217652687045343E-05</v>
      </c>
      <c r="I496" s="107">
        <f t="shared" si="103"/>
        <v>10.72627659574468</v>
      </c>
      <c r="J496" s="107">
        <f t="shared" si="104"/>
        <v>75.53276595744678</v>
      </c>
      <c r="K496" s="107">
        <f t="shared" si="105"/>
        <v>75.53276595744678</v>
      </c>
      <c r="L496" s="107">
        <f t="shared" si="106"/>
        <v>1.8217652687045343E-05</v>
      </c>
      <c r="M496" s="56">
        <f t="shared" si="107"/>
        <v>4823.27353526533</v>
      </c>
      <c r="N496" s="57">
        <f t="shared" si="109"/>
        <v>298.2867129527415</v>
      </c>
      <c r="O496" s="58">
        <f t="shared" si="108"/>
        <v>5121.560248218071</v>
      </c>
      <c r="P496" s="18">
        <v>8658.14</v>
      </c>
      <c r="AE496" s="88" t="e">
        <f>#REF!-P496</f>
        <v>#REF!</v>
      </c>
      <c r="AF496" s="81" t="e">
        <f>AE496/#REF!</f>
        <v>#REF!</v>
      </c>
      <c r="AG496" s="82">
        <v>9719.667046995179</v>
      </c>
      <c r="AH496" s="89" t="e">
        <f>#REF!-AG496</f>
        <v>#REF!</v>
      </c>
      <c r="AI496" s="81" t="e">
        <f>AH496/#REF!</f>
        <v>#REF!</v>
      </c>
      <c r="AJ496" s="88" t="e">
        <f>#REF!-#REF!</f>
        <v>#REF!</v>
      </c>
      <c r="AK496" s="81" t="e">
        <f>AJ496/#REF!</f>
        <v>#REF!</v>
      </c>
      <c r="AL496" s="88" t="e">
        <f>#REF!-#REF!</f>
        <v>#REF!</v>
      </c>
      <c r="AM496" s="83" t="e">
        <f>AL496/#REF!</f>
        <v>#REF!</v>
      </c>
    </row>
    <row r="497" spans="1:39" s="80" customFormat="1" ht="12.75">
      <c r="A497" s="14" t="s">
        <v>913</v>
      </c>
      <c r="B497" s="61" t="s">
        <v>914</v>
      </c>
      <c r="C497" s="27">
        <v>113</v>
      </c>
      <c r="D497" s="46">
        <v>213007</v>
      </c>
      <c r="E497" s="46">
        <v>18700</v>
      </c>
      <c r="F497" s="15">
        <f t="shared" si="101"/>
        <v>1287.1545989304814</v>
      </c>
      <c r="G497" s="16">
        <f t="shared" si="102"/>
        <v>7.640908022993055E-05</v>
      </c>
      <c r="H497" s="16">
        <v>3.790391977834294E-05</v>
      </c>
      <c r="I497" s="107">
        <f t="shared" si="103"/>
        <v>11.390748663101604</v>
      </c>
      <c r="J497" s="107">
        <f t="shared" si="104"/>
        <v>157.15459893048126</v>
      </c>
      <c r="K497" s="107">
        <f t="shared" si="105"/>
        <v>157.15459893048126</v>
      </c>
      <c r="L497" s="107">
        <f t="shared" si="106"/>
        <v>3.790391977834294E-05</v>
      </c>
      <c r="M497" s="56">
        <f t="shared" si="107"/>
        <v>5565.3217030231735</v>
      </c>
      <c r="N497" s="57">
        <f t="shared" si="109"/>
        <v>620.6197819736808</v>
      </c>
      <c r="O497" s="58">
        <f t="shared" si="108"/>
        <v>6185.941484996854</v>
      </c>
      <c r="P497" s="18">
        <v>10201.52</v>
      </c>
      <c r="AE497" s="88" t="e">
        <f>#REF!-P497</f>
        <v>#REF!</v>
      </c>
      <c r="AF497" s="81" t="e">
        <f>AE497/#REF!</f>
        <v>#REF!</v>
      </c>
      <c r="AG497" s="82">
        <v>10373.84768388308</v>
      </c>
      <c r="AH497" s="89" t="e">
        <f>#REF!-AG497</f>
        <v>#REF!</v>
      </c>
      <c r="AI497" s="81" t="e">
        <f>AH497/#REF!</f>
        <v>#REF!</v>
      </c>
      <c r="AJ497" s="88" t="e">
        <f>#REF!-#REF!</f>
        <v>#REF!</v>
      </c>
      <c r="AK497" s="81" t="e">
        <f>AJ497/#REF!</f>
        <v>#REF!</v>
      </c>
      <c r="AL497" s="88" t="e">
        <f>#REF!-#REF!</f>
        <v>#REF!</v>
      </c>
      <c r="AM497" s="83" t="e">
        <f>AL497/#REF!</f>
        <v>#REF!</v>
      </c>
    </row>
    <row r="498" spans="1:39" s="80" customFormat="1" ht="12.75">
      <c r="A498" s="14" t="s">
        <v>915</v>
      </c>
      <c r="B498" s="61" t="s">
        <v>916</v>
      </c>
      <c r="C498" s="27">
        <v>478</v>
      </c>
      <c r="D498" s="46">
        <v>690093</v>
      </c>
      <c r="E498" s="46">
        <v>66800</v>
      </c>
      <c r="F498" s="15">
        <f t="shared" si="101"/>
        <v>4938.090628742515</v>
      </c>
      <c r="G498" s="16">
        <f t="shared" si="102"/>
        <v>0.00029313880659539456</v>
      </c>
      <c r="H498" s="16">
        <v>3.8129679629768886E-05</v>
      </c>
      <c r="I498" s="107">
        <f t="shared" si="103"/>
        <v>10.330733532934131</v>
      </c>
      <c r="J498" s="107">
        <f t="shared" si="104"/>
        <v>158.0906287425146</v>
      </c>
      <c r="K498" s="107">
        <f t="shared" si="105"/>
        <v>158.0906287425146</v>
      </c>
      <c r="L498" s="107">
        <f t="shared" si="106"/>
        <v>3.8129679629768886E-05</v>
      </c>
      <c r="M498" s="56">
        <f t="shared" si="107"/>
        <v>21351.019504938555</v>
      </c>
      <c r="N498" s="57">
        <f t="shared" si="109"/>
        <v>624.316260612031</v>
      </c>
      <c r="O498" s="58">
        <f t="shared" si="108"/>
        <v>21975.335765550586</v>
      </c>
      <c r="P498" s="18">
        <v>30485.43</v>
      </c>
      <c r="AE498" s="88" t="e">
        <f>#REF!-P498</f>
        <v>#REF!</v>
      </c>
      <c r="AF498" s="81" t="e">
        <f>AE498/#REF!</f>
        <v>#REF!</v>
      </c>
      <c r="AG498" s="82">
        <v>33295.26894814788</v>
      </c>
      <c r="AH498" s="89" t="e">
        <f>#REF!-AG498</f>
        <v>#REF!</v>
      </c>
      <c r="AI498" s="81" t="e">
        <f>AH498/#REF!</f>
        <v>#REF!</v>
      </c>
      <c r="AJ498" s="88" t="e">
        <f>#REF!-#REF!</f>
        <v>#REF!</v>
      </c>
      <c r="AK498" s="81" t="e">
        <f>AJ498/#REF!</f>
        <v>#REF!</v>
      </c>
      <c r="AL498" s="88" t="e">
        <f>#REF!-#REF!</f>
        <v>#REF!</v>
      </c>
      <c r="AM498" s="83" t="e">
        <f>AL498/#REF!</f>
        <v>#REF!</v>
      </c>
    </row>
    <row r="499" spans="1:39" s="80" customFormat="1" ht="12.75">
      <c r="A499" s="14" t="s">
        <v>917</v>
      </c>
      <c r="B499" s="61" t="s">
        <v>918</v>
      </c>
      <c r="C499" s="27">
        <v>222</v>
      </c>
      <c r="D499" s="46">
        <v>176065</v>
      </c>
      <c r="E499" s="46">
        <v>11850</v>
      </c>
      <c r="F499" s="15">
        <f t="shared" si="101"/>
        <v>3298.432911392405</v>
      </c>
      <c r="G499" s="16">
        <f t="shared" si="102"/>
        <v>0.00019580415994243573</v>
      </c>
      <c r="H499" s="16">
        <v>0.0002601058756023091</v>
      </c>
      <c r="I499" s="107">
        <f t="shared" si="103"/>
        <v>14.857805907172995</v>
      </c>
      <c r="J499" s="107">
        <f t="shared" si="104"/>
        <v>1078.432911392405</v>
      </c>
      <c r="K499" s="107">
        <f t="shared" si="105"/>
        <v>1078.432911392405</v>
      </c>
      <c r="L499" s="107">
        <f t="shared" si="106"/>
        <v>0.0002601058756023091</v>
      </c>
      <c r="M499" s="56">
        <f t="shared" si="107"/>
        <v>14261.566002243302</v>
      </c>
      <c r="N499" s="57">
        <f t="shared" si="109"/>
        <v>4258.843221238887</v>
      </c>
      <c r="O499" s="58">
        <f t="shared" si="108"/>
        <v>18520.409223482187</v>
      </c>
      <c r="P499" s="18">
        <v>22675.49</v>
      </c>
      <c r="AE499" s="88" t="e">
        <f>#REF!-P499</f>
        <v>#REF!</v>
      </c>
      <c r="AF499" s="81" t="e">
        <f>AE499/#REF!</f>
        <v>#REF!</v>
      </c>
      <c r="AG499" s="82">
        <v>29080.052884281195</v>
      </c>
      <c r="AH499" s="89" t="e">
        <f>#REF!-AG499</f>
        <v>#REF!</v>
      </c>
      <c r="AI499" s="81" t="e">
        <f>AH499/#REF!</f>
        <v>#REF!</v>
      </c>
      <c r="AJ499" s="88" t="e">
        <f>#REF!-#REF!</f>
        <v>#REF!</v>
      </c>
      <c r="AK499" s="81" t="e">
        <f>AJ499/#REF!</f>
        <v>#REF!</v>
      </c>
      <c r="AL499" s="88" t="e">
        <f>#REF!-#REF!</f>
        <v>#REF!</v>
      </c>
      <c r="AM499" s="83" t="e">
        <f>AL499/#REF!</f>
        <v>#REF!</v>
      </c>
    </row>
    <row r="500" spans="1:39" s="80" customFormat="1" ht="12.75">
      <c r="A500" s="14" t="s">
        <v>919</v>
      </c>
      <c r="B500" s="62" t="s">
        <v>1004</v>
      </c>
      <c r="C500" s="27">
        <v>614</v>
      </c>
      <c r="D500" s="46">
        <v>18135</v>
      </c>
      <c r="E500" s="46">
        <v>1550</v>
      </c>
      <c r="F500" s="15">
        <f t="shared" si="101"/>
        <v>7183.799999999999</v>
      </c>
      <c r="G500" s="16">
        <f t="shared" si="102"/>
        <v>0.000426450366577466</v>
      </c>
      <c r="H500" s="16">
        <v>0.0002517528073240534</v>
      </c>
      <c r="I500" s="107">
        <f t="shared" si="103"/>
        <v>11.7</v>
      </c>
      <c r="J500" s="107">
        <f t="shared" si="104"/>
        <v>1043.7999999999995</v>
      </c>
      <c r="K500" s="107">
        <f t="shared" si="105"/>
        <v>1043.7999999999995</v>
      </c>
      <c r="L500" s="107">
        <f t="shared" si="106"/>
        <v>0.0002517528073240534</v>
      </c>
      <c r="M500" s="56">
        <f t="shared" si="107"/>
        <v>31060.88272799403</v>
      </c>
      <c r="N500" s="57">
        <f t="shared" si="109"/>
        <v>4122.074268476796</v>
      </c>
      <c r="O500" s="58">
        <f t="shared" si="108"/>
        <v>35182.95699647083</v>
      </c>
      <c r="P500" s="18">
        <v>46920.35</v>
      </c>
      <c r="AE500" s="88" t="e">
        <f>#REF!-P500</f>
        <v>#REF!</v>
      </c>
      <c r="AF500" s="81" t="e">
        <f>AE500/#REF!</f>
        <v>#REF!</v>
      </c>
      <c r="AG500" s="82">
        <v>49740.580592588776</v>
      </c>
      <c r="AH500" s="89" t="e">
        <f>#REF!-AG500</f>
        <v>#REF!</v>
      </c>
      <c r="AI500" s="81" t="e">
        <f>AH500/#REF!</f>
        <v>#REF!</v>
      </c>
      <c r="AJ500" s="88" t="e">
        <f>#REF!-#REF!</f>
        <v>#REF!</v>
      </c>
      <c r="AK500" s="81" t="e">
        <f>AJ500/#REF!</f>
        <v>#REF!</v>
      </c>
      <c r="AL500" s="88" t="e">
        <f>#REF!-#REF!</f>
        <v>#REF!</v>
      </c>
      <c r="AM500" s="83" t="e">
        <f>AL500/#REF!</f>
        <v>#REF!</v>
      </c>
    </row>
    <row r="501" spans="1:39" s="80" customFormat="1" ht="12.75">
      <c r="A501" s="14" t="s">
        <v>920</v>
      </c>
      <c r="B501" s="61" t="s">
        <v>1005</v>
      </c>
      <c r="C501" s="27">
        <v>668</v>
      </c>
      <c r="D501" s="46">
        <v>36855</v>
      </c>
      <c r="E501" s="46">
        <v>3150</v>
      </c>
      <c r="F501" s="15">
        <f t="shared" si="101"/>
        <v>7815.599999999999</v>
      </c>
      <c r="G501" s="16">
        <f t="shared" si="102"/>
        <v>0.0004639557734100119</v>
      </c>
      <c r="H501" s="16">
        <v>0.0002738939337010874</v>
      </c>
      <c r="I501" s="107">
        <f t="shared" si="103"/>
        <v>11.7</v>
      </c>
      <c r="J501" s="107">
        <f t="shared" si="104"/>
        <v>1135.5999999999995</v>
      </c>
      <c r="K501" s="107">
        <f t="shared" si="105"/>
        <v>1135.5999999999995</v>
      </c>
      <c r="L501" s="107">
        <f t="shared" si="106"/>
        <v>0.0002738939337010874</v>
      </c>
      <c r="M501" s="56">
        <f t="shared" si="107"/>
        <v>33792.621599837155</v>
      </c>
      <c r="N501" s="57">
        <f t="shared" si="109"/>
        <v>4484.60197287052</v>
      </c>
      <c r="O501" s="58">
        <f t="shared" si="108"/>
        <v>38277.22357270768</v>
      </c>
      <c r="P501" s="18">
        <v>50637.56</v>
      </c>
      <c r="AE501" s="88" t="e">
        <f>#REF!-P501</f>
        <v>#REF!</v>
      </c>
      <c r="AF501" s="81" t="e">
        <f>AE501/#REF!</f>
        <v>#REF!</v>
      </c>
      <c r="AG501" s="82">
        <v>53983.852870629526</v>
      </c>
      <c r="AH501" s="89" t="e">
        <f>#REF!-AG501</f>
        <v>#REF!</v>
      </c>
      <c r="AI501" s="81" t="e">
        <f>AH501/#REF!</f>
        <v>#REF!</v>
      </c>
      <c r="AJ501" s="88" t="e">
        <f>#REF!-#REF!</f>
        <v>#REF!</v>
      </c>
      <c r="AK501" s="81" t="e">
        <f>AJ501/#REF!</f>
        <v>#REF!</v>
      </c>
      <c r="AL501" s="88" t="e">
        <f>#REF!-#REF!</f>
        <v>#REF!</v>
      </c>
      <c r="AM501" s="83" t="e">
        <f>AL501/#REF!</f>
        <v>#REF!</v>
      </c>
    </row>
    <row r="502" spans="1:39" s="80" customFormat="1" ht="12.75">
      <c r="A502" s="14"/>
      <c r="B502" s="61"/>
      <c r="C502" s="23"/>
      <c r="D502" s="45"/>
      <c r="E502" s="45">
        <v>0</v>
      </c>
      <c r="F502" s="15"/>
      <c r="G502" s="16"/>
      <c r="H502" s="16"/>
      <c r="I502" s="107"/>
      <c r="J502" s="107"/>
      <c r="K502" s="107"/>
      <c r="L502" s="107"/>
      <c r="M502" s="56">
        <f t="shared" si="107"/>
        <v>0</v>
      </c>
      <c r="N502" s="57">
        <f t="shared" si="109"/>
        <v>0</v>
      </c>
      <c r="O502" s="58">
        <f t="shared" si="108"/>
        <v>0</v>
      </c>
      <c r="P502" s="18"/>
      <c r="AE502" s="88" t="e">
        <f>#REF!-P502</f>
        <v>#REF!</v>
      </c>
      <c r="AF502" s="81" t="e">
        <f>AE502/#REF!</f>
        <v>#REF!</v>
      </c>
      <c r="AG502" s="82"/>
      <c r="AH502" s="89" t="e">
        <f>#REF!-AG502</f>
        <v>#REF!</v>
      </c>
      <c r="AI502" s="81" t="e">
        <f>AH502/#REF!</f>
        <v>#REF!</v>
      </c>
      <c r="AJ502" s="88" t="e">
        <f>#REF!-#REF!</f>
        <v>#REF!</v>
      </c>
      <c r="AK502" s="81"/>
      <c r="AL502" s="88" t="e">
        <f>#REF!-#REF!</f>
        <v>#REF!</v>
      </c>
      <c r="AM502" s="83" t="e">
        <f>AL502/#REF!</f>
        <v>#REF!</v>
      </c>
    </row>
    <row r="503" spans="1:39" s="80" customFormat="1" ht="12.75">
      <c r="A503" s="2"/>
      <c r="B503" s="2" t="s">
        <v>1000</v>
      </c>
      <c r="C503" s="14"/>
      <c r="D503" s="45"/>
      <c r="E503" s="45">
        <v>0</v>
      </c>
      <c r="F503" s="15"/>
      <c r="G503" s="16"/>
      <c r="H503" s="16"/>
      <c r="I503" s="107"/>
      <c r="J503" s="107"/>
      <c r="K503" s="107"/>
      <c r="L503" s="107"/>
      <c r="M503" s="56">
        <f t="shared" si="107"/>
        <v>0</v>
      </c>
      <c r="N503" s="57">
        <f t="shared" si="109"/>
        <v>0</v>
      </c>
      <c r="O503" s="58">
        <f t="shared" si="108"/>
        <v>0</v>
      </c>
      <c r="P503" s="18"/>
      <c r="AE503" s="88" t="e">
        <f>#REF!-P503</f>
        <v>#REF!</v>
      </c>
      <c r="AF503" s="81" t="e">
        <f>AE503/#REF!</f>
        <v>#REF!</v>
      </c>
      <c r="AG503" s="82"/>
      <c r="AH503" s="89" t="e">
        <f>#REF!-AG503</f>
        <v>#REF!</v>
      </c>
      <c r="AI503" s="81" t="e">
        <f>AH503/#REF!</f>
        <v>#REF!</v>
      </c>
      <c r="AJ503" s="88" t="e">
        <f>#REF!-#REF!</f>
        <v>#REF!</v>
      </c>
      <c r="AK503" s="81"/>
      <c r="AL503" s="88" t="e">
        <f>#REF!-#REF!</f>
        <v>#REF!</v>
      </c>
      <c r="AM503" s="83" t="e">
        <f>AL503/#REF!</f>
        <v>#REF!</v>
      </c>
    </row>
    <row r="504" spans="1:39" s="80" customFormat="1" ht="12.75">
      <c r="A504" s="14" t="s">
        <v>921</v>
      </c>
      <c r="B504" s="61" t="s">
        <v>922</v>
      </c>
      <c r="C504" s="27">
        <v>2240</v>
      </c>
      <c r="D504" s="46">
        <v>5778054</v>
      </c>
      <c r="E504" s="46">
        <v>633200</v>
      </c>
      <c r="F504" s="15">
        <f t="shared" si="101"/>
        <v>20440.36790903348</v>
      </c>
      <c r="G504" s="16">
        <f aca="true" t="shared" si="110" ref="G504:G532">F504/$F$534</f>
        <v>0.0012133971418727696</v>
      </c>
      <c r="H504" s="16">
        <v>0</v>
      </c>
      <c r="I504" s="107">
        <f aca="true" t="shared" si="111" ref="I504:I532">D504/E504</f>
        <v>9.125164245104232</v>
      </c>
      <c r="J504" s="107">
        <f aca="true" t="shared" si="112" ref="J504:J532">(I504-10)*C504</f>
        <v>-1959.6320909665205</v>
      </c>
      <c r="K504" s="107">
        <f t="shared" si="105"/>
        <v>0</v>
      </c>
      <c r="L504" s="107">
        <f aca="true" t="shared" si="113" ref="L504:L532">K504/$K$534</f>
        <v>0</v>
      </c>
      <c r="M504" s="56">
        <f t="shared" si="107"/>
        <v>88378.83439677351</v>
      </c>
      <c r="N504" s="57">
        <f t="shared" si="109"/>
        <v>0</v>
      </c>
      <c r="O504" s="58">
        <f t="shared" si="108"/>
        <v>88378.83439677351</v>
      </c>
      <c r="P504" s="18">
        <v>101919.17</v>
      </c>
      <c r="AE504" s="88" t="e">
        <f>#REF!-P504</f>
        <v>#REF!</v>
      </c>
      <c r="AF504" s="81" t="e">
        <f>AE504/#REF!</f>
        <v>#REF!</v>
      </c>
      <c r="AG504" s="82">
        <v>109240.41771377396</v>
      </c>
      <c r="AH504" s="89" t="e">
        <f>#REF!-AG504</f>
        <v>#REF!</v>
      </c>
      <c r="AI504" s="81" t="e">
        <f>AH504/#REF!</f>
        <v>#REF!</v>
      </c>
      <c r="AJ504" s="88" t="e">
        <f>#REF!-#REF!</f>
        <v>#REF!</v>
      </c>
      <c r="AK504" s="81" t="e">
        <f>AJ504/#REF!</f>
        <v>#REF!</v>
      </c>
      <c r="AL504" s="88" t="e">
        <f>#REF!-#REF!</f>
        <v>#REF!</v>
      </c>
      <c r="AM504" s="83" t="e">
        <f>AL504/#REF!</f>
        <v>#REF!</v>
      </c>
    </row>
    <row r="505" spans="1:39" s="80" customFormat="1" ht="12.75">
      <c r="A505" s="14" t="s">
        <v>923</v>
      </c>
      <c r="B505" s="61" t="s">
        <v>924</v>
      </c>
      <c r="C505" s="27">
        <v>2824</v>
      </c>
      <c r="D505" s="46">
        <v>3118091</v>
      </c>
      <c r="E505" s="46">
        <v>294950</v>
      </c>
      <c r="F505" s="15">
        <f t="shared" si="101"/>
        <v>29854.17522969995</v>
      </c>
      <c r="G505" s="16">
        <f t="shared" si="110"/>
        <v>0.0017722269509971675</v>
      </c>
      <c r="H505" s="16">
        <v>0.00038932089058240217</v>
      </c>
      <c r="I505" s="107">
        <f t="shared" si="111"/>
        <v>10.571591795219529</v>
      </c>
      <c r="J505" s="107">
        <f t="shared" si="112"/>
        <v>1614.17522969995</v>
      </c>
      <c r="K505" s="107">
        <f t="shared" si="105"/>
        <v>1614.17522969995</v>
      </c>
      <c r="L505" s="107">
        <f t="shared" si="113"/>
        <v>0.00038932089058240217</v>
      </c>
      <c r="M505" s="56">
        <f t="shared" si="107"/>
        <v>129081.6887650957</v>
      </c>
      <c r="N505" s="57">
        <f t="shared" si="109"/>
        <v>6374.545103620222</v>
      </c>
      <c r="O505" s="58">
        <f t="shared" si="108"/>
        <v>135456.23386871594</v>
      </c>
      <c r="P505" s="18">
        <v>197919.37</v>
      </c>
      <c r="AE505" s="88" t="e">
        <f>#REF!-P505</f>
        <v>#REF!</v>
      </c>
      <c r="AF505" s="81" t="e">
        <f>AE505/#REF!</f>
        <v>#REF!</v>
      </c>
      <c r="AG505" s="82">
        <v>206689.25053793463</v>
      </c>
      <c r="AH505" s="89" t="e">
        <f>#REF!-AG505</f>
        <v>#REF!</v>
      </c>
      <c r="AI505" s="81" t="e">
        <f>AH505/#REF!</f>
        <v>#REF!</v>
      </c>
      <c r="AJ505" s="88" t="e">
        <f>#REF!-#REF!</f>
        <v>#REF!</v>
      </c>
      <c r="AK505" s="81" t="e">
        <f>AJ505/#REF!</f>
        <v>#REF!</v>
      </c>
      <c r="AL505" s="88" t="e">
        <f>#REF!-#REF!</f>
        <v>#REF!</v>
      </c>
      <c r="AM505" s="83" t="e">
        <f>AL505/#REF!</f>
        <v>#REF!</v>
      </c>
    </row>
    <row r="506" spans="1:39" s="80" customFormat="1" ht="12.75">
      <c r="A506" s="14" t="s">
        <v>925</v>
      </c>
      <c r="B506" s="61" t="s">
        <v>926</v>
      </c>
      <c r="C506" s="27">
        <v>3958</v>
      </c>
      <c r="D506" s="46">
        <v>4780914</v>
      </c>
      <c r="E506" s="46">
        <v>449900</v>
      </c>
      <c r="F506" s="15">
        <f t="shared" si="101"/>
        <v>42060.141391420315</v>
      </c>
      <c r="G506" s="16">
        <f t="shared" si="110"/>
        <v>0.002496807081860749</v>
      </c>
      <c r="H506" s="16">
        <v>0.0005981821784351874</v>
      </c>
      <c r="I506" s="107">
        <f t="shared" si="111"/>
        <v>10.62661480328962</v>
      </c>
      <c r="J506" s="107">
        <f t="shared" si="112"/>
        <v>2480.141391420315</v>
      </c>
      <c r="K506" s="107">
        <f t="shared" si="105"/>
        <v>2480.141391420315</v>
      </c>
      <c r="L506" s="107">
        <f t="shared" si="113"/>
        <v>0.0005981821784351874</v>
      </c>
      <c r="M506" s="56">
        <f t="shared" si="107"/>
        <v>181857.1117349807</v>
      </c>
      <c r="N506" s="57">
        <f t="shared" si="109"/>
        <v>9794.335132935352</v>
      </c>
      <c r="O506" s="58">
        <f t="shared" si="108"/>
        <v>191651.44686791603</v>
      </c>
      <c r="P506" s="18">
        <v>236692.18</v>
      </c>
      <c r="AE506" s="88" t="e">
        <f>#REF!-P506</f>
        <v>#REF!</v>
      </c>
      <c r="AF506" s="81" t="e">
        <f>AE506/#REF!</f>
        <v>#REF!</v>
      </c>
      <c r="AG506" s="82">
        <v>257489.58358283248</v>
      </c>
      <c r="AH506" s="89" t="e">
        <f>#REF!-AG506</f>
        <v>#REF!</v>
      </c>
      <c r="AI506" s="81" t="e">
        <f>AH506/#REF!</f>
        <v>#REF!</v>
      </c>
      <c r="AJ506" s="88" t="e">
        <f>#REF!-#REF!</f>
        <v>#REF!</v>
      </c>
      <c r="AK506" s="81" t="e">
        <f>AJ506/#REF!</f>
        <v>#REF!</v>
      </c>
      <c r="AL506" s="88" t="e">
        <f>#REF!-#REF!</f>
        <v>#REF!</v>
      </c>
      <c r="AM506" s="83" t="e">
        <f>AL506/#REF!</f>
        <v>#REF!</v>
      </c>
    </row>
    <row r="507" spans="1:39" s="80" customFormat="1" ht="12.75">
      <c r="A507" s="14" t="s">
        <v>927</v>
      </c>
      <c r="B507" s="61" t="s">
        <v>928</v>
      </c>
      <c r="C507" s="27">
        <v>7467</v>
      </c>
      <c r="D507" s="46">
        <v>7447829</v>
      </c>
      <c r="E507" s="46">
        <v>609200</v>
      </c>
      <c r="F507" s="15">
        <f t="shared" si="101"/>
        <v>91288.475283979</v>
      </c>
      <c r="G507" s="16">
        <f t="shared" si="110"/>
        <v>0.0054191380257176975</v>
      </c>
      <c r="H507" s="16">
        <v>0.004008189122616507</v>
      </c>
      <c r="I507" s="107">
        <f t="shared" si="111"/>
        <v>12.225589297439265</v>
      </c>
      <c r="J507" s="107">
        <f t="shared" si="112"/>
        <v>16618.475283978994</v>
      </c>
      <c r="K507" s="107">
        <f t="shared" si="105"/>
        <v>16618.475283978994</v>
      </c>
      <c r="L507" s="107">
        <f t="shared" si="113"/>
        <v>0.004008189122616507</v>
      </c>
      <c r="M507" s="56">
        <f t="shared" si="107"/>
        <v>394707.6234323135</v>
      </c>
      <c r="N507" s="57">
        <f t="shared" si="109"/>
        <v>65628.0794686793</v>
      </c>
      <c r="O507" s="58">
        <f t="shared" si="108"/>
        <v>460335.7029009928</v>
      </c>
      <c r="P507" s="18">
        <v>587251.95</v>
      </c>
      <c r="AE507" s="88" t="e">
        <f>#REF!-P507</f>
        <v>#REF!</v>
      </c>
      <c r="AF507" s="81" t="e">
        <f>AE507/#REF!</f>
        <v>#REF!</v>
      </c>
      <c r="AG507" s="82">
        <v>640105.5680030116</v>
      </c>
      <c r="AH507" s="89" t="e">
        <f>#REF!-AG507</f>
        <v>#REF!</v>
      </c>
      <c r="AI507" s="81" t="e">
        <f>AH507/#REF!</f>
        <v>#REF!</v>
      </c>
      <c r="AJ507" s="88" t="e">
        <f>#REF!-#REF!</f>
        <v>#REF!</v>
      </c>
      <c r="AK507" s="81" t="e">
        <f>AJ507/#REF!</f>
        <v>#REF!</v>
      </c>
      <c r="AL507" s="88" t="e">
        <f>#REF!-#REF!</f>
        <v>#REF!</v>
      </c>
      <c r="AM507" s="83" t="e">
        <f>AL507/#REF!</f>
        <v>#REF!</v>
      </c>
    </row>
    <row r="508" spans="1:39" s="80" customFormat="1" ht="12.75">
      <c r="A508" s="14" t="s">
        <v>929</v>
      </c>
      <c r="B508" s="61" t="s">
        <v>930</v>
      </c>
      <c r="C508" s="27">
        <v>21329</v>
      </c>
      <c r="D508" s="46">
        <v>34626805</v>
      </c>
      <c r="E508" s="46">
        <v>2513900</v>
      </c>
      <c r="F508" s="15">
        <f t="shared" si="101"/>
        <v>293788.58500537014</v>
      </c>
      <c r="G508" s="16">
        <f t="shared" si="110"/>
        <v>0.01744010826746501</v>
      </c>
      <c r="H508" s="16">
        <v>0.019415352328718046</v>
      </c>
      <c r="I508" s="107">
        <f t="shared" si="111"/>
        <v>13.774137793866105</v>
      </c>
      <c r="J508" s="107">
        <f t="shared" si="112"/>
        <v>80498.58500537016</v>
      </c>
      <c r="K508" s="107">
        <f aca="true" t="shared" si="114" ref="K508:K532">IF(J508&gt;0,J508,0)</f>
        <v>80498.58500537016</v>
      </c>
      <c r="L508" s="107">
        <f t="shared" si="113"/>
        <v>0.019415352328718046</v>
      </c>
      <c r="M508" s="56">
        <f t="shared" si="107"/>
        <v>1270265.4285580206</v>
      </c>
      <c r="N508" s="57">
        <f t="shared" si="109"/>
        <v>317897.24650261394</v>
      </c>
      <c r="O508" s="58">
        <f t="shared" si="108"/>
        <v>1588162.6750606345</v>
      </c>
      <c r="P508" s="18">
        <v>1865429.66</v>
      </c>
      <c r="AE508" s="88" t="e">
        <f>#REF!-P508</f>
        <v>#REF!</v>
      </c>
      <c r="AF508" s="81" t="e">
        <f>AE508/#REF!</f>
        <v>#REF!</v>
      </c>
      <c r="AG508" s="82">
        <v>2136308.4413995105</v>
      </c>
      <c r="AH508" s="89" t="e">
        <f>#REF!-AG508</f>
        <v>#REF!</v>
      </c>
      <c r="AI508" s="81" t="e">
        <f>AH508/#REF!</f>
        <v>#REF!</v>
      </c>
      <c r="AJ508" s="88" t="e">
        <f>#REF!-#REF!</f>
        <v>#REF!</v>
      </c>
      <c r="AK508" s="81" t="e">
        <f>AJ508/#REF!</f>
        <v>#REF!</v>
      </c>
      <c r="AL508" s="88" t="e">
        <f>#REF!-#REF!</f>
        <v>#REF!</v>
      </c>
      <c r="AM508" s="83" t="e">
        <f>AL508/#REF!</f>
        <v>#REF!</v>
      </c>
    </row>
    <row r="509" spans="1:39" s="80" customFormat="1" ht="12.75">
      <c r="A509" s="14" t="s">
        <v>931</v>
      </c>
      <c r="B509" s="61" t="s">
        <v>932</v>
      </c>
      <c r="C509" s="27">
        <v>8091</v>
      </c>
      <c r="D509" s="46">
        <v>7622722</v>
      </c>
      <c r="E509" s="46">
        <v>771700</v>
      </c>
      <c r="F509" s="15">
        <f t="shared" si="101"/>
        <v>79921.5287054555</v>
      </c>
      <c r="G509" s="16">
        <f t="shared" si="110"/>
        <v>0.00474436443301219</v>
      </c>
      <c r="H509" s="16">
        <v>0</v>
      </c>
      <c r="I509" s="107">
        <f t="shared" si="111"/>
        <v>9.877830763249968</v>
      </c>
      <c r="J509" s="107">
        <f t="shared" si="112"/>
        <v>-988.4712945445125</v>
      </c>
      <c r="K509" s="107">
        <f t="shared" si="114"/>
        <v>0</v>
      </c>
      <c r="L509" s="107">
        <f t="shared" si="113"/>
        <v>0</v>
      </c>
      <c r="M509" s="56">
        <f t="shared" si="107"/>
        <v>345559.90291519277</v>
      </c>
      <c r="N509" s="57">
        <f t="shared" si="109"/>
        <v>0</v>
      </c>
      <c r="O509" s="58">
        <f t="shared" si="108"/>
        <v>345559.90291519277</v>
      </c>
      <c r="P509" s="18">
        <v>473870.4</v>
      </c>
      <c r="AE509" s="88" t="e">
        <f>#REF!-P509</f>
        <v>#REF!</v>
      </c>
      <c r="AF509" s="81" t="e">
        <f>AE509/#REF!</f>
        <v>#REF!</v>
      </c>
      <c r="AG509" s="82">
        <v>507910.4312415127</v>
      </c>
      <c r="AH509" s="89" t="e">
        <f>#REF!-AG509</f>
        <v>#REF!</v>
      </c>
      <c r="AI509" s="81" t="e">
        <f>AH509/#REF!</f>
        <v>#REF!</v>
      </c>
      <c r="AJ509" s="88" t="e">
        <f>#REF!-#REF!</f>
        <v>#REF!</v>
      </c>
      <c r="AK509" s="81" t="e">
        <f>AJ509/#REF!</f>
        <v>#REF!</v>
      </c>
      <c r="AL509" s="88" t="e">
        <f>#REF!-#REF!</f>
        <v>#REF!</v>
      </c>
      <c r="AM509" s="83" t="e">
        <f>AL509/#REF!</f>
        <v>#REF!</v>
      </c>
    </row>
    <row r="510" spans="1:39" s="80" customFormat="1" ht="12.75">
      <c r="A510" s="14" t="s">
        <v>933</v>
      </c>
      <c r="B510" s="61" t="s">
        <v>934</v>
      </c>
      <c r="C510" s="27">
        <v>1376</v>
      </c>
      <c r="D510" s="46">
        <v>1382544</v>
      </c>
      <c r="E510" s="46">
        <v>142350</v>
      </c>
      <c r="F510" s="15">
        <f t="shared" si="101"/>
        <v>13364.106385669125</v>
      </c>
      <c r="G510" s="16">
        <f t="shared" si="110"/>
        <v>0.0007933305586387224</v>
      </c>
      <c r="H510" s="16">
        <v>0</v>
      </c>
      <c r="I510" s="107">
        <f t="shared" si="111"/>
        <v>9.712286617492097</v>
      </c>
      <c r="J510" s="107">
        <f t="shared" si="112"/>
        <v>-395.89361433087424</v>
      </c>
      <c r="K510" s="107">
        <f t="shared" si="114"/>
        <v>0</v>
      </c>
      <c r="L510" s="107">
        <f t="shared" si="113"/>
        <v>0</v>
      </c>
      <c r="M510" s="56">
        <f t="shared" si="107"/>
        <v>57782.9200715088</v>
      </c>
      <c r="N510" s="57">
        <f t="shared" si="109"/>
        <v>0</v>
      </c>
      <c r="O510" s="58">
        <f t="shared" si="108"/>
        <v>57782.9200715088</v>
      </c>
      <c r="P510" s="18">
        <v>90120.99</v>
      </c>
      <c r="AE510" s="88" t="e">
        <f>#REF!-P510</f>
        <v>#REF!</v>
      </c>
      <c r="AF510" s="81" t="e">
        <f>AE510/#REF!</f>
        <v>#REF!</v>
      </c>
      <c r="AG510" s="82">
        <v>91147.74244544542</v>
      </c>
      <c r="AH510" s="89" t="e">
        <f>#REF!-AG510</f>
        <v>#REF!</v>
      </c>
      <c r="AI510" s="81" t="e">
        <f>AH510/#REF!</f>
        <v>#REF!</v>
      </c>
      <c r="AJ510" s="88" t="e">
        <f>#REF!-#REF!</f>
        <v>#REF!</v>
      </c>
      <c r="AK510" s="81" t="e">
        <f>AJ510/#REF!</f>
        <v>#REF!</v>
      </c>
      <c r="AL510" s="88" t="e">
        <f>#REF!-#REF!</f>
        <v>#REF!</v>
      </c>
      <c r="AM510" s="83" t="e">
        <f>AL510/#REF!</f>
        <v>#REF!</v>
      </c>
    </row>
    <row r="511" spans="1:39" s="80" customFormat="1" ht="12.75">
      <c r="A511" s="14" t="s">
        <v>935</v>
      </c>
      <c r="B511" s="61" t="s">
        <v>936</v>
      </c>
      <c r="C511" s="27">
        <v>2041</v>
      </c>
      <c r="D511" s="46">
        <v>2306476</v>
      </c>
      <c r="E511" s="46">
        <v>213200</v>
      </c>
      <c r="F511" s="15">
        <f t="shared" si="101"/>
        <v>22080.28853658537</v>
      </c>
      <c r="G511" s="16">
        <f t="shared" si="110"/>
        <v>0.0013107473956072068</v>
      </c>
      <c r="H511" s="16">
        <v>0.0004028547883948566</v>
      </c>
      <c r="I511" s="107">
        <f t="shared" si="111"/>
        <v>10.818367729831145</v>
      </c>
      <c r="J511" s="107">
        <f t="shared" si="112"/>
        <v>1670.2885365853672</v>
      </c>
      <c r="K511" s="107">
        <f t="shared" si="114"/>
        <v>1670.2885365853672</v>
      </c>
      <c r="L511" s="107">
        <f t="shared" si="113"/>
        <v>0.0004028547883948566</v>
      </c>
      <c r="M511" s="56">
        <f t="shared" si="107"/>
        <v>95469.42465479957</v>
      </c>
      <c r="N511" s="57">
        <f t="shared" si="109"/>
        <v>6596.142362129055</v>
      </c>
      <c r="O511" s="58">
        <f t="shared" si="108"/>
        <v>102065.56701692863</v>
      </c>
      <c r="P511" s="18">
        <v>158131.31</v>
      </c>
      <c r="AE511" s="88" t="e">
        <f>#REF!-P511</f>
        <v>#REF!</v>
      </c>
      <c r="AF511" s="81" t="e">
        <f>AE511/#REF!</f>
        <v>#REF!</v>
      </c>
      <c r="AG511" s="82">
        <v>161077.49470443532</v>
      </c>
      <c r="AH511" s="89" t="e">
        <f>#REF!-AG511</f>
        <v>#REF!</v>
      </c>
      <c r="AI511" s="81" t="e">
        <f>AH511/#REF!</f>
        <v>#REF!</v>
      </c>
      <c r="AJ511" s="88" t="e">
        <f>#REF!-#REF!</f>
        <v>#REF!</v>
      </c>
      <c r="AK511" s="81" t="e">
        <f>AJ511/#REF!</f>
        <v>#REF!</v>
      </c>
      <c r="AL511" s="88" t="e">
        <f>#REF!-#REF!</f>
        <v>#REF!</v>
      </c>
      <c r="AM511" s="83" t="e">
        <f>AL511/#REF!</f>
        <v>#REF!</v>
      </c>
    </row>
    <row r="512" spans="1:39" s="80" customFormat="1" ht="12.75">
      <c r="A512" s="14" t="s">
        <v>937</v>
      </c>
      <c r="B512" s="61" t="s">
        <v>938</v>
      </c>
      <c r="C512" s="27">
        <v>6233</v>
      </c>
      <c r="D512" s="46">
        <v>9945865</v>
      </c>
      <c r="E512" s="46">
        <v>888050</v>
      </c>
      <c r="F512" s="15">
        <f t="shared" si="101"/>
        <v>69807.52946906142</v>
      </c>
      <c r="G512" s="16">
        <f t="shared" si="110"/>
        <v>0.004143969282545242</v>
      </c>
      <c r="H512" s="16">
        <v>0.0018034959146240217</v>
      </c>
      <c r="I512" s="107">
        <f t="shared" si="111"/>
        <v>11.1996678114971</v>
      </c>
      <c r="J512" s="107">
        <f t="shared" si="112"/>
        <v>7477.529469061427</v>
      </c>
      <c r="K512" s="107">
        <f t="shared" si="114"/>
        <v>7477.529469061427</v>
      </c>
      <c r="L512" s="107">
        <f t="shared" si="113"/>
        <v>0.0018034959146240217</v>
      </c>
      <c r="M512" s="56">
        <f t="shared" si="107"/>
        <v>301829.60081983136</v>
      </c>
      <c r="N512" s="57">
        <f t="shared" si="109"/>
        <v>29529.53804962165</v>
      </c>
      <c r="O512" s="58">
        <f t="shared" si="108"/>
        <v>331359.138869453</v>
      </c>
      <c r="P512" s="18">
        <v>368520.41</v>
      </c>
      <c r="AE512" s="88" t="e">
        <f>#REF!-P512</f>
        <v>#REF!</v>
      </c>
      <c r="AF512" s="81" t="e">
        <f>AE512/#REF!</f>
        <v>#REF!</v>
      </c>
      <c r="AG512" s="82">
        <v>394992.70511751156</v>
      </c>
      <c r="AH512" s="89" t="e">
        <f>#REF!-AG512</f>
        <v>#REF!</v>
      </c>
      <c r="AI512" s="81" t="e">
        <f>AH512/#REF!</f>
        <v>#REF!</v>
      </c>
      <c r="AJ512" s="88" t="e">
        <f>#REF!-#REF!</f>
        <v>#REF!</v>
      </c>
      <c r="AK512" s="81" t="e">
        <f>AJ512/#REF!</f>
        <v>#REF!</v>
      </c>
      <c r="AL512" s="88" t="e">
        <f>#REF!-#REF!</f>
        <v>#REF!</v>
      </c>
      <c r="AM512" s="83" t="e">
        <f>AL512/#REF!</f>
        <v>#REF!</v>
      </c>
    </row>
    <row r="513" spans="1:39" s="80" customFormat="1" ht="12.75">
      <c r="A513" s="14" t="s">
        <v>939</v>
      </c>
      <c r="B513" s="61" t="s">
        <v>940</v>
      </c>
      <c r="C513" s="27">
        <v>4716</v>
      </c>
      <c r="D513" s="46">
        <v>3785643</v>
      </c>
      <c r="E513" s="46">
        <v>491400</v>
      </c>
      <c r="F513" s="15">
        <f t="shared" si="101"/>
        <v>36331.079340659344</v>
      </c>
      <c r="G513" s="16">
        <f t="shared" si="110"/>
        <v>0.002156714009713408</v>
      </c>
      <c r="H513" s="16">
        <v>0</v>
      </c>
      <c r="I513" s="107">
        <f t="shared" si="111"/>
        <v>7.703791208791209</v>
      </c>
      <c r="J513" s="107">
        <f t="shared" si="112"/>
        <v>-10828.920659340658</v>
      </c>
      <c r="K513" s="107">
        <f t="shared" si="114"/>
        <v>0</v>
      </c>
      <c r="L513" s="107">
        <f t="shared" si="113"/>
        <v>0</v>
      </c>
      <c r="M513" s="56">
        <f t="shared" si="107"/>
        <v>157086.13752911644</v>
      </c>
      <c r="N513" s="57">
        <f t="shared" si="109"/>
        <v>0</v>
      </c>
      <c r="O513" s="58">
        <f t="shared" si="108"/>
        <v>157086.13752911644</v>
      </c>
      <c r="P513" s="18">
        <v>245153.86</v>
      </c>
      <c r="AE513" s="88" t="e">
        <f>#REF!-P513</f>
        <v>#REF!</v>
      </c>
      <c r="AF513" s="81" t="e">
        <f>AE513/#REF!</f>
        <v>#REF!</v>
      </c>
      <c r="AG513" s="82">
        <v>250421.59665995493</v>
      </c>
      <c r="AH513" s="89" t="e">
        <f>#REF!-AG513</f>
        <v>#REF!</v>
      </c>
      <c r="AI513" s="81" t="e">
        <f>AH513/#REF!</f>
        <v>#REF!</v>
      </c>
      <c r="AJ513" s="88" t="e">
        <f>#REF!-#REF!</f>
        <v>#REF!</v>
      </c>
      <c r="AK513" s="81" t="e">
        <f>AJ513/#REF!</f>
        <v>#REF!</v>
      </c>
      <c r="AL513" s="88" t="e">
        <f>#REF!-#REF!</f>
        <v>#REF!</v>
      </c>
      <c r="AM513" s="83" t="e">
        <f>AL513/#REF!</f>
        <v>#REF!</v>
      </c>
    </row>
    <row r="514" spans="1:39" s="80" customFormat="1" ht="12.75">
      <c r="A514" s="14" t="s">
        <v>941</v>
      </c>
      <c r="B514" s="61" t="s">
        <v>942</v>
      </c>
      <c r="C514" s="27">
        <v>11404</v>
      </c>
      <c r="D514" s="46">
        <v>25827465</v>
      </c>
      <c r="E514" s="46">
        <v>2288950</v>
      </c>
      <c r="F514" s="15">
        <f t="shared" si="101"/>
        <v>128677.52063609952</v>
      </c>
      <c r="G514" s="16">
        <f t="shared" si="110"/>
        <v>0.007638655843083618</v>
      </c>
      <c r="H514" s="16">
        <v>0.0035304051661255243</v>
      </c>
      <c r="I514" s="107">
        <f t="shared" si="111"/>
        <v>11.283542672404378</v>
      </c>
      <c r="J514" s="107">
        <f t="shared" si="112"/>
        <v>14637.520636099529</v>
      </c>
      <c r="K514" s="107">
        <f t="shared" si="114"/>
        <v>14637.520636099529</v>
      </c>
      <c r="L514" s="107">
        <f t="shared" si="113"/>
        <v>0.0035304051661255243</v>
      </c>
      <c r="M514" s="56">
        <f t="shared" si="107"/>
        <v>556368.1308230908</v>
      </c>
      <c r="N514" s="57">
        <f t="shared" si="109"/>
        <v>57805.08446863766</v>
      </c>
      <c r="O514" s="58">
        <f t="shared" si="108"/>
        <v>614173.2152917285</v>
      </c>
      <c r="P514" s="18">
        <v>689064.38</v>
      </c>
      <c r="AE514" s="88" t="e">
        <f>#REF!-P514</f>
        <v>#REF!</v>
      </c>
      <c r="AF514" s="81" t="e">
        <f>AE514/#REF!</f>
        <v>#REF!</v>
      </c>
      <c r="AG514" s="82">
        <v>752213.8918373932</v>
      </c>
      <c r="AH514" s="89" t="e">
        <f>#REF!-AG514</f>
        <v>#REF!</v>
      </c>
      <c r="AI514" s="81" t="e">
        <f>AH514/#REF!</f>
        <v>#REF!</v>
      </c>
      <c r="AJ514" s="88" t="e">
        <f>#REF!-#REF!</f>
        <v>#REF!</v>
      </c>
      <c r="AK514" s="81" t="e">
        <f>AJ514/#REF!</f>
        <v>#REF!</v>
      </c>
      <c r="AL514" s="88" t="e">
        <f>#REF!-#REF!</f>
        <v>#REF!</v>
      </c>
      <c r="AM514" s="83" t="e">
        <f>AL514/#REF!</f>
        <v>#REF!</v>
      </c>
    </row>
    <row r="515" spans="1:39" s="80" customFormat="1" ht="12.75">
      <c r="A515" s="14" t="s">
        <v>943</v>
      </c>
      <c r="B515" s="61" t="s">
        <v>944</v>
      </c>
      <c r="C515" s="27">
        <v>3911</v>
      </c>
      <c r="D515" s="46">
        <v>11564442</v>
      </c>
      <c r="E515" s="46">
        <v>1923750</v>
      </c>
      <c r="F515" s="15">
        <f t="shared" si="101"/>
        <v>23510.608271345027</v>
      </c>
      <c r="G515" s="16">
        <f t="shared" si="110"/>
        <v>0.0013956551568493406</v>
      </c>
      <c r="H515" s="16">
        <v>0</v>
      </c>
      <c r="I515" s="107">
        <f t="shared" si="111"/>
        <v>6.011405847953216</v>
      </c>
      <c r="J515" s="107">
        <f t="shared" si="112"/>
        <v>-15599.391728654973</v>
      </c>
      <c r="K515" s="107">
        <f t="shared" si="114"/>
        <v>0</v>
      </c>
      <c r="L515" s="107">
        <f t="shared" si="113"/>
        <v>0</v>
      </c>
      <c r="M515" s="56">
        <f t="shared" si="107"/>
        <v>101653.75516858131</v>
      </c>
      <c r="N515" s="57">
        <f t="shared" si="109"/>
        <v>0</v>
      </c>
      <c r="O515" s="58">
        <f t="shared" si="108"/>
        <v>101653.75516858131</v>
      </c>
      <c r="P515" s="18">
        <v>145370.94</v>
      </c>
      <c r="AE515" s="88" t="e">
        <f>#REF!-P515</f>
        <v>#REF!</v>
      </c>
      <c r="AF515" s="81" t="e">
        <f>AE515/#REF!</f>
        <v>#REF!</v>
      </c>
      <c r="AG515" s="82">
        <v>155813.49576093323</v>
      </c>
      <c r="AH515" s="89" t="e">
        <f>#REF!-AG515</f>
        <v>#REF!</v>
      </c>
      <c r="AI515" s="81" t="e">
        <f>AH515/#REF!</f>
        <v>#REF!</v>
      </c>
      <c r="AJ515" s="88" t="e">
        <f>#REF!-#REF!</f>
        <v>#REF!</v>
      </c>
      <c r="AK515" s="81" t="e">
        <f>AJ515/#REF!</f>
        <v>#REF!</v>
      </c>
      <c r="AL515" s="88" t="e">
        <f>#REF!-#REF!</f>
        <v>#REF!</v>
      </c>
      <c r="AM515" s="83" t="e">
        <f>AL515/#REF!</f>
        <v>#REF!</v>
      </c>
    </row>
    <row r="516" spans="1:39" s="80" customFormat="1" ht="12.75">
      <c r="A516" s="14" t="s">
        <v>945</v>
      </c>
      <c r="B516" s="61" t="s">
        <v>946</v>
      </c>
      <c r="C516" s="27">
        <v>10230</v>
      </c>
      <c r="D516" s="46">
        <v>18633804</v>
      </c>
      <c r="E516" s="46">
        <v>1701400</v>
      </c>
      <c r="F516" s="15">
        <f t="shared" si="101"/>
        <v>112039.38810391442</v>
      </c>
      <c r="G516" s="16">
        <f t="shared" si="110"/>
        <v>0.006650969978010147</v>
      </c>
      <c r="H516" s="16">
        <v>0.002349030749931928</v>
      </c>
      <c r="I516" s="107">
        <f t="shared" si="111"/>
        <v>10.952041847889973</v>
      </c>
      <c r="J516" s="107">
        <f t="shared" si="112"/>
        <v>9739.388103914422</v>
      </c>
      <c r="K516" s="107">
        <f t="shared" si="114"/>
        <v>9739.388103914422</v>
      </c>
      <c r="L516" s="107">
        <f t="shared" si="113"/>
        <v>0.002349030749931928</v>
      </c>
      <c r="M516" s="56">
        <f t="shared" si="107"/>
        <v>484429.1732525816</v>
      </c>
      <c r="N516" s="57">
        <f t="shared" si="109"/>
        <v>38461.85197725106</v>
      </c>
      <c r="O516" s="58">
        <f t="shared" si="108"/>
        <v>522891.0252298327</v>
      </c>
      <c r="P516" s="18">
        <v>749340.95</v>
      </c>
      <c r="AE516" s="88" t="e">
        <f>#REF!-P516</f>
        <v>#REF!</v>
      </c>
      <c r="AF516" s="81" t="e">
        <f>AE516/#REF!</f>
        <v>#REF!</v>
      </c>
      <c r="AG516" s="82">
        <v>810851.4086831966</v>
      </c>
      <c r="AH516" s="89" t="e">
        <f>#REF!-AG516</f>
        <v>#REF!</v>
      </c>
      <c r="AI516" s="81" t="e">
        <f>AH516/#REF!</f>
        <v>#REF!</v>
      </c>
      <c r="AJ516" s="88" t="e">
        <f>#REF!-#REF!</f>
        <v>#REF!</v>
      </c>
      <c r="AK516" s="81" t="e">
        <f>AJ516/#REF!</f>
        <v>#REF!</v>
      </c>
      <c r="AL516" s="88" t="e">
        <f>#REF!-#REF!</f>
        <v>#REF!</v>
      </c>
      <c r="AM516" s="83" t="e">
        <f>AL516/#REF!</f>
        <v>#REF!</v>
      </c>
    </row>
    <row r="517" spans="1:39" s="80" customFormat="1" ht="12.75">
      <c r="A517" s="14" t="s">
        <v>947</v>
      </c>
      <c r="B517" s="61" t="s">
        <v>948</v>
      </c>
      <c r="C517" s="27">
        <v>5807</v>
      </c>
      <c r="D517" s="46">
        <v>5947254</v>
      </c>
      <c r="E517" s="46">
        <v>526600</v>
      </c>
      <c r="F517" s="15">
        <f t="shared" si="101"/>
        <v>65582.42304975312</v>
      </c>
      <c r="G517" s="16">
        <f t="shared" si="110"/>
        <v>0.003893155203458571</v>
      </c>
      <c r="H517" s="16">
        <v>0.0018119118534022593</v>
      </c>
      <c r="I517" s="107">
        <f t="shared" si="111"/>
        <v>11.293684010634257</v>
      </c>
      <c r="J517" s="107">
        <f t="shared" si="112"/>
        <v>7512.42304975313</v>
      </c>
      <c r="K517" s="107">
        <f t="shared" si="114"/>
        <v>7512.42304975313</v>
      </c>
      <c r="L517" s="107">
        <f t="shared" si="113"/>
        <v>0.0018119118534022593</v>
      </c>
      <c r="M517" s="56">
        <f t="shared" si="107"/>
        <v>283561.3395927051</v>
      </c>
      <c r="N517" s="57">
        <f t="shared" si="109"/>
        <v>29667.33641243472</v>
      </c>
      <c r="O517" s="58">
        <f t="shared" si="108"/>
        <v>313228.6760051398</v>
      </c>
      <c r="P517" s="18">
        <v>298070.67</v>
      </c>
      <c r="AE517" s="88" t="e">
        <f>#REF!-P517</f>
        <v>#REF!</v>
      </c>
      <c r="AF517" s="81" t="e">
        <f>AE517/#REF!</f>
        <v>#REF!</v>
      </c>
      <c r="AG517" s="82">
        <v>319482.2901091901</v>
      </c>
      <c r="AH517" s="89" t="e">
        <f>#REF!-AG517</f>
        <v>#REF!</v>
      </c>
      <c r="AI517" s="81" t="e">
        <f>AH517/#REF!</f>
        <v>#REF!</v>
      </c>
      <c r="AJ517" s="88" t="e">
        <f>#REF!-#REF!</f>
        <v>#REF!</v>
      </c>
      <c r="AK517" s="81" t="e">
        <f>AJ517/#REF!</f>
        <v>#REF!</v>
      </c>
      <c r="AL517" s="88" t="e">
        <f>#REF!-#REF!</f>
        <v>#REF!</v>
      </c>
      <c r="AM517" s="83" t="e">
        <f>AL517/#REF!</f>
        <v>#REF!</v>
      </c>
    </row>
    <row r="518" spans="1:39" s="80" customFormat="1" ht="12.75">
      <c r="A518" s="14" t="s">
        <v>949</v>
      </c>
      <c r="B518" s="61" t="s">
        <v>950</v>
      </c>
      <c r="C518" s="27">
        <v>2650</v>
      </c>
      <c r="D518" s="46">
        <v>3090072</v>
      </c>
      <c r="E518" s="46">
        <v>318350</v>
      </c>
      <c r="F518" s="15">
        <f t="shared" si="101"/>
        <v>25722.289304224912</v>
      </c>
      <c r="G518" s="16">
        <f t="shared" si="110"/>
        <v>0.0015269466999357371</v>
      </c>
      <c r="H518" s="16">
        <v>0</v>
      </c>
      <c r="I518" s="107">
        <f t="shared" si="111"/>
        <v>9.70652426574525</v>
      </c>
      <c r="J518" s="107">
        <f t="shared" si="112"/>
        <v>-777.7106957750882</v>
      </c>
      <c r="K518" s="107">
        <f t="shared" si="114"/>
        <v>0</v>
      </c>
      <c r="L518" s="107">
        <f t="shared" si="113"/>
        <v>0</v>
      </c>
      <c r="M518" s="56">
        <f t="shared" si="107"/>
        <v>111216.48870710004</v>
      </c>
      <c r="N518" s="57">
        <f t="shared" si="109"/>
        <v>0</v>
      </c>
      <c r="O518" s="58">
        <f t="shared" si="108"/>
        <v>111216.48870710004</v>
      </c>
      <c r="P518" s="18">
        <v>171000.77</v>
      </c>
      <c r="AE518" s="88" t="e">
        <f>#REF!-P518</f>
        <v>#REF!</v>
      </c>
      <c r="AF518" s="81" t="e">
        <f>AE518/#REF!</f>
        <v>#REF!</v>
      </c>
      <c r="AG518" s="82">
        <v>175024.88714901914</v>
      </c>
      <c r="AH518" s="89" t="e">
        <f>#REF!-AG518</f>
        <v>#REF!</v>
      </c>
      <c r="AI518" s="81" t="e">
        <f>AH518/#REF!</f>
        <v>#REF!</v>
      </c>
      <c r="AJ518" s="88" t="e">
        <f>#REF!-#REF!</f>
        <v>#REF!</v>
      </c>
      <c r="AK518" s="81" t="e">
        <f>AJ518/#REF!</f>
        <v>#REF!</v>
      </c>
      <c r="AL518" s="88" t="e">
        <f>#REF!-#REF!</f>
        <v>#REF!</v>
      </c>
      <c r="AM518" s="83" t="e">
        <f>AL518/#REF!</f>
        <v>#REF!</v>
      </c>
    </row>
    <row r="519" spans="1:39" s="80" customFormat="1" ht="12.75">
      <c r="A519" s="14" t="s">
        <v>951</v>
      </c>
      <c r="B519" s="61" t="s">
        <v>952</v>
      </c>
      <c r="C519" s="27">
        <v>3732</v>
      </c>
      <c r="D519" s="46">
        <v>2543709</v>
      </c>
      <c r="E519" s="46">
        <v>330750</v>
      </c>
      <c r="F519" s="15">
        <f t="shared" si="101"/>
        <v>28701.804952380953</v>
      </c>
      <c r="G519" s="16">
        <f t="shared" si="110"/>
        <v>0.0017038190433165997</v>
      </c>
      <c r="H519" s="16">
        <v>0</v>
      </c>
      <c r="I519" s="107">
        <f t="shared" si="111"/>
        <v>7.690730158730159</v>
      </c>
      <c r="J519" s="107">
        <f t="shared" si="112"/>
        <v>-8618.195047619047</v>
      </c>
      <c r="K519" s="107">
        <f t="shared" si="114"/>
        <v>0</v>
      </c>
      <c r="L519" s="107">
        <f t="shared" si="113"/>
        <v>0</v>
      </c>
      <c r="M519" s="56">
        <f t="shared" si="107"/>
        <v>124099.13941196348</v>
      </c>
      <c r="N519" s="57">
        <f t="shared" si="109"/>
        <v>0</v>
      </c>
      <c r="O519" s="58">
        <f t="shared" si="108"/>
        <v>124099.13941196348</v>
      </c>
      <c r="P519" s="18">
        <v>170683.72</v>
      </c>
      <c r="AE519" s="88" t="e">
        <f>#REF!-P519</f>
        <v>#REF!</v>
      </c>
      <c r="AF519" s="81" t="e">
        <f>AE519/#REF!</f>
        <v>#REF!</v>
      </c>
      <c r="AG519" s="82">
        <v>182944.61930867351</v>
      </c>
      <c r="AH519" s="89" t="e">
        <f>#REF!-AG519</f>
        <v>#REF!</v>
      </c>
      <c r="AI519" s="81" t="e">
        <f>AH519/#REF!</f>
        <v>#REF!</v>
      </c>
      <c r="AJ519" s="88" t="e">
        <f>#REF!-#REF!</f>
        <v>#REF!</v>
      </c>
      <c r="AK519" s="81" t="e">
        <f>AJ519/#REF!</f>
        <v>#REF!</v>
      </c>
      <c r="AL519" s="88" t="e">
        <f>#REF!-#REF!</f>
        <v>#REF!</v>
      </c>
      <c r="AM519" s="83" t="e">
        <f>AL519/#REF!</f>
        <v>#REF!</v>
      </c>
    </row>
    <row r="520" spans="1:39" s="80" customFormat="1" ht="12.75">
      <c r="A520" s="14" t="s">
        <v>953</v>
      </c>
      <c r="B520" s="61" t="s">
        <v>954</v>
      </c>
      <c r="C520" s="27">
        <v>4241</v>
      </c>
      <c r="D520" s="46">
        <v>4210520</v>
      </c>
      <c r="E520" s="46">
        <v>512450</v>
      </c>
      <c r="F520" s="15">
        <f aca="true" t="shared" si="115" ref="F520:F531">D520/E520*C520</f>
        <v>34845.966084496045</v>
      </c>
      <c r="G520" s="16">
        <f t="shared" si="110"/>
        <v>0.0020685535525041465</v>
      </c>
      <c r="H520" s="16">
        <v>0</v>
      </c>
      <c r="I520" s="107">
        <f t="shared" si="111"/>
        <v>8.216450385403453</v>
      </c>
      <c r="J520" s="107">
        <f t="shared" si="112"/>
        <v>-7564.033915503955</v>
      </c>
      <c r="K520" s="107">
        <f t="shared" si="114"/>
        <v>0</v>
      </c>
      <c r="L520" s="107">
        <f t="shared" si="113"/>
        <v>0</v>
      </c>
      <c r="M520" s="56">
        <f t="shared" si="107"/>
        <v>150664.89408031807</v>
      </c>
      <c r="N520" s="57">
        <f t="shared" si="109"/>
        <v>0</v>
      </c>
      <c r="O520" s="58">
        <f t="shared" si="108"/>
        <v>150664.89408031807</v>
      </c>
      <c r="P520" s="18">
        <v>189785.8</v>
      </c>
      <c r="AE520" s="88" t="e">
        <f>#REF!-P520</f>
        <v>#REF!</v>
      </c>
      <c r="AF520" s="81" t="e">
        <f>AE520/#REF!</f>
        <v>#REF!</v>
      </c>
      <c r="AG520" s="82">
        <v>203418.8712250805</v>
      </c>
      <c r="AH520" s="89" t="e">
        <f>#REF!-AG520</f>
        <v>#REF!</v>
      </c>
      <c r="AI520" s="81" t="e">
        <f>AH520/#REF!</f>
        <v>#REF!</v>
      </c>
      <c r="AJ520" s="88" t="e">
        <f>#REF!-#REF!</f>
        <v>#REF!</v>
      </c>
      <c r="AK520" s="81" t="e">
        <f>AJ520/#REF!</f>
        <v>#REF!</v>
      </c>
      <c r="AL520" s="88" t="e">
        <f>#REF!-#REF!</f>
        <v>#REF!</v>
      </c>
      <c r="AM520" s="83" t="e">
        <f>AL520/#REF!</f>
        <v>#REF!</v>
      </c>
    </row>
    <row r="521" spans="1:39" s="80" customFormat="1" ht="12.75">
      <c r="A521" s="14" t="s">
        <v>955</v>
      </c>
      <c r="B521" s="61" t="s">
        <v>956</v>
      </c>
      <c r="C521" s="27">
        <v>1494</v>
      </c>
      <c r="D521" s="46">
        <v>1945265</v>
      </c>
      <c r="E521" s="46">
        <v>280000</v>
      </c>
      <c r="F521" s="15">
        <f t="shared" si="115"/>
        <v>10379.37825</v>
      </c>
      <c r="G521" s="16">
        <f t="shared" si="110"/>
        <v>0.0006161487874883319</v>
      </c>
      <c r="H521" s="16">
        <v>0</v>
      </c>
      <c r="I521" s="107">
        <f t="shared" si="111"/>
        <v>6.947375</v>
      </c>
      <c r="J521" s="107">
        <f t="shared" si="112"/>
        <v>-4560.62175</v>
      </c>
      <c r="K521" s="107">
        <f t="shared" si="114"/>
        <v>0</v>
      </c>
      <c r="L521" s="107">
        <f t="shared" si="113"/>
        <v>0</v>
      </c>
      <c r="M521" s="56">
        <f aca="true" t="shared" si="116" ref="M521:M532">$B$541*G521</f>
        <v>44877.73192638185</v>
      </c>
      <c r="N521" s="57">
        <f t="shared" si="109"/>
        <v>0</v>
      </c>
      <c r="O521" s="58">
        <f aca="true" t="shared" si="117" ref="O521:O532">M521+N521</f>
        <v>44877.73192638185</v>
      </c>
      <c r="P521" s="18">
        <v>63460.82</v>
      </c>
      <c r="AE521" s="88" t="e">
        <f>#REF!-P521</f>
        <v>#REF!</v>
      </c>
      <c r="AF521" s="81" t="e">
        <f>AE521/#REF!</f>
        <v>#REF!</v>
      </c>
      <c r="AG521" s="82">
        <v>68019.46162464045</v>
      </c>
      <c r="AH521" s="89" t="e">
        <f>#REF!-AG521</f>
        <v>#REF!</v>
      </c>
      <c r="AI521" s="81" t="e">
        <f>AH521/#REF!</f>
        <v>#REF!</v>
      </c>
      <c r="AJ521" s="88" t="e">
        <f>#REF!-#REF!</f>
        <v>#REF!</v>
      </c>
      <c r="AK521" s="81" t="e">
        <f>AJ521/#REF!</f>
        <v>#REF!</v>
      </c>
      <c r="AL521" s="88" t="e">
        <f>#REF!-#REF!</f>
        <v>#REF!</v>
      </c>
      <c r="AM521" s="83" t="e">
        <f>AL521/#REF!</f>
        <v>#REF!</v>
      </c>
    </row>
    <row r="522" spans="1:39" s="80" customFormat="1" ht="12.75">
      <c r="A522" s="14" t="s">
        <v>957</v>
      </c>
      <c r="B522" s="61" t="s">
        <v>958</v>
      </c>
      <c r="C522" s="27">
        <v>4728</v>
      </c>
      <c r="D522" s="46">
        <v>6305001</v>
      </c>
      <c r="E522" s="46">
        <v>606550</v>
      </c>
      <c r="F522" s="15">
        <f t="shared" si="115"/>
        <v>49146.88768939082</v>
      </c>
      <c r="G522" s="16">
        <f t="shared" si="110"/>
        <v>0.002917496070503392</v>
      </c>
      <c r="H522" s="16">
        <v>0.00045027229044151534</v>
      </c>
      <c r="I522" s="107">
        <f t="shared" si="111"/>
        <v>10.394857802324623</v>
      </c>
      <c r="J522" s="107">
        <f t="shared" si="112"/>
        <v>1866.8876893908164</v>
      </c>
      <c r="K522" s="107">
        <f t="shared" si="114"/>
        <v>1866.8876893908164</v>
      </c>
      <c r="L522" s="107">
        <f t="shared" si="113"/>
        <v>0.00045027229044151534</v>
      </c>
      <c r="M522" s="56">
        <f t="shared" si="116"/>
        <v>212498.35949860266</v>
      </c>
      <c r="N522" s="57">
        <f aca="true" t="shared" si="118" ref="N522:N532">$G$541*L522</f>
        <v>7372.53277119562</v>
      </c>
      <c r="O522" s="58">
        <f t="shared" si="117"/>
        <v>219870.89226979826</v>
      </c>
      <c r="P522" s="18">
        <v>284890.8</v>
      </c>
      <c r="AE522" s="88" t="e">
        <f>#REF!-P522</f>
        <v>#REF!</v>
      </c>
      <c r="AF522" s="81" t="e">
        <f>AE522/#REF!</f>
        <v>#REF!</v>
      </c>
      <c r="AG522" s="82">
        <v>298882.2225112524</v>
      </c>
      <c r="AH522" s="89" t="e">
        <f>#REF!-AG522</f>
        <v>#REF!</v>
      </c>
      <c r="AI522" s="81" t="e">
        <f>AH522/#REF!</f>
        <v>#REF!</v>
      </c>
      <c r="AJ522" s="88" t="e">
        <f>#REF!-#REF!</f>
        <v>#REF!</v>
      </c>
      <c r="AK522" s="81" t="e">
        <f>AJ522/#REF!</f>
        <v>#REF!</v>
      </c>
      <c r="AL522" s="88" t="e">
        <f>#REF!-#REF!</f>
        <v>#REF!</v>
      </c>
      <c r="AM522" s="83" t="e">
        <f>AL522/#REF!</f>
        <v>#REF!</v>
      </c>
    </row>
    <row r="523" spans="1:39" s="80" customFormat="1" ht="12.75">
      <c r="A523" s="14" t="s">
        <v>959</v>
      </c>
      <c r="B523" s="61" t="s">
        <v>960</v>
      </c>
      <c r="C523" s="27">
        <v>1242</v>
      </c>
      <c r="D523" s="46">
        <v>8629058</v>
      </c>
      <c r="E523" s="46">
        <v>1327550</v>
      </c>
      <c r="F523" s="15">
        <f t="shared" si="115"/>
        <v>8072.984095514294</v>
      </c>
      <c r="G523" s="16">
        <f t="shared" si="110"/>
        <v>0.0004792348098368724</v>
      </c>
      <c r="H523" s="16">
        <v>0</v>
      </c>
      <c r="I523" s="107">
        <f t="shared" si="111"/>
        <v>6.499987194455953</v>
      </c>
      <c r="J523" s="107">
        <f t="shared" si="112"/>
        <v>-4347.015904485706</v>
      </c>
      <c r="K523" s="107">
        <f t="shared" si="114"/>
        <v>0</v>
      </c>
      <c r="L523" s="107">
        <f t="shared" si="113"/>
        <v>0</v>
      </c>
      <c r="M523" s="56">
        <f t="shared" si="116"/>
        <v>34905.48348446929</v>
      </c>
      <c r="N523" s="57">
        <f t="shared" si="118"/>
        <v>0</v>
      </c>
      <c r="O523" s="58">
        <f t="shared" si="117"/>
        <v>34905.48348446929</v>
      </c>
      <c r="P523" s="18">
        <v>51121.77</v>
      </c>
      <c r="AE523" s="88" t="e">
        <f>#REF!-P523</f>
        <v>#REF!</v>
      </c>
      <c r="AF523" s="81" t="e">
        <f>AE523/#REF!</f>
        <v>#REF!</v>
      </c>
      <c r="AG523" s="82">
        <v>54794.03601527925</v>
      </c>
      <c r="AH523" s="89" t="e">
        <f>#REF!-AG523</f>
        <v>#REF!</v>
      </c>
      <c r="AI523" s="81" t="e">
        <f>AH523/#REF!</f>
        <v>#REF!</v>
      </c>
      <c r="AJ523" s="88" t="e">
        <f>#REF!-#REF!</f>
        <v>#REF!</v>
      </c>
      <c r="AK523" s="81" t="e">
        <f>AJ523/#REF!</f>
        <v>#REF!</v>
      </c>
      <c r="AL523" s="88" t="e">
        <f>#REF!-#REF!</f>
        <v>#REF!</v>
      </c>
      <c r="AM523" s="83" t="e">
        <f>AL523/#REF!</f>
        <v>#REF!</v>
      </c>
    </row>
    <row r="524" spans="1:39" s="80" customFormat="1" ht="12.75">
      <c r="A524" s="14" t="s">
        <v>961</v>
      </c>
      <c r="B524" s="61" t="s">
        <v>962</v>
      </c>
      <c r="C524" s="27">
        <v>9423</v>
      </c>
      <c r="D524" s="46">
        <v>18752753</v>
      </c>
      <c r="E524" s="46">
        <v>1533750</v>
      </c>
      <c r="F524" s="15">
        <f t="shared" si="115"/>
        <v>115212.51280782396</v>
      </c>
      <c r="G524" s="16">
        <f t="shared" si="110"/>
        <v>0.006839335493917917</v>
      </c>
      <c r="H524" s="16">
        <v>0.0050607458364462475</v>
      </c>
      <c r="I524" s="107">
        <f t="shared" si="111"/>
        <v>12.226733822330889</v>
      </c>
      <c r="J524" s="107">
        <f t="shared" si="112"/>
        <v>20982.51280782397</v>
      </c>
      <c r="K524" s="107">
        <f t="shared" si="114"/>
        <v>20982.51280782397</v>
      </c>
      <c r="L524" s="107">
        <f t="shared" si="113"/>
        <v>0.0050607458364462475</v>
      </c>
      <c r="M524" s="56">
        <f t="shared" si="116"/>
        <v>498148.93915773416</v>
      </c>
      <c r="N524" s="57">
        <f t="shared" si="118"/>
        <v>82862.11547529796</v>
      </c>
      <c r="O524" s="58">
        <f t="shared" si="117"/>
        <v>581011.0546330321</v>
      </c>
      <c r="P524" s="18">
        <v>727451.76</v>
      </c>
      <c r="AE524" s="88" t="e">
        <f>#REF!-P524</f>
        <v>#REF!</v>
      </c>
      <c r="AF524" s="81" t="e">
        <f>AE524/#REF!</f>
        <v>#REF!</v>
      </c>
      <c r="AG524" s="82">
        <v>750803.6165738434</v>
      </c>
      <c r="AH524" s="89" t="e">
        <f>#REF!-AG524</f>
        <v>#REF!</v>
      </c>
      <c r="AI524" s="81" t="e">
        <f>AH524/#REF!</f>
        <v>#REF!</v>
      </c>
      <c r="AJ524" s="88" t="e">
        <f>#REF!-#REF!</f>
        <v>#REF!</v>
      </c>
      <c r="AK524" s="81" t="e">
        <f>AJ524/#REF!</f>
        <v>#REF!</v>
      </c>
      <c r="AL524" s="88" t="e">
        <f>#REF!-#REF!</f>
        <v>#REF!</v>
      </c>
      <c r="AM524" s="83" t="e">
        <f>AL524/#REF!</f>
        <v>#REF!</v>
      </c>
    </row>
    <row r="525" spans="1:39" s="80" customFormat="1" ht="12.75">
      <c r="A525" s="14" t="s">
        <v>963</v>
      </c>
      <c r="B525" s="61" t="s">
        <v>964</v>
      </c>
      <c r="C525" s="27">
        <v>1743</v>
      </c>
      <c r="D525" s="46">
        <v>2396699</v>
      </c>
      <c r="E525" s="46">
        <v>227250</v>
      </c>
      <c r="F525" s="15">
        <f t="shared" si="115"/>
        <v>18382.602231023102</v>
      </c>
      <c r="G525" s="16">
        <f t="shared" si="110"/>
        <v>0.0010912424427277413</v>
      </c>
      <c r="H525" s="16">
        <v>0.00022975693228896598</v>
      </c>
      <c r="I525" s="107">
        <f t="shared" si="111"/>
        <v>10.546530253025303</v>
      </c>
      <c r="J525" s="107">
        <f t="shared" si="112"/>
        <v>952.6022310231026</v>
      </c>
      <c r="K525" s="107">
        <f t="shared" si="114"/>
        <v>952.6022310231026</v>
      </c>
      <c r="L525" s="107">
        <f t="shared" si="113"/>
        <v>0.00022975693228896598</v>
      </c>
      <c r="M525" s="56">
        <f t="shared" si="116"/>
        <v>79481.59082006321</v>
      </c>
      <c r="N525" s="57">
        <f t="shared" si="118"/>
        <v>3761.9248367445116</v>
      </c>
      <c r="O525" s="58">
        <f t="shared" si="117"/>
        <v>83243.51565680772</v>
      </c>
      <c r="P525" s="18">
        <v>126600.97</v>
      </c>
      <c r="AE525" s="88" t="e">
        <f>#REF!-P525</f>
        <v>#REF!</v>
      </c>
      <c r="AF525" s="81" t="e">
        <f>AE525/#REF!</f>
        <v>#REF!</v>
      </c>
      <c r="AG525" s="82">
        <v>131941.7030232103</v>
      </c>
      <c r="AH525" s="89" t="e">
        <f>#REF!-AG525</f>
        <v>#REF!</v>
      </c>
      <c r="AI525" s="81" t="e">
        <f>AH525/#REF!</f>
        <v>#REF!</v>
      </c>
      <c r="AJ525" s="88" t="e">
        <f>#REF!-#REF!</f>
        <v>#REF!</v>
      </c>
      <c r="AK525" s="81" t="e">
        <f>AJ525/#REF!</f>
        <v>#REF!</v>
      </c>
      <c r="AL525" s="88" t="e">
        <f>#REF!-#REF!</f>
        <v>#REF!</v>
      </c>
      <c r="AM525" s="83" t="e">
        <f>AL525/#REF!</f>
        <v>#REF!</v>
      </c>
    </row>
    <row r="526" spans="1:39" s="80" customFormat="1" ht="12.75">
      <c r="A526" s="14" t="s">
        <v>965</v>
      </c>
      <c r="B526" s="61" t="s">
        <v>966</v>
      </c>
      <c r="C526" s="27">
        <v>18108</v>
      </c>
      <c r="D526" s="46">
        <v>26867673</v>
      </c>
      <c r="E526" s="46">
        <v>2128450</v>
      </c>
      <c r="F526" s="15">
        <f t="shared" si="115"/>
        <v>228579.3994145975</v>
      </c>
      <c r="G526" s="16">
        <f t="shared" si="110"/>
        <v>0.013569109478606328</v>
      </c>
      <c r="H526" s="16">
        <v>0.011456320318865128</v>
      </c>
      <c r="I526" s="107">
        <f t="shared" si="111"/>
        <v>12.62311682210059</v>
      </c>
      <c r="J526" s="107">
        <f t="shared" si="112"/>
        <v>47499.39941459748</v>
      </c>
      <c r="K526" s="107">
        <f t="shared" si="114"/>
        <v>47499.39941459748</v>
      </c>
      <c r="L526" s="107">
        <f t="shared" si="113"/>
        <v>0.011456320318865128</v>
      </c>
      <c r="M526" s="56">
        <f t="shared" si="116"/>
        <v>988317.87066067</v>
      </c>
      <c r="N526" s="57">
        <f t="shared" si="118"/>
        <v>187580.04607684817</v>
      </c>
      <c r="O526" s="58">
        <f t="shared" si="117"/>
        <v>1175897.9167375183</v>
      </c>
      <c r="P526" s="18">
        <v>1444816.71</v>
      </c>
      <c r="AE526" s="88" t="e">
        <f>#REF!-P526</f>
        <v>#REF!</v>
      </c>
      <c r="AF526" s="81" t="e">
        <f>AE526/#REF!</f>
        <v>#REF!</v>
      </c>
      <c r="AG526" s="82">
        <v>1598562.955450991</v>
      </c>
      <c r="AH526" s="89" t="e">
        <f>#REF!-AG526</f>
        <v>#REF!</v>
      </c>
      <c r="AI526" s="81" t="e">
        <f>AH526/#REF!</f>
        <v>#REF!</v>
      </c>
      <c r="AJ526" s="88" t="e">
        <f>#REF!-#REF!</f>
        <v>#REF!</v>
      </c>
      <c r="AK526" s="81" t="e">
        <f>AJ526/#REF!</f>
        <v>#REF!</v>
      </c>
      <c r="AL526" s="88" t="e">
        <f>#REF!-#REF!</f>
        <v>#REF!</v>
      </c>
      <c r="AM526" s="83" t="e">
        <f>AL526/#REF!</f>
        <v>#REF!</v>
      </c>
    </row>
    <row r="527" spans="1:39" s="80" customFormat="1" ht="12.75">
      <c r="A527" s="14" t="s">
        <v>967</v>
      </c>
      <c r="B527" s="61" t="s">
        <v>968</v>
      </c>
      <c r="C527" s="27">
        <v>21661</v>
      </c>
      <c r="D527" s="46">
        <v>23543550</v>
      </c>
      <c r="E527" s="46">
        <v>1594100</v>
      </c>
      <c r="F527" s="15">
        <f t="shared" si="115"/>
        <v>319915.21018129354</v>
      </c>
      <c r="G527" s="16">
        <f t="shared" si="110"/>
        <v>0.0189910574703527</v>
      </c>
      <c r="H527" s="16">
        <v>0.02491605352973945</v>
      </c>
      <c r="I527" s="107">
        <f t="shared" si="111"/>
        <v>14.769180101624741</v>
      </c>
      <c r="J527" s="107">
        <f t="shared" si="112"/>
        <v>103305.21018129351</v>
      </c>
      <c r="K527" s="107">
        <f t="shared" si="114"/>
        <v>103305.21018129351</v>
      </c>
      <c r="L527" s="107">
        <f t="shared" si="113"/>
        <v>0.02491605352973945</v>
      </c>
      <c r="M527" s="56">
        <f t="shared" si="116"/>
        <v>1383230.1604085192</v>
      </c>
      <c r="N527" s="57">
        <f t="shared" si="118"/>
        <v>407962.9705766404</v>
      </c>
      <c r="O527" s="58">
        <f t="shared" si="117"/>
        <v>1791193.1309851597</v>
      </c>
      <c r="P527" s="18">
        <v>2179361.5</v>
      </c>
      <c r="AE527" s="88" t="e">
        <f>#REF!-P527</f>
        <v>#REF!</v>
      </c>
      <c r="AF527" s="81" t="e">
        <f>AE527/#REF!</f>
        <v>#REF!</v>
      </c>
      <c r="AG527" s="82">
        <v>2461982.5589219076</v>
      </c>
      <c r="AH527" s="89" t="e">
        <f>#REF!-AG527</f>
        <v>#REF!</v>
      </c>
      <c r="AI527" s="81" t="e">
        <f>AH527/#REF!</f>
        <v>#REF!</v>
      </c>
      <c r="AJ527" s="88" t="e">
        <f>#REF!-#REF!</f>
        <v>#REF!</v>
      </c>
      <c r="AK527" s="81" t="e">
        <f>AJ527/#REF!</f>
        <v>#REF!</v>
      </c>
      <c r="AL527" s="88" t="e">
        <f>#REF!-#REF!</f>
        <v>#REF!</v>
      </c>
      <c r="AM527" s="83" t="e">
        <f>AL527/#REF!</f>
        <v>#REF!</v>
      </c>
    </row>
    <row r="528" spans="1:39" s="80" customFormat="1" ht="12.75">
      <c r="A528" s="14" t="s">
        <v>969</v>
      </c>
      <c r="B528" s="61" t="s">
        <v>970</v>
      </c>
      <c r="C528" s="27">
        <v>2564</v>
      </c>
      <c r="D528" s="46">
        <v>4212143</v>
      </c>
      <c r="E528" s="46">
        <v>520600</v>
      </c>
      <c r="F528" s="15">
        <f t="shared" si="115"/>
        <v>20745.168367268536</v>
      </c>
      <c r="G528" s="16">
        <f t="shared" si="110"/>
        <v>0.0012314909455904842</v>
      </c>
      <c r="H528" s="16">
        <v>0</v>
      </c>
      <c r="I528" s="107">
        <f t="shared" si="111"/>
        <v>8.090939300806761</v>
      </c>
      <c r="J528" s="107">
        <f t="shared" si="112"/>
        <v>-4894.831632731464</v>
      </c>
      <c r="K528" s="107">
        <f t="shared" si="114"/>
        <v>0</v>
      </c>
      <c r="L528" s="107">
        <f t="shared" si="113"/>
        <v>0</v>
      </c>
      <c r="M528" s="56">
        <f t="shared" si="116"/>
        <v>89696.71230104116</v>
      </c>
      <c r="N528" s="57">
        <f t="shared" si="118"/>
        <v>0</v>
      </c>
      <c r="O528" s="58">
        <f t="shared" si="117"/>
        <v>89696.71230104116</v>
      </c>
      <c r="P528" s="18">
        <v>122035.09</v>
      </c>
      <c r="AE528" s="88" t="e">
        <f>#REF!-P528</f>
        <v>#REF!</v>
      </c>
      <c r="AF528" s="81" t="e">
        <f>AE528/#REF!</f>
        <v>#REF!</v>
      </c>
      <c r="AG528" s="82">
        <v>130801.3717590784</v>
      </c>
      <c r="AH528" s="89" t="e">
        <f>#REF!-AG528</f>
        <v>#REF!</v>
      </c>
      <c r="AI528" s="81" t="e">
        <f>AH528/#REF!</f>
        <v>#REF!</v>
      </c>
      <c r="AJ528" s="88" t="e">
        <f>#REF!-#REF!</f>
        <v>#REF!</v>
      </c>
      <c r="AK528" s="81" t="e">
        <f>AJ528/#REF!</f>
        <v>#REF!</v>
      </c>
      <c r="AL528" s="88" t="e">
        <f>#REF!-#REF!</f>
        <v>#REF!</v>
      </c>
      <c r="AM528" s="83" t="e">
        <f>AL528/#REF!</f>
        <v>#REF!</v>
      </c>
    </row>
    <row r="529" spans="1:39" s="80" customFormat="1" ht="12.75">
      <c r="A529" s="14" t="s">
        <v>971</v>
      </c>
      <c r="B529" s="61" t="s">
        <v>972</v>
      </c>
      <c r="C529" s="27">
        <v>7336</v>
      </c>
      <c r="D529" s="46">
        <v>9476133</v>
      </c>
      <c r="E529" s="46">
        <v>723150</v>
      </c>
      <c r="F529" s="15">
        <f t="shared" si="115"/>
        <v>96130.69444513586</v>
      </c>
      <c r="G529" s="16">
        <f t="shared" si="110"/>
        <v>0.005706585635106012</v>
      </c>
      <c r="H529" s="16">
        <v>0.005492035113317862</v>
      </c>
      <c r="I529" s="107">
        <f t="shared" si="111"/>
        <v>13.103965982161377</v>
      </c>
      <c r="J529" s="107">
        <f t="shared" si="112"/>
        <v>22770.69444513586</v>
      </c>
      <c r="K529" s="107">
        <f t="shared" si="114"/>
        <v>22770.69444513586</v>
      </c>
      <c r="L529" s="107">
        <f t="shared" si="113"/>
        <v>0.005492035113317862</v>
      </c>
      <c r="M529" s="56">
        <f t="shared" si="116"/>
        <v>415644.11964712164</v>
      </c>
      <c r="N529" s="57">
        <f t="shared" si="118"/>
        <v>89923.82989810508</v>
      </c>
      <c r="O529" s="58">
        <f t="shared" si="117"/>
        <v>505567.9495452267</v>
      </c>
      <c r="P529" s="18">
        <v>516657.3</v>
      </c>
      <c r="AE529" s="88" t="e">
        <f>#REF!-P529</f>
        <v>#REF!</v>
      </c>
      <c r="AF529" s="81" t="e">
        <f>AE529/#REF!</f>
        <v>#REF!</v>
      </c>
      <c r="AG529" s="82">
        <v>580526.985620825</v>
      </c>
      <c r="AH529" s="89" t="e">
        <f>#REF!-AG529</f>
        <v>#REF!</v>
      </c>
      <c r="AI529" s="81" t="e">
        <f>AH529/#REF!</f>
        <v>#REF!</v>
      </c>
      <c r="AJ529" s="88" t="e">
        <f>#REF!-#REF!</f>
        <v>#REF!</v>
      </c>
      <c r="AK529" s="81" t="e">
        <f>AJ529/#REF!</f>
        <v>#REF!</v>
      </c>
      <c r="AL529" s="88" t="e">
        <f>#REF!-#REF!</f>
        <v>#REF!</v>
      </c>
      <c r="AM529" s="83" t="e">
        <f>AL529/#REF!</f>
        <v>#REF!</v>
      </c>
    </row>
    <row r="530" spans="1:39" s="80" customFormat="1" ht="12.75">
      <c r="A530" s="14" t="s">
        <v>973</v>
      </c>
      <c r="B530" s="61" t="s">
        <v>974</v>
      </c>
      <c r="C530" s="27">
        <v>7326</v>
      </c>
      <c r="D530" s="46">
        <v>7639487</v>
      </c>
      <c r="E530" s="46">
        <v>765550</v>
      </c>
      <c r="F530" s="15">
        <f t="shared" si="115"/>
        <v>73106.76214747567</v>
      </c>
      <c r="G530" s="16">
        <f t="shared" si="110"/>
        <v>0.004339820918884521</v>
      </c>
      <c r="H530" s="16">
        <v>0</v>
      </c>
      <c r="I530" s="107">
        <f t="shared" si="111"/>
        <v>9.979083012213442</v>
      </c>
      <c r="J530" s="107">
        <f t="shared" si="112"/>
        <v>-153.23785252432418</v>
      </c>
      <c r="K530" s="107">
        <f t="shared" si="114"/>
        <v>0</v>
      </c>
      <c r="L530" s="107">
        <f t="shared" si="113"/>
        <v>0</v>
      </c>
      <c r="M530" s="56">
        <f t="shared" si="116"/>
        <v>316094.6248066615</v>
      </c>
      <c r="N530" s="57">
        <f t="shared" si="118"/>
        <v>0</v>
      </c>
      <c r="O530" s="58">
        <f t="shared" si="117"/>
        <v>316094.6248066615</v>
      </c>
      <c r="P530" s="18">
        <v>450256.78</v>
      </c>
      <c r="AE530" s="88" t="e">
        <f>#REF!-P530</f>
        <v>#REF!</v>
      </c>
      <c r="AF530" s="81" t="e">
        <f>AE530/#REF!</f>
        <v>#REF!</v>
      </c>
      <c r="AG530" s="82">
        <v>463783.74526532413</v>
      </c>
      <c r="AH530" s="89" t="e">
        <f>#REF!-AG530</f>
        <v>#REF!</v>
      </c>
      <c r="AI530" s="81" t="e">
        <f>AH530/#REF!</f>
        <v>#REF!</v>
      </c>
      <c r="AJ530" s="88" t="e">
        <f>#REF!-#REF!</f>
        <v>#REF!</v>
      </c>
      <c r="AK530" s="81" t="e">
        <f>AJ530/#REF!</f>
        <v>#REF!</v>
      </c>
      <c r="AL530" s="88" t="e">
        <f>#REF!-#REF!</f>
        <v>#REF!</v>
      </c>
      <c r="AM530" s="83" t="e">
        <f>AL530/#REF!</f>
        <v>#REF!</v>
      </c>
    </row>
    <row r="531" spans="1:39" s="80" customFormat="1" ht="12.75">
      <c r="A531" s="14" t="s">
        <v>975</v>
      </c>
      <c r="B531" s="61" t="s">
        <v>976</v>
      </c>
      <c r="C531" s="27">
        <v>9950</v>
      </c>
      <c r="D531" s="46">
        <v>23854606</v>
      </c>
      <c r="E531" s="46">
        <v>2934900</v>
      </c>
      <c r="F531" s="15">
        <f t="shared" si="115"/>
        <v>80872.71447068044</v>
      </c>
      <c r="G531" s="16">
        <f t="shared" si="110"/>
        <v>0.004800829467988588</v>
      </c>
      <c r="H531" s="16">
        <v>0</v>
      </c>
      <c r="I531" s="107">
        <f t="shared" si="111"/>
        <v>8.127911002078436</v>
      </c>
      <c r="J531" s="107">
        <f t="shared" si="112"/>
        <v>-18627.28552931956</v>
      </c>
      <c r="K531" s="107">
        <f t="shared" si="114"/>
        <v>0</v>
      </c>
      <c r="L531" s="107">
        <f t="shared" si="113"/>
        <v>0</v>
      </c>
      <c r="M531" s="56">
        <f t="shared" si="116"/>
        <v>349672.5827651593</v>
      </c>
      <c r="N531" s="57">
        <f t="shared" si="118"/>
        <v>0</v>
      </c>
      <c r="O531" s="58">
        <f t="shared" si="117"/>
        <v>349672.5827651593</v>
      </c>
      <c r="P531" s="18">
        <v>468047.33</v>
      </c>
      <c r="AE531" s="88" t="e">
        <f>#REF!-P531</f>
        <v>#REF!</v>
      </c>
      <c r="AF531" s="81" t="e">
        <f>AE531/#REF!</f>
        <v>#REF!</v>
      </c>
      <c r="AG531" s="82">
        <v>501669.0314925993</v>
      </c>
      <c r="AH531" s="89" t="e">
        <f>#REF!-AG531</f>
        <v>#REF!</v>
      </c>
      <c r="AI531" s="81" t="e">
        <f>AH531/#REF!</f>
        <v>#REF!</v>
      </c>
      <c r="AJ531" s="88" t="e">
        <f>#REF!-#REF!</f>
        <v>#REF!</v>
      </c>
      <c r="AK531" s="81" t="e">
        <f>AJ531/#REF!</f>
        <v>#REF!</v>
      </c>
      <c r="AL531" s="88" t="e">
        <f>#REF!-#REF!</f>
        <v>#REF!</v>
      </c>
      <c r="AM531" s="83" t="e">
        <f>AL531/#REF!</f>
        <v>#REF!</v>
      </c>
    </row>
    <row r="532" spans="1:39" s="80" customFormat="1" ht="12.75">
      <c r="A532" s="14" t="s">
        <v>977</v>
      </c>
      <c r="B532" s="61" t="s">
        <v>978</v>
      </c>
      <c r="C532" s="27">
        <v>13516</v>
      </c>
      <c r="D532" s="46">
        <v>33722498</v>
      </c>
      <c r="E532" s="46">
        <v>4205950</v>
      </c>
      <c r="F532" s="15">
        <f>D532/E532*C532</f>
        <v>108368.68792258586</v>
      </c>
      <c r="G532" s="16">
        <f t="shared" si="110"/>
        <v>0.0064330669965903505</v>
      </c>
      <c r="H532" s="16">
        <v>0</v>
      </c>
      <c r="I532" s="107">
        <f t="shared" si="111"/>
        <v>8.017807629667494</v>
      </c>
      <c r="J532" s="107">
        <f t="shared" si="112"/>
        <v>-26791.312077414146</v>
      </c>
      <c r="K532" s="107">
        <f t="shared" si="114"/>
        <v>0</v>
      </c>
      <c r="L532" s="107">
        <f t="shared" si="113"/>
        <v>0</v>
      </c>
      <c r="M532" s="56">
        <f t="shared" si="116"/>
        <v>468558.02040007</v>
      </c>
      <c r="N532" s="57">
        <f t="shared" si="118"/>
        <v>0</v>
      </c>
      <c r="O532" s="58">
        <f t="shared" si="117"/>
        <v>468558.02040007</v>
      </c>
      <c r="P532" s="18">
        <v>625679.04</v>
      </c>
      <c r="AE532" s="88" t="e">
        <f>#REF!-P532</f>
        <v>#REF!</v>
      </c>
      <c r="AF532" s="81" t="e">
        <f>AE532/#REF!</f>
        <v>#REF!</v>
      </c>
      <c r="AG532" s="82">
        <v>670624.090811031</v>
      </c>
      <c r="AH532" s="89" t="e">
        <f>#REF!-AG532</f>
        <v>#REF!</v>
      </c>
      <c r="AI532" s="81" t="e">
        <f>AH532/#REF!</f>
        <v>#REF!</v>
      </c>
      <c r="AJ532" s="88" t="e">
        <f>#REF!-#REF!</f>
        <v>#REF!</v>
      </c>
      <c r="AK532" s="81" t="e">
        <f>AJ532/#REF!</f>
        <v>#REF!</v>
      </c>
      <c r="AL532" s="88" t="e">
        <f>#REF!-#REF!</f>
        <v>#REF!</v>
      </c>
      <c r="AM532" s="83" t="e">
        <f>AL532/#REF!</f>
        <v>#REF!</v>
      </c>
    </row>
    <row r="533" spans="1:39" s="80" customFormat="1" ht="12.75">
      <c r="A533" s="14"/>
      <c r="B533" s="14"/>
      <c r="C533" s="24"/>
      <c r="D533" s="25"/>
      <c r="E533" s="26"/>
      <c r="F533" s="15"/>
      <c r="G533" s="16"/>
      <c r="H533" s="16"/>
      <c r="I533" s="107"/>
      <c r="J533" s="107"/>
      <c r="K533" s="107"/>
      <c r="L533" s="107"/>
      <c r="M533" s="59"/>
      <c r="N533" s="57"/>
      <c r="O533" s="58"/>
      <c r="P533" s="18"/>
      <c r="AE533" s="88" t="e">
        <f>#REF!-P533</f>
        <v>#REF!</v>
      </c>
      <c r="AF533" s="81" t="e">
        <f>AE533/#REF!</f>
        <v>#REF!</v>
      </c>
      <c r="AG533" s="82"/>
      <c r="AH533" s="89" t="e">
        <f>#REF!-AG533</f>
        <v>#REF!</v>
      </c>
      <c r="AI533" s="81" t="e">
        <f>AH533/#REF!</f>
        <v>#REF!</v>
      </c>
      <c r="AM533" s="83"/>
    </row>
    <row r="534" spans="2:39" s="3" customFormat="1" ht="13.5" thickBot="1">
      <c r="B534" s="2" t="s">
        <v>984</v>
      </c>
      <c r="C534" s="11">
        <f aca="true" t="shared" si="119" ref="C534:H534">SUM(C8:C532)</f>
        <v>1317207</v>
      </c>
      <c r="D534" s="43">
        <f t="shared" si="119"/>
        <v>1919548664</v>
      </c>
      <c r="E534" s="43">
        <f t="shared" si="119"/>
        <v>170130050</v>
      </c>
      <c r="F534" s="4">
        <f>SUM(F8:F532)</f>
        <v>16845571.168468066</v>
      </c>
      <c r="G534" s="4">
        <f t="shared" si="119"/>
        <v>0.9999999999999994</v>
      </c>
      <c r="H534" s="4">
        <f t="shared" si="119"/>
        <v>0.9999999999999988</v>
      </c>
      <c r="I534" s="110"/>
      <c r="J534" s="110"/>
      <c r="K534" s="110">
        <f>SUM(K7:K532)</f>
        <v>4146130.528174932</v>
      </c>
      <c r="L534" s="110">
        <f>SUM(L8:L532)</f>
        <v>0.9999999999999988</v>
      </c>
      <c r="M534" s="64">
        <f>SUM(M8:M532)</f>
        <v>72835868.28000005</v>
      </c>
      <c r="N534" s="66">
        <f>SUM(N8:N532)</f>
        <v>16373498.720000004</v>
      </c>
      <c r="O534" s="120">
        <f>M534+N534</f>
        <v>89209367.00000004</v>
      </c>
      <c r="P534" s="43"/>
      <c r="AE534" s="88" t="e">
        <f>#REF!-P534</f>
        <v>#REF!</v>
      </c>
      <c r="AF534" s="81" t="e">
        <f>AE534/#REF!</f>
        <v>#REF!</v>
      </c>
      <c r="AG534" s="9">
        <f>SUM(AG8:AG532)</f>
        <v>132759157.44000009</v>
      </c>
      <c r="AH534" s="89" t="e">
        <f>#REF!-AG534</f>
        <v>#REF!</v>
      </c>
      <c r="AI534" s="81" t="e">
        <f>AH534/#REF!</f>
        <v>#REF!</v>
      </c>
      <c r="AJ534" s="9" t="e">
        <f>SUM(AJ8:AJ532)</f>
        <v>#REF!</v>
      </c>
      <c r="AK534" s="37" t="e">
        <f>AJ534/#REF!</f>
        <v>#REF!</v>
      </c>
      <c r="AL534" s="9" t="e">
        <f>SUM(AL8:AL532)</f>
        <v>#REF!</v>
      </c>
      <c r="AM534" s="37"/>
    </row>
    <row r="535" spans="1:39" s="80" customFormat="1" ht="12.75">
      <c r="A535" s="20"/>
      <c r="B535" s="20"/>
      <c r="C535" s="24"/>
      <c r="D535" s="24"/>
      <c r="E535" s="24"/>
      <c r="F535" s="19"/>
      <c r="G535" s="19"/>
      <c r="H535" s="19"/>
      <c r="I535" s="48"/>
      <c r="J535" s="48"/>
      <c r="K535" s="48"/>
      <c r="L535" s="48">
        <f>SUM(L7:L532)</f>
        <v>0.9999999999999988</v>
      </c>
      <c r="M535" s="48">
        <f>M534-B541</f>
        <v>0</v>
      </c>
      <c r="N535" s="48">
        <f>N534-G541</f>
        <v>0</v>
      </c>
      <c r="O535" s="48">
        <f>O534-B541-G541</f>
        <v>4.284083843231201E-08</v>
      </c>
      <c r="P535" s="17"/>
      <c r="AF535" s="81"/>
      <c r="AG535" s="82"/>
      <c r="AK535" s="81" t="e">
        <f>AVERAGE(AK7:AK532)</f>
        <v>#REF!</v>
      </c>
      <c r="AM535" s="83"/>
    </row>
    <row r="536" spans="2:39" s="80" customFormat="1" ht="13.5" thickBot="1">
      <c r="B536" s="92"/>
      <c r="C536" s="92"/>
      <c r="D536" s="92"/>
      <c r="E536" s="92"/>
      <c r="F536" s="91"/>
      <c r="G536" s="91"/>
      <c r="H536" s="91"/>
      <c r="I536" s="32"/>
      <c r="J536" s="32"/>
      <c r="K536" s="93"/>
      <c r="L536" s="94"/>
      <c r="M536" s="50"/>
      <c r="N536" s="50"/>
      <c r="O536" s="50"/>
      <c r="P536" s="79"/>
      <c r="AF536" s="81"/>
      <c r="AG536" s="82"/>
      <c r="AM536" s="83"/>
    </row>
    <row r="537" spans="1:39" s="80" customFormat="1" ht="12.75">
      <c r="A537" s="111"/>
      <c r="B537" s="123" t="s">
        <v>1035</v>
      </c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16"/>
      <c r="N537" s="51"/>
      <c r="O537" s="51"/>
      <c r="P537" s="79"/>
      <c r="AF537" s="81"/>
      <c r="AG537" s="82"/>
      <c r="AM537" s="83"/>
    </row>
    <row r="538" spans="1:39" s="80" customFormat="1" ht="12.75">
      <c r="A538" s="112"/>
      <c r="B538" s="96">
        <f>121292121+687500</f>
        <v>121979621</v>
      </c>
      <c r="C538" s="95" t="s">
        <v>1017</v>
      </c>
      <c r="D538" s="95"/>
      <c r="E538" s="95"/>
      <c r="F538" s="114"/>
      <c r="G538" s="114"/>
      <c r="H538" s="114"/>
      <c r="I538" s="115"/>
      <c r="J538" s="115"/>
      <c r="K538" s="115"/>
      <c r="L538" s="97"/>
      <c r="M538" s="98"/>
      <c r="N538" s="51"/>
      <c r="O538" s="51"/>
      <c r="P538" s="79"/>
      <c r="AF538" s="81"/>
      <c r="AG538" s="82"/>
      <c r="AM538" s="83"/>
    </row>
    <row r="539" spans="1:39" s="80" customFormat="1" ht="12.75">
      <c r="A539" s="112"/>
      <c r="B539" s="96">
        <f>-25260943-9311</f>
        <v>-25270254</v>
      </c>
      <c r="C539" s="95" t="s">
        <v>1026</v>
      </c>
      <c r="D539" s="95"/>
      <c r="E539" s="95"/>
      <c r="F539" s="95"/>
      <c r="G539" s="96">
        <v>2500000</v>
      </c>
      <c r="H539" s="95" t="s">
        <v>1020</v>
      </c>
      <c r="I539" s="63"/>
      <c r="J539" s="63"/>
      <c r="K539" s="63"/>
      <c r="L539" s="97"/>
      <c r="M539" s="98"/>
      <c r="N539" s="51"/>
      <c r="O539" s="51"/>
      <c r="P539" s="79"/>
      <c r="AF539" s="81"/>
      <c r="AG539" s="82"/>
      <c r="AM539" s="83"/>
    </row>
    <row r="540" spans="1:39" s="80" customFormat="1" ht="12.75">
      <c r="A540" s="112"/>
      <c r="B540" s="96">
        <v>-10000000</v>
      </c>
      <c r="C540" s="95" t="s">
        <v>1027</v>
      </c>
      <c r="D540" s="95"/>
      <c r="E540" s="95"/>
      <c r="F540" s="95"/>
      <c r="G540" s="96"/>
      <c r="H540" s="95"/>
      <c r="I540" s="63"/>
      <c r="J540" s="63"/>
      <c r="K540" s="63"/>
      <c r="L540" s="97"/>
      <c r="M540" s="98"/>
      <c r="N540" s="51"/>
      <c r="O540" s="51"/>
      <c r="P540" s="79"/>
      <c r="AF540" s="81"/>
      <c r="AG540" s="82"/>
      <c r="AM540" s="83"/>
    </row>
    <row r="541" spans="1:39" s="80" customFormat="1" ht="13.5" thickBot="1">
      <c r="A541" s="113"/>
      <c r="B541" s="66">
        <f>SUM(B538:B540)*0.84</f>
        <v>72835868.28</v>
      </c>
      <c r="C541" s="65" t="s">
        <v>1024</v>
      </c>
      <c r="D541" s="99"/>
      <c r="E541" s="99"/>
      <c r="F541" s="99"/>
      <c r="G541" s="66">
        <f>SUM(B538:B540)*0.16+G539</f>
        <v>16373498.72</v>
      </c>
      <c r="H541" s="67" t="s">
        <v>1025</v>
      </c>
      <c r="I541" s="68"/>
      <c r="J541" s="68"/>
      <c r="K541" s="68"/>
      <c r="L541" s="100"/>
      <c r="M541" s="101"/>
      <c r="N541" s="51"/>
      <c r="O541" s="51"/>
      <c r="P541" s="79"/>
      <c r="AF541" s="81"/>
      <c r="AG541" s="82"/>
      <c r="AM541" s="83"/>
    </row>
    <row r="542" spans="2:39" s="80" customFormat="1" ht="12" customHeight="1">
      <c r="B542" s="92"/>
      <c r="C542" s="92"/>
      <c r="D542" s="92"/>
      <c r="E542" s="92"/>
      <c r="F542" s="91"/>
      <c r="G542" s="91"/>
      <c r="H542" s="91"/>
      <c r="I542" s="32"/>
      <c r="J542" s="32"/>
      <c r="K542" s="93"/>
      <c r="L542" s="94"/>
      <c r="M542" s="50"/>
      <c r="N542" s="50"/>
      <c r="O542" s="50"/>
      <c r="P542" s="79"/>
      <c r="AF542" s="81"/>
      <c r="AG542" s="82"/>
      <c r="AM542" s="83"/>
    </row>
    <row r="543" spans="1:39" s="80" customFormat="1" ht="12.75">
      <c r="A543" s="102"/>
      <c r="B543" s="102" t="s">
        <v>1015</v>
      </c>
      <c r="C543" s="20"/>
      <c r="D543" s="24"/>
      <c r="E543" s="24"/>
      <c r="F543" s="19"/>
      <c r="G543" s="19"/>
      <c r="H543" s="19"/>
      <c r="I543" s="17"/>
      <c r="J543" s="17"/>
      <c r="K543" s="17"/>
      <c r="L543" s="17"/>
      <c r="M543" s="49"/>
      <c r="N543" s="49"/>
      <c r="O543" s="49"/>
      <c r="P543" s="19"/>
      <c r="AF543" s="81"/>
      <c r="AG543" s="82"/>
      <c r="AM543" s="83"/>
    </row>
    <row r="544" spans="1:39" s="80" customFormat="1" ht="12.75">
      <c r="A544" s="103"/>
      <c r="B544" s="103" t="s">
        <v>1021</v>
      </c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5"/>
      <c r="N544" s="105"/>
      <c r="O544" s="105"/>
      <c r="P544" s="104"/>
      <c r="AF544" s="81"/>
      <c r="AG544" s="82"/>
      <c r="AM544" s="83"/>
    </row>
    <row r="545" spans="1:39" s="80" customFormat="1" ht="12.75">
      <c r="A545" s="103"/>
      <c r="B545" s="103" t="s">
        <v>1019</v>
      </c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5"/>
      <c r="N545" s="105"/>
      <c r="O545" s="105"/>
      <c r="P545" s="104"/>
      <c r="AF545" s="81"/>
      <c r="AG545" s="82"/>
      <c r="AM545" s="83"/>
    </row>
    <row r="546" spans="1:39" s="80" customFormat="1" ht="12.75">
      <c r="A546" s="29"/>
      <c r="B546" s="29" t="s">
        <v>1034</v>
      </c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52"/>
      <c r="N546" s="52"/>
      <c r="O546" s="52"/>
      <c r="P546" s="29"/>
      <c r="AF546" s="81"/>
      <c r="AG546" s="82"/>
      <c r="AM546" s="83"/>
    </row>
    <row r="547" spans="1:39" s="80" customFormat="1" ht="12.75">
      <c r="A547" s="29"/>
      <c r="B547" s="29" t="s">
        <v>1036</v>
      </c>
      <c r="F547" s="79"/>
      <c r="G547" s="79"/>
      <c r="H547" s="79"/>
      <c r="I547" s="22"/>
      <c r="J547" s="22"/>
      <c r="K547" s="22"/>
      <c r="L547" s="90"/>
      <c r="M547" s="50"/>
      <c r="N547" s="50"/>
      <c r="O547" s="50"/>
      <c r="P547" s="79"/>
      <c r="AF547" s="81"/>
      <c r="AG547" s="82"/>
      <c r="AM547" s="83"/>
    </row>
    <row r="548" spans="1:39" s="80" customFormat="1" ht="12.75">
      <c r="A548" s="29"/>
      <c r="B548" s="29" t="s">
        <v>1018</v>
      </c>
      <c r="F548" s="79"/>
      <c r="G548" s="79"/>
      <c r="H548" s="79"/>
      <c r="I548" s="22"/>
      <c r="J548" s="22"/>
      <c r="K548" s="22"/>
      <c r="L548" s="90"/>
      <c r="M548" s="50"/>
      <c r="N548" s="50"/>
      <c r="O548" s="50"/>
      <c r="P548" s="79"/>
      <c r="AF548" s="81"/>
      <c r="AG548" s="82"/>
      <c r="AM548" s="83"/>
    </row>
    <row r="549" spans="6:39" s="70" customFormat="1" ht="14.25">
      <c r="F549" s="74"/>
      <c r="G549" s="74"/>
      <c r="H549" s="74"/>
      <c r="I549" s="77"/>
      <c r="J549" s="77"/>
      <c r="K549" s="77"/>
      <c r="L549" s="75"/>
      <c r="M549" s="76"/>
      <c r="N549" s="76"/>
      <c r="O549" s="76"/>
      <c r="P549" s="74"/>
      <c r="AF549" s="71"/>
      <c r="AG549" s="72"/>
      <c r="AM549" s="73"/>
    </row>
    <row r="550" spans="6:39" s="70" customFormat="1" ht="14.25">
      <c r="F550" s="74"/>
      <c r="G550" s="74"/>
      <c r="H550" s="74"/>
      <c r="I550" s="77"/>
      <c r="J550" s="77"/>
      <c r="K550" s="77"/>
      <c r="L550" s="75"/>
      <c r="M550" s="76"/>
      <c r="N550" s="76"/>
      <c r="O550" s="76"/>
      <c r="P550" s="74"/>
      <c r="AF550" s="71"/>
      <c r="AG550" s="72"/>
      <c r="AM550" s="73"/>
    </row>
  </sheetData>
  <mergeCells count="7">
    <mergeCell ref="A1:P1"/>
    <mergeCell ref="A2:P2"/>
    <mergeCell ref="B537:L537"/>
    <mergeCell ref="M4:O4"/>
    <mergeCell ref="M5:O5"/>
    <mergeCell ref="I4:L4"/>
    <mergeCell ref="I5:L5"/>
  </mergeCells>
  <conditionalFormatting sqref="AK535 A7:A9 A11:A25 A27:A534 B7:IV534">
    <cfRule type="expression" priority="1" dxfId="0" stopIfTrue="1">
      <formula>MOD(ROW(),2)=1</formula>
    </cfRule>
  </conditionalFormatting>
  <printOptions gridLines="1" headings="1" horizontalCentered="1"/>
  <pageMargins left="0.17" right="0.38" top="0.18" bottom="0.3" header="0.17" footer="0.17"/>
  <pageSetup fitToHeight="7" horizontalDpi="600" verticalDpi="600" orientation="landscape" scale="58" r:id="rId2"/>
  <headerFooter alignWithMargins="0">
    <oddFooter>&amp;LPrepared by the Office of the State Treasurer&amp;C
Released: 2/26/2010&amp;RPage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State of Maine</cp:lastModifiedBy>
  <cp:lastPrinted>2010-02-25T20:52:58Z</cp:lastPrinted>
  <dcterms:created xsi:type="dcterms:W3CDTF">2004-06-22T17:59:06Z</dcterms:created>
  <dcterms:modified xsi:type="dcterms:W3CDTF">2011-06-24T14:49:32Z</dcterms:modified>
  <cp:category/>
  <cp:version/>
  <cp:contentType/>
  <cp:contentStatus/>
</cp:coreProperties>
</file>