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16" activeTab="0"/>
  </bookViews>
  <sheets>
    <sheet name="FY 2023 Projections" sheetId="1" r:id="rId1"/>
  </sheets>
  <definedNames>
    <definedName name="_xlnm.Print_Area" localSheetId="0">'FY 2023 Projections'!$A$1:$N$508</definedName>
    <definedName name="_xlnm.Print_Titles" localSheetId="0">'FY 2023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39" authorId="0">
      <text>
        <r>
          <rPr>
            <b/>
            <sz val="9"/>
            <rFont val="Tahoma"/>
            <family val="2"/>
          </rPr>
          <t>Chetkauskas, Jeff:</t>
        </r>
        <r>
          <rPr>
            <sz val="9"/>
            <rFont val="Tahoma"/>
            <family val="2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<sst xmlns="http://schemas.openxmlformats.org/spreadsheetml/2006/main" count="1004" uniqueCount="534">
  <si>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</si>
  <si>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</si>
  <si>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</si>
  <si>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</si>
  <si>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</si>
  <si>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</si>
  <si>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</si>
  <si>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</si>
  <si>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</si>
  <si>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</si>
  <si>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</si>
  <si>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</si>
  <si>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</si>
  <si>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</si>
  <si>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</si>
  <si>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</si>
  <si>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</si>
  <si>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</si>
  <si>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</si>
  <si>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</si>
  <si>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</si>
  <si>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</si>
  <si>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</si>
  <si>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</si>
  <si>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</si>
  <si>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</si>
  <si>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</si>
  <si>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</si>
  <si>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</si>
  <si>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</si>
  <si>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</si>
  <si>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</si>
  <si>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</si>
  <si>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</si>
  <si>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</si>
  <si>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</si>
  <si>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</si>
  <si>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</si>
  <si>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</si>
  <si>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</si>
  <si>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</si>
  <si>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</si>
  <si>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</si>
  <si>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</si>
  <si>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</si>
  <si>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</si>
  <si>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</si>
  <si>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</si>
  <si>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</si>
  <si>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</si>
  <si>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</si>
  <si>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</si>
  <si>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</si>
  <si>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</si>
  <si>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</si>
  <si>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</si>
  <si>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</si>
  <si>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</si>
  <si>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</si>
  <si>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</si>
  <si>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</si>
  <si>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</si>
  <si>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</si>
  <si>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</si>
  <si>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</si>
  <si>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</si>
  <si>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</si>
  <si>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</si>
  <si>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</si>
  <si>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</si>
  <si>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</si>
  <si>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</si>
  <si>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</si>
  <si>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</si>
  <si>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</si>
  <si>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</si>
  <si>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</si>
  <si>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</si>
  <si>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</si>
  <si>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</si>
  <si>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</si>
  <si>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</si>
  <si>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</si>
  <si>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</si>
  <si>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</si>
  <si>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</si>
  <si>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</si>
  <si>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</si>
  <si>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</si>
  <si>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</si>
  <si>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</si>
  <si>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</si>
  <si>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</si>
  <si>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</si>
  <si>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</si>
  <si>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</si>
  <si>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</si>
  <si>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</si>
  <si>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</si>
  <si>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</si>
  <si>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</si>
  <si>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</si>
  <si>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</si>
  <si>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</si>
  <si>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</si>
  <si>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</si>
  <si>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</si>
  <si>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</si>
  <si>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</si>
  <si>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</si>
  <si>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</si>
  <si>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</si>
  <si>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</si>
  <si>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</si>
  <si>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</si>
  <si>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</si>
  <si>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</si>
  <si>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</si>
  <si>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</si>
  <si>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</si>
  <si>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</si>
  <si>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</si>
  <si>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</si>
  <si>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</si>
  <si>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</si>
  <si>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</si>
  <si>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</si>
  <si>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</si>
  <si>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</si>
  <si>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</si>
  <si>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</si>
  <si>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</si>
  <si>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</si>
  <si>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</si>
  <si>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</si>
  <si>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</si>
  <si>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</si>
  <si>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</si>
  <si>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</si>
  <si>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</si>
  <si>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</si>
  <si>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</si>
  <si>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</si>
  <si>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</si>
  <si>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</si>
  <si>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</si>
  <si>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</si>
  <si>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</si>
  <si>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</si>
  <si>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</si>
  <si>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</si>
  <si>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</si>
  <si>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</si>
  <si>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</si>
  <si>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</si>
  <si>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</si>
  <si>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</si>
  <si>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</si>
  <si>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</si>
  <si>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</si>
  <si>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</si>
  <si>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</si>
  <si>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</si>
  <si>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</si>
  <si>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</si>
  <si>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</si>
  <si>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</si>
  <si>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</si>
  <si>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</si>
  <si>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</si>
  <si>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</si>
  <si>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</si>
  <si>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</si>
  <si>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</si>
  <si>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</si>
  <si>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</si>
  <si>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</si>
  <si>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</si>
  <si>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</si>
  <si>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</si>
  <si>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</si>
  <si>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</si>
  <si>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</si>
  <si>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</si>
  <si>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</si>
  <si>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</si>
  <si>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</si>
  <si>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</si>
  <si>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</si>
  <si>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</si>
  <si>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</si>
  <si>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</si>
  <si>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</si>
  <si>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</si>
  <si>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</si>
  <si>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</si>
  <si>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</si>
  <si>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</si>
  <si>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</si>
  <si>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</si>
  <si>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</si>
  <si>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</si>
  <si>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</si>
  <si>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</si>
  <si>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</si>
  <si>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</si>
  <si>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</si>
  <si>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</si>
  <si>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</si>
  <si>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</si>
  <si>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</si>
  <si>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</si>
  <si>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</si>
  <si>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</si>
  <si>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</si>
  <si>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</si>
  <si>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</si>
  <si>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</si>
  <si>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</si>
  <si>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</si>
  <si>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</si>
  <si>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</si>
  <si>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</si>
  <si>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</si>
  <si>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</si>
  <si>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</si>
  <si>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</si>
  <si>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</si>
  <si>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</si>
  <si>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</si>
  <si>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</si>
  <si>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</si>
  <si>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</si>
  <si>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</si>
  <si>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</si>
  <si>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</si>
  <si>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</si>
  <si>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</si>
  <si>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</si>
  <si>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</si>
  <si>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</si>
  <si>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</si>
  <si>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</si>
  <si>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</si>
  <si>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</si>
  <si>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</si>
  <si>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</si>
  <si>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</si>
  <si>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</si>
  <si>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</si>
  <si>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</si>
  <si>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</si>
  <si>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</si>
  <si>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</si>
  <si>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</si>
  <si>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</si>
  <si>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</si>
  <si>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</si>
  <si>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</si>
  <si>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</si>
  <si>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</si>
  <si>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</si>
  <si>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</si>
  <si>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</si>
  <si>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</si>
  <si>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</si>
  <si>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</si>
  <si>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</si>
  <si>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</si>
  <si>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</si>
  <si>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</si>
  <si>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</si>
  <si>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</si>
  <si>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</si>
  <si>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</si>
  <si>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</si>
  <si>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</si>
  <si>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</si>
  <si>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</si>
  <si>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</si>
  <si>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</si>
  <si>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</si>
  <si>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</si>
  <si>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</si>
  <si>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</si>
  <si>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</si>
  <si>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</si>
  <si>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</si>
  <si>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</si>
  <si>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</si>
  <si>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</si>
  <si>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</si>
  <si>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</si>
  <si>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</si>
  <si>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</si>
  <si>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</si>
  <si>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</si>
  <si>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</si>
  <si>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</si>
  <si>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</si>
  <si>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</si>
  <si>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</si>
  <si>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</si>
  <si>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</si>
  <si>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</si>
  <si>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</si>
  <si>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</si>
  <si>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</si>
  <si>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</si>
  <si>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</si>
  <si>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</si>
  <si>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</si>
  <si>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</si>
  <si>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</si>
  <si>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</si>
  <si>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</si>
  <si>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</si>
  <si>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</si>
  <si>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</si>
  <si>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</si>
  <si>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</si>
  <si>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</si>
  <si>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</si>
  <si>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</si>
  <si>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</si>
  <si>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</si>
  <si>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</si>
  <si>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</si>
  <si>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</si>
  <si>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</si>
  <si>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</si>
  <si>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</si>
  <si>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</si>
  <si>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</si>
  <si>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</si>
  <si>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</si>
  <si>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</si>
  <si>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</si>
  <si>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</si>
  <si>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</si>
  <si>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</si>
  <si>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</si>
  <si>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</si>
  <si>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</si>
  <si>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</si>
  <si>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</si>
  <si>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</si>
  <si>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</si>
  <si>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</si>
  <si>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</si>
  <si>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</si>
  <si>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</si>
  <si>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</si>
  <si>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</si>
  <si>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</si>
  <si>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</si>
  <si>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</si>
  <si>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</si>
  <si>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</si>
  <si>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</si>
  <si>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</si>
  <si>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</si>
  <si>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</si>
  <si>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</si>
  <si>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</si>
  <si>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</si>
  <si>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</si>
  <si>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</si>
  <si>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</si>
  <si>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</si>
  <si>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</si>
  <si>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</si>
  <si>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</si>
  <si>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</si>
  <si>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</si>
  <si>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</si>
  <si>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</si>
  <si>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</si>
  <si>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</si>
  <si>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</si>
  <si>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</si>
  <si>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</si>
  <si>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</si>
  <si>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</si>
  <si>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</si>
  <si>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</si>
  <si>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</si>
  <si>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</si>
  <si>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</si>
  <si>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</si>
  <si>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</si>
  <si>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</si>
  <si>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</si>
  <si>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</si>
  <si>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</si>
  <si>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</si>
  <si>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</si>
  <si>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</si>
  <si>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</si>
  <si>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</si>
  <si>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</si>
  <si>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</si>
  <si>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</si>
  <si>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</si>
  <si>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</si>
  <si>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</si>
  <si>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</si>
  <si>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</si>
  <si>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</si>
  <si>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</si>
  <si>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</si>
  <si>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</si>
  <si>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</si>
  <si>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</si>
  <si>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</si>
  <si>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</si>
  <si>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</si>
  <si>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</si>
  <si>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</si>
  <si>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</si>
  <si>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</si>
  <si>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</si>
  <si>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</si>
  <si>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</si>
  <si>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</si>
  <si>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</si>
  <si>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</si>
  <si>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</si>
  <si>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</si>
  <si>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</si>
  <si>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</si>
  <si>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</si>
  <si>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</si>
  <si>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</si>
  <si>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</si>
  <si>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</si>
  <si>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</si>
  <si>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</si>
  <si>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</si>
  <si>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</si>
  <si>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</si>
  <si>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</si>
  <si>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</si>
  <si>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</si>
  <si>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</si>
  <si>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</si>
  <si>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</si>
  <si>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</si>
  <si>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</si>
  <si>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</si>
  <si>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</si>
  <si>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</si>
  <si>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</si>
  <si>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</si>
  <si>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</si>
  <si>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</si>
  <si>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</si>
  <si>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</si>
  <si>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</si>
  <si>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</si>
  <si>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</si>
  <si>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</si>
  <si>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</si>
  <si>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</si>
  <si>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</si>
  <si>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</si>
  <si>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</si>
  <si>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</si>
  <si>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</si>
  <si>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</si>
  <si>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</si>
  <si>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</si>
  <si>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</si>
  <si>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</si>
  <si>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</si>
  <si>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</si>
  <si>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</si>
  <si>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</si>
  <si>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</si>
  <si>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</si>
  <si>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</si>
  <si>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</si>
  <si>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</si>
  <si>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</si>
  <si>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</si>
  <si>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</si>
  <si>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</si>
  <si>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</si>
  <si>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</si>
  <si>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</si>
  <si>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</si>
  <si>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</si>
  <si>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</si>
  <si>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</si>
  <si>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</si>
  <si>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</si>
  <si>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</si>
  <si>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</si>
  <si>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</si>
  <si>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</si>
  <si>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</si>
  <si>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</si>
  <si>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</si>
  <si>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</si>
  <si>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</si>
  <si>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</si>
  <si>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</si>
  <si>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</si>
  <si>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</si>
  <si>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</si>
  <si>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</si>
  <si>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 xml:space="preserve">RevII Preliminary Comp  Number </t>
  </si>
  <si>
    <t>Total</t>
  </si>
  <si>
    <t>NEW CANADA</t>
  </si>
  <si>
    <t>BARING PLT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</si>
  <si>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</si>
  <si>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</si>
  <si>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</si>
  <si>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DANFORTH</t>
  </si>
  <si>
    <t>INDIAN TOWNSHIP</t>
  </si>
  <si>
    <t>MORO</t>
  </si>
  <si>
    <t>20%:</t>
  </si>
  <si>
    <t>July 1, 2020 Census Population</t>
  </si>
  <si>
    <t>2022 State Valuation</t>
  </si>
  <si>
    <t>2020 Tax Assessment</t>
  </si>
  <si>
    <r>
      <t>FY 2023 Projected Municipal Revenue Sharing</t>
    </r>
    <r>
      <rPr>
        <sz val="10"/>
        <color indexed="10"/>
        <rFont val="MS Sans Serif"/>
        <family val="2"/>
      </rPr>
      <t xml:space="preserve">* </t>
    </r>
  </si>
  <si>
    <t>07/01/2022 - 06/30/2023 Published 03/17/2022</t>
  </si>
  <si>
    <t>Rev I Projected 
FY23 Distribution</t>
  </si>
  <si>
    <t>Rev II Projected FY23 Distribution</t>
  </si>
  <si>
    <t>Total Projected 
FY23 Distribution</t>
  </si>
  <si>
    <t xml:space="preserve">2023  Estimated Transfers of Municipal Revenue Sharing </t>
  </si>
  <si>
    <t>upon PL 2021 c.343.</t>
  </si>
  <si>
    <t>*Based upon March 2022 revenue forecasts</t>
  </si>
  <si>
    <t>Includes Plt 2021 c.343, March 2022 revenue forecasting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</si>
</sst>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  <numFmt numFmtId="219" formatCode="00000"/>
    <numFmt numFmtId="220" formatCode="_(&quot;$&quot;* #,##0.0_);_(&quot;$&quot;* \(#,##0.0\);_(&quot;$&quot;* &quot;-&quot;?_);_(@_)"/>
    <numFmt numFmtId="221" formatCode="0.0000E+00"/>
    <numFmt numFmtId="222" formatCode="0.000E+00"/>
    <numFmt numFmtId="223" formatCode="0.0E+00"/>
    <numFmt numFmtId="224" formatCode="0E+00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22"/>
      <name val="Calibri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color indexed="16"/>
      <name val="Calibri"/>
      <family val="2"/>
    </font>
    <font>
      <u val="single"/>
      <sz val="10"/>
      <color indexed="12"/>
      <name val="Calibri"/>
      <family val="2"/>
    </font>
    <font>
      <i/>
      <sz val="10"/>
      <color indexed="16"/>
      <name val="Calibri"/>
      <family val="2"/>
    </font>
    <font>
      <b/>
      <u val="single"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11"/>
      <color indexed="60"/>
      <name val="MS Sans Serif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sz val="11"/>
      <color rgb="FFC00000"/>
      <name val="MS Sans Serif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9" fillId="32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44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0" fillId="33" borderId="7" applyNumberFormat="0" applyFont="0" applyAlignment="0" applyProtection="0"/>
    <xf numFmtId="0" fontId="44" fillId="33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8" fontId="62" fillId="0" borderId="0" xfId="0" applyNumberFormat="1" applyFont="1" applyFill="1" applyAlignment="1">
      <alignment/>
    </xf>
    <xf numFmtId="0" fontId="6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16" fillId="0" borderId="0" xfId="0" applyNumberFormat="1" applyFont="1" applyFill="1" applyBorder="1" applyAlignment="1">
      <alignment horizontal="center"/>
    </xf>
    <xf numFmtId="168" fontId="4" fillId="0" borderId="0" xfId="7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43" fontId="18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43" fontId="18" fillId="0" borderId="0" xfId="42" applyFont="1" applyFill="1" applyAlignment="1">
      <alignment/>
    </xf>
    <xf numFmtId="0" fontId="18" fillId="0" borderId="0" xfId="0" applyFont="1" applyFill="1" applyBorder="1" applyAlignment="1">
      <alignment/>
    </xf>
    <xf numFmtId="0" fontId="19" fillId="10" borderId="10" xfId="70" applyFont="1" applyFill="1" applyBorder="1" applyAlignment="1">
      <alignment horizontal="left"/>
    </xf>
    <xf numFmtId="0" fontId="20" fillId="10" borderId="11" xfId="70" applyFont="1" applyFill="1" applyBorder="1" applyAlignment="1">
      <alignment horizontal="center"/>
    </xf>
    <xf numFmtId="0" fontId="21" fillId="10" borderId="12" xfId="70" applyFont="1" applyFill="1" applyBorder="1" applyAlignment="1">
      <alignment horizontal="left"/>
    </xf>
    <xf numFmtId="0" fontId="21" fillId="10" borderId="0" xfId="70" applyFont="1" applyFill="1" applyBorder="1" applyAlignment="1">
      <alignment horizontal="center"/>
    </xf>
    <xf numFmtId="0" fontId="21" fillId="0" borderId="12" xfId="70" applyFont="1" applyFill="1" applyBorder="1" applyAlignment="1">
      <alignment horizontal="left"/>
    </xf>
    <xf numFmtId="0" fontId="20" fillId="0" borderId="0" xfId="70" applyFont="1" applyFill="1" applyBorder="1" applyAlignment="1">
      <alignment horizontal="center"/>
    </xf>
    <xf numFmtId="184" fontId="18" fillId="0" borderId="12" xfId="42" applyNumberFormat="1" applyFont="1" applyFill="1" applyBorder="1" applyAlignment="1">
      <alignment/>
    </xf>
    <xf numFmtId="44" fontId="0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left" vertical="center"/>
    </xf>
    <xf numFmtId="184" fontId="18" fillId="0" borderId="0" xfId="42" applyNumberFormat="1" applyFont="1" applyFill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vertical="center"/>
    </xf>
    <xf numFmtId="1" fontId="0" fillId="0" borderId="0" xfId="0" applyNumberFormat="1" applyAlignment="1">
      <alignment/>
    </xf>
    <xf numFmtId="0" fontId="17" fillId="0" borderId="0" xfId="0" applyFont="1" applyAlignment="1">
      <alignment horizontal="center" wrapText="1"/>
    </xf>
    <xf numFmtId="184" fontId="17" fillId="0" borderId="0" xfId="42" applyNumberFormat="1" applyFont="1" applyAlignment="1">
      <alignment horizontal="center" wrapText="1"/>
    </xf>
    <xf numFmtId="43" fontId="17" fillId="0" borderId="0" xfId="42" applyFont="1" applyAlignment="1">
      <alignment horizontal="center" wrapText="1"/>
    </xf>
    <xf numFmtId="168" fontId="17" fillId="0" borderId="0" xfId="0" applyNumberFormat="1" applyFont="1" applyAlignment="1">
      <alignment horizontal="center" wrapText="1"/>
    </xf>
    <xf numFmtId="168" fontId="17" fillId="10" borderId="0" xfId="0" applyNumberFormat="1" applyFont="1" applyFill="1" applyAlignment="1">
      <alignment horizontal="center" wrapText="1"/>
    </xf>
    <xf numFmtId="43" fontId="17" fillId="10" borderId="13" xfId="42" applyFont="1" applyFill="1" applyBorder="1" applyAlignment="1">
      <alignment horizontal="center" wrapText="1"/>
    </xf>
    <xf numFmtId="43" fontId="17" fillId="10" borderId="14" xfId="42" applyFont="1" applyFill="1" applyBorder="1" applyAlignment="1">
      <alignment horizontal="center" wrapText="1"/>
    </xf>
    <xf numFmtId="43" fontId="17" fillId="10" borderId="15" xfId="42" applyFont="1" applyFill="1" applyBorder="1" applyAlignment="1">
      <alignment horizontal="center" wrapText="1"/>
    </xf>
    <xf numFmtId="168" fontId="17" fillId="34" borderId="0" xfId="0" applyNumberFormat="1" applyFont="1" applyFill="1" applyAlignment="1">
      <alignment horizontal="center" wrapText="1"/>
    </xf>
    <xf numFmtId="168" fontId="17" fillId="35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8" fillId="0" borderId="0" xfId="0" applyFont="1" applyAlignment="1" quotePrefix="1">
      <alignment/>
    </xf>
    <xf numFmtId="0" fontId="18" fillId="0" borderId="0" xfId="0" applyFont="1" applyAlignment="1" quotePrefix="1">
      <alignment shrinkToFit="1"/>
    </xf>
    <xf numFmtId="43" fontId="18" fillId="0" borderId="0" xfId="42" applyFont="1" applyAlignment="1">
      <alignment/>
    </xf>
    <xf numFmtId="43" fontId="18" fillId="0" borderId="0" xfId="42" applyFont="1" applyAlignment="1" quotePrefix="1">
      <alignment shrinkToFit="1"/>
    </xf>
    <xf numFmtId="168" fontId="18" fillId="0" borderId="0" xfId="42" applyNumberFormat="1" applyFont="1" applyAlignment="1" quotePrefix="1">
      <alignment/>
    </xf>
    <xf numFmtId="171" fontId="18" fillId="0" borderId="0" xfId="0" applyNumberFormat="1" applyFont="1" applyAlignment="1" quotePrefix="1">
      <alignment/>
    </xf>
    <xf numFmtId="168" fontId="18" fillId="0" borderId="0" xfId="0" applyNumberFormat="1" applyFont="1" applyAlignment="1" quotePrefix="1">
      <alignment/>
    </xf>
    <xf numFmtId="43" fontId="18" fillId="0" borderId="12" xfId="42" applyFont="1" applyBorder="1" applyAlignment="1">
      <alignment/>
    </xf>
    <xf numFmtId="43" fontId="18" fillId="0" borderId="0" xfId="42" applyFont="1" applyAlignment="1" quotePrefix="1">
      <alignment/>
    </xf>
    <xf numFmtId="43" fontId="18" fillId="0" borderId="16" xfId="42" applyFont="1" applyBorder="1" applyAlignment="1" quotePrefix="1">
      <alignment/>
    </xf>
    <xf numFmtId="0" fontId="0" fillId="0" borderId="0" xfId="0" applyFont="1" applyAlignment="1">
      <alignment/>
    </xf>
    <xf numFmtId="43" fontId="18" fillId="0" borderId="0" xfId="42" applyFont="1" applyBorder="1" applyAlignment="1" quotePrefix="1">
      <alignment/>
    </xf>
    <xf numFmtId="0" fontId="17" fillId="0" borderId="0" xfId="0" applyFont="1" applyAlignment="1" quotePrefix="1">
      <alignment/>
    </xf>
    <xf numFmtId="0" fontId="17" fillId="0" borderId="0" xfId="0" applyFont="1" applyAlignment="1" quotePrefix="1">
      <alignment shrinkToFit="1"/>
    </xf>
    <xf numFmtId="43" fontId="17" fillId="0" borderId="0" xfId="42" applyFont="1" applyAlignment="1">
      <alignment/>
    </xf>
    <xf numFmtId="43" fontId="17" fillId="0" borderId="0" xfId="42" applyFont="1" applyAlignment="1" quotePrefix="1">
      <alignment shrinkToFit="1"/>
    </xf>
    <xf numFmtId="168" fontId="17" fillId="0" borderId="0" xfId="42" applyNumberFormat="1" applyFont="1" applyAlignment="1" quotePrefix="1">
      <alignment/>
    </xf>
    <xf numFmtId="171" fontId="17" fillId="0" borderId="0" xfId="0" applyNumberFormat="1" applyFont="1" applyAlignment="1" quotePrefix="1">
      <alignment/>
    </xf>
    <xf numFmtId="168" fontId="17" fillId="0" borderId="0" xfId="0" applyNumberFormat="1" applyFont="1" applyAlignment="1" quotePrefix="1">
      <alignment/>
    </xf>
    <xf numFmtId="43" fontId="17" fillId="0" borderId="13" xfId="42" applyFont="1" applyBorder="1" applyAlignment="1">
      <alignment/>
    </xf>
    <xf numFmtId="43" fontId="17" fillId="0" borderId="17" xfId="42" applyFont="1" applyBorder="1" applyAlignment="1" quotePrefix="1">
      <alignment/>
    </xf>
    <xf numFmtId="43" fontId="17" fillId="0" borderId="15" xfId="42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17" fontId="17" fillId="0" borderId="13" xfId="45" applyNumberFormat="1" applyFont="1" applyBorder="1" applyAlignment="1">
      <alignment/>
    </xf>
    <xf numFmtId="0" fontId="17" fillId="0" borderId="17" xfId="0" applyFont="1" applyBorder="1" applyAlignment="1">
      <alignment/>
    </xf>
    <xf numFmtId="184" fontId="18" fillId="0" borderId="17" xfId="42" applyNumberFormat="1" applyFont="1" applyBorder="1" applyAlignment="1">
      <alignment/>
    </xf>
    <xf numFmtId="0" fontId="17" fillId="0" borderId="17" xfId="0" applyFont="1" applyBorder="1" applyAlignment="1">
      <alignment horizontal="right"/>
    </xf>
    <xf numFmtId="217" fontId="17" fillId="0" borderId="17" xfId="45" applyNumberFormat="1" applyFont="1" applyBorder="1" applyAlignment="1">
      <alignment/>
    </xf>
    <xf numFmtId="44" fontId="17" fillId="0" borderId="15" xfId="45" applyFont="1" applyBorder="1" applyAlignment="1">
      <alignment/>
    </xf>
    <xf numFmtId="184" fontId="18" fillId="0" borderId="0" xfId="42" applyNumberFormat="1" applyFont="1" applyBorder="1" applyAlignment="1">
      <alignment/>
    </xf>
    <xf numFmtId="0" fontId="0" fillId="0" borderId="17" xfId="0" applyFont="1" applyBorder="1" applyAlignment="1">
      <alignment/>
    </xf>
    <xf numFmtId="43" fontId="18" fillId="0" borderId="17" xfId="42" applyFont="1" applyBorder="1" applyAlignment="1">
      <alignment/>
    </xf>
    <xf numFmtId="168" fontId="17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8" fillId="0" borderId="0" xfId="0" applyNumberFormat="1" applyFont="1" applyAlignment="1" quotePrefix="1">
      <alignment shrinkToFit="1"/>
    </xf>
    <xf numFmtId="168" fontId="17" fillId="0" borderId="17" xfId="0" applyNumberFormat="1" applyFont="1" applyFill="1" applyBorder="1" applyAlignment="1">
      <alignment horizontal="center" wrapText="1"/>
    </xf>
  </cellXfs>
  <cellStyles count="2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39" xfId="170"/>
    <cellStyle name="Normal 4" xfId="171"/>
    <cellStyle name="Normal 4 2" xfId="172"/>
    <cellStyle name="Normal 4 3" xfId="173"/>
    <cellStyle name="Normal 40" xfId="174"/>
    <cellStyle name="Normal 41" xfId="175"/>
    <cellStyle name="Normal 42" xfId="176"/>
    <cellStyle name="Normal 43" xfId="177"/>
    <cellStyle name="Normal 44" xfId="178"/>
    <cellStyle name="Normal 45" xfId="179"/>
    <cellStyle name="Normal 46" xfId="180"/>
    <cellStyle name="Normal 47" xfId="181"/>
    <cellStyle name="Normal 48" xfId="182"/>
    <cellStyle name="Normal 49" xfId="183"/>
    <cellStyle name="Normal 5" xfId="184"/>
    <cellStyle name="Normal 5 2" xfId="185"/>
    <cellStyle name="Normal 5 3" xfId="186"/>
    <cellStyle name="Normal 50" xfId="187"/>
    <cellStyle name="Normal 51" xfId="188"/>
    <cellStyle name="Normal 6" xfId="189"/>
    <cellStyle name="Normal 6 2" xfId="190"/>
    <cellStyle name="Normal 6 3" xfId="191"/>
    <cellStyle name="Normal 7" xfId="192"/>
    <cellStyle name="Normal 7 2" xfId="193"/>
    <cellStyle name="Normal 7 3" xfId="194"/>
    <cellStyle name="Normal 8" xfId="195"/>
    <cellStyle name="Normal 8 2" xfId="196"/>
    <cellStyle name="Normal 8 3" xfId="197"/>
    <cellStyle name="Normal 9" xfId="198"/>
    <cellStyle name="Normal 9 2" xfId="199"/>
    <cellStyle name="Normal 9 3" xfId="200"/>
    <cellStyle name="Note" xfId="201"/>
    <cellStyle name="Note 2" xfId="202"/>
    <cellStyle name="Output" xfId="203"/>
    <cellStyle name="Percent" xfId="204"/>
    <cellStyle name="Percent 2" xfId="205"/>
    <cellStyle name="Percent 2 2" xfId="206"/>
    <cellStyle name="Percent 2 3" xfId="207"/>
    <cellStyle name="Percent 3" xfId="208"/>
    <cellStyle name="Percent 3 2" xfId="209"/>
    <cellStyle name="Percent 4" xfId="210"/>
    <cellStyle name="Percent 4 2" xfId="211"/>
    <cellStyle name="Percent 4 3" xfId="212"/>
    <cellStyle name="Title" xfId="213"/>
    <cellStyle name="Total" xfId="214"/>
    <cellStyle name="Warning Text" xfId="215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24050" y="342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971550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47850" y="34290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29"/>
  <sheetViews>
    <sheetView tabSelected="1" zoomScaleSheetLayoutView="100" workbookViewId="0" topLeftCell="A1">
      <pane xSplit="2" ySplit="6" topLeftCell="C2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16" sqref="N216"/>
    </sheetView>
  </sheetViews>
  <sheetFormatPr defaultColWidth="9.140625" defaultRowHeight="12.75"/>
  <cols>
    <col min="1" max="1" width="13.140625" style="22" customWidth="1"/>
    <col min="2" max="2" width="16.57421875" style="22" customWidth="1"/>
    <col min="3" max="3" width="15.8515625" style="22" customWidth="1"/>
    <col min="4" max="4" width="15.8515625" style="36" customWidth="1"/>
    <col min="5" max="5" width="17.7109375" style="22" customWidth="1"/>
    <col min="6" max="6" width="15.57421875" style="24" hidden="1" customWidth="1"/>
    <col min="7" max="7" width="14.421875" style="24" customWidth="1"/>
    <col min="8" max="8" width="9.421875" style="25" hidden="1" customWidth="1"/>
    <col min="9" max="10" width="14.57421875" style="25" hidden="1" customWidth="1"/>
    <col min="11" max="11" width="14.57421875" style="25" customWidth="1"/>
    <col min="12" max="14" width="16.28125" style="24" customWidth="1"/>
    <col min="15" max="15" width="9.140625" style="3" customWidth="1"/>
    <col min="16" max="16" width="9.7109375" style="3" bestFit="1" customWidth="1"/>
    <col min="17" max="16384" width="9.140625" style="3" customWidth="1"/>
  </cols>
  <sheetData>
    <row r="1" spans="1:14" ht="27" customHeight="1">
      <c r="A1" s="1" t="s">
        <v>525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2.75" customHeight="1">
      <c r="A2" s="41" t="s">
        <v>526</v>
      </c>
      <c r="B2" s="4"/>
      <c r="C2" s="4"/>
      <c r="D2" s="5"/>
      <c r="E2" s="6"/>
      <c r="F2" s="6"/>
      <c r="G2" s="6"/>
      <c r="H2" s="6"/>
      <c r="I2" s="6"/>
      <c r="J2" s="6"/>
      <c r="K2" s="6"/>
      <c r="L2" s="7"/>
      <c r="M2" s="8"/>
      <c r="N2" s="8"/>
    </row>
    <row r="3" spans="1:14" s="13" customFormat="1" ht="12.75" customHeight="1">
      <c r="A3" s="9"/>
      <c r="B3" s="9"/>
      <c r="C3" s="9"/>
      <c r="D3" s="10"/>
      <c r="E3" s="11"/>
      <c r="F3" s="11"/>
      <c r="G3" s="11"/>
      <c r="H3" s="11"/>
      <c r="I3" s="11"/>
      <c r="J3" s="11"/>
      <c r="K3" s="11"/>
      <c r="L3" s="12"/>
      <c r="M3" s="11"/>
      <c r="N3" s="11"/>
    </row>
    <row r="4" spans="4:14" s="14" customFormat="1" ht="12.75" customHeight="1">
      <c r="D4" s="15"/>
      <c r="E4" s="16"/>
      <c r="F4" s="17"/>
      <c r="G4" s="17"/>
      <c r="H4" s="18"/>
      <c r="I4" s="19"/>
      <c r="J4" s="19"/>
      <c r="K4" s="19"/>
      <c r="L4" s="19"/>
      <c r="M4" s="19"/>
      <c r="N4" s="19"/>
    </row>
    <row r="5" spans="4:14" s="14" customFormat="1" ht="13.5" thickBot="1">
      <c r="D5" s="15"/>
      <c r="F5" s="17"/>
      <c r="G5" s="17"/>
      <c r="H5" s="20"/>
      <c r="I5" s="21"/>
      <c r="J5" s="21"/>
      <c r="K5" s="21"/>
      <c r="L5" s="95"/>
      <c r="M5" s="95"/>
      <c r="N5" s="95"/>
    </row>
    <row r="6" spans="1:17" s="55" customFormat="1" ht="51.75" thickBot="1">
      <c r="A6" s="45" t="s">
        <v>474</v>
      </c>
      <c r="B6" s="45" t="s">
        <v>459</v>
      </c>
      <c r="C6" s="45" t="s">
        <v>522</v>
      </c>
      <c r="D6" s="46" t="s">
        <v>524</v>
      </c>
      <c r="E6" s="47" t="s">
        <v>523</v>
      </c>
      <c r="F6" s="48" t="s">
        <v>461</v>
      </c>
      <c r="G6" s="48" t="s">
        <v>462</v>
      </c>
      <c r="H6" s="48" t="s">
        <v>464</v>
      </c>
      <c r="I6" s="49" t="s">
        <v>511</v>
      </c>
      <c r="J6" s="49" t="s">
        <v>460</v>
      </c>
      <c r="K6" s="48" t="s">
        <v>465</v>
      </c>
      <c r="L6" s="50" t="s">
        <v>527</v>
      </c>
      <c r="M6" s="51" t="s">
        <v>528</v>
      </c>
      <c r="N6" s="52" t="s">
        <v>529</v>
      </c>
      <c r="O6" s="53"/>
      <c r="P6" s="53"/>
      <c r="Q6" s="54"/>
    </row>
    <row r="7" spans="1:17" s="66" customFormat="1" ht="12.75">
      <c r="A7" s="56" t="s">
        <v>485</v>
      </c>
      <c r="B7" s="57" t="s">
        <v>307</v>
      </c>
      <c r="C7" s="57">
        <v>715</v>
      </c>
      <c r="D7" s="57">
        <v>1026071.17</v>
      </c>
      <c r="E7" s="57">
        <v>83700</v>
      </c>
      <c r="F7" s="57">
        <f>(C7*D7)/E7</f>
        <v>8765.124092592594</v>
      </c>
      <c r="G7" s="57">
        <f aca="true" t="shared" si="0" ref="G7:G70">F7/$F$494</f>
        <v>0.00043792616556407443</v>
      </c>
      <c r="H7" s="57">
        <f>D7/E7</f>
        <v>12.258914814814815</v>
      </c>
      <c r="I7" s="57">
        <f>(H7-10.5)*C7</f>
        <v>1257.6240925925931</v>
      </c>
      <c r="J7" s="57">
        <f>IF(I7&gt;0,I7,0)</f>
        <v>1257.6240925925931</v>
      </c>
      <c r="K7" s="57">
        <f aca="true" t="shared" si="1" ref="K7:K70">J7/$J$494</f>
        <v>0.00020668061892267198</v>
      </c>
      <c r="L7" s="57">
        <f aca="true" t="shared" si="2" ref="L7:L70">$B$501*G7</f>
        <v>82638.29827898141</v>
      </c>
      <c r="M7" s="57">
        <f aca="true" t="shared" si="3" ref="M7:M70">$G$501*K7</f>
        <v>10577.073093023955</v>
      </c>
      <c r="N7" s="57">
        <f aca="true" t="shared" si="4" ref="N7:N68">L7+M7</f>
        <v>93215.37137200536</v>
      </c>
      <c r="O7" s="62"/>
      <c r="P7" s="62"/>
      <c r="Q7" s="62"/>
    </row>
    <row r="8" spans="1:17" s="66" customFormat="1" ht="12.75">
      <c r="A8" s="56" t="s">
        <v>490</v>
      </c>
      <c r="B8" s="57" t="s">
        <v>431</v>
      </c>
      <c r="C8" s="57">
        <v>2647</v>
      </c>
      <c r="D8" s="57">
        <v>6964697.09</v>
      </c>
      <c r="E8" s="57">
        <v>759150</v>
      </c>
      <c r="F8" s="57">
        <f aca="true" t="shared" si="5" ref="F8:F70">(C8*D8)/E8</f>
        <v>24284.467097714547</v>
      </c>
      <c r="G8" s="57">
        <f t="shared" si="0"/>
        <v>0.0012133089556434838</v>
      </c>
      <c r="H8" s="57">
        <f aca="true" t="shared" si="6" ref="H8:H70">D8/E8</f>
        <v>9.174335888823025</v>
      </c>
      <c r="I8" s="57">
        <f>(H8-10.5)*C8</f>
        <v>-3509.0329022854526</v>
      </c>
      <c r="J8" s="57">
        <f aca="true" t="shared" si="7" ref="J8:J70">IF(I8&gt;0,I8,0)</f>
        <v>0</v>
      </c>
      <c r="K8" s="57">
        <f t="shared" si="1"/>
        <v>0</v>
      </c>
      <c r="L8" s="57">
        <f t="shared" si="2"/>
        <v>228955.9182924762</v>
      </c>
      <c r="M8" s="57">
        <f t="shared" si="3"/>
        <v>0</v>
      </c>
      <c r="N8" s="94">
        <f t="shared" si="4"/>
        <v>228955.9182924762</v>
      </c>
      <c r="O8" s="62"/>
      <c r="P8" s="62"/>
      <c r="Q8" s="62"/>
    </row>
    <row r="9" spans="1:17" s="66" customFormat="1" ht="12.75">
      <c r="A9" s="56" t="s">
        <v>489</v>
      </c>
      <c r="B9" s="57" t="s">
        <v>392</v>
      </c>
      <c r="C9" s="57">
        <v>1240</v>
      </c>
      <c r="D9" s="57">
        <v>2033098.88</v>
      </c>
      <c r="E9" s="57">
        <v>157950</v>
      </c>
      <c r="F9" s="57">
        <f t="shared" si="5"/>
        <v>15961.016848369736</v>
      </c>
      <c r="G9" s="57">
        <f t="shared" si="0"/>
        <v>0.0007974498516018936</v>
      </c>
      <c r="H9" s="57">
        <f t="shared" si="6"/>
        <v>12.871787780943336</v>
      </c>
      <c r="I9" s="57">
        <f>(H9-10.5)*C9</f>
        <v>2941.0168483697366</v>
      </c>
      <c r="J9" s="57">
        <f t="shared" si="7"/>
        <v>2941.0168483697366</v>
      </c>
      <c r="K9" s="57">
        <f t="shared" si="1"/>
        <v>0.00048333296575924975</v>
      </c>
      <c r="L9" s="57">
        <f t="shared" si="2"/>
        <v>150481.75670052468</v>
      </c>
      <c r="M9" s="57">
        <f t="shared" si="3"/>
        <v>24735.014505720726</v>
      </c>
      <c r="N9" s="94">
        <f t="shared" si="4"/>
        <v>175216.7712062454</v>
      </c>
      <c r="O9" s="62"/>
      <c r="P9" s="62"/>
      <c r="Q9" s="62"/>
    </row>
    <row r="10" spans="1:17" s="66" customFormat="1" ht="12.75">
      <c r="A10" s="56" t="s">
        <v>480</v>
      </c>
      <c r="B10" s="57" t="s">
        <v>153</v>
      </c>
      <c r="C10" s="57">
        <v>2106</v>
      </c>
      <c r="D10" s="57">
        <v>2038828.69</v>
      </c>
      <c r="E10" s="57">
        <v>160000</v>
      </c>
      <c r="F10" s="57">
        <f t="shared" si="5"/>
        <v>26836.082632125</v>
      </c>
      <c r="G10" s="57">
        <f t="shared" si="0"/>
        <v>0.0013407936546818496</v>
      </c>
      <c r="H10" s="57">
        <f t="shared" si="6"/>
        <v>12.7426793125</v>
      </c>
      <c r="I10" s="57">
        <f aca="true" t="shared" si="8" ref="I10:I73">(H10-10.5)*C10</f>
        <v>4723.082632125</v>
      </c>
      <c r="J10" s="57">
        <f t="shared" si="7"/>
        <v>4723.082632125</v>
      </c>
      <c r="K10" s="57">
        <f t="shared" si="1"/>
        <v>0.0007762014479367543</v>
      </c>
      <c r="L10" s="57">
        <f t="shared" si="2"/>
        <v>253012.75575403505</v>
      </c>
      <c r="M10" s="57">
        <f t="shared" si="3"/>
        <v>39722.83174171143</v>
      </c>
      <c r="N10" s="94">
        <f t="shared" si="4"/>
        <v>292735.5874957465</v>
      </c>
      <c r="O10" s="62"/>
      <c r="P10" s="62"/>
      <c r="Q10" s="62"/>
    </row>
    <row r="11" spans="1:17" s="66" customFormat="1" ht="12.75">
      <c r="A11" s="56" t="s">
        <v>489</v>
      </c>
      <c r="B11" s="57" t="s">
        <v>393</v>
      </c>
      <c r="C11" s="57">
        <v>474</v>
      </c>
      <c r="D11" s="57">
        <v>985211.57</v>
      </c>
      <c r="E11" s="57">
        <v>62200</v>
      </c>
      <c r="F11" s="57">
        <f t="shared" si="5"/>
        <v>7507.8823823151115</v>
      </c>
      <c r="G11" s="57">
        <f t="shared" si="0"/>
        <v>0.00037511141981114995</v>
      </c>
      <c r="H11" s="57">
        <f t="shared" si="6"/>
        <v>15.839414308681672</v>
      </c>
      <c r="I11" s="57">
        <f t="shared" si="8"/>
        <v>2530.8823823151124</v>
      </c>
      <c r="J11" s="57">
        <f t="shared" si="7"/>
        <v>2530.8823823151124</v>
      </c>
      <c r="K11" s="57">
        <f t="shared" si="1"/>
        <v>0.00041593059506281815</v>
      </c>
      <c r="L11" s="57">
        <f t="shared" si="2"/>
        <v>70784.92183329137</v>
      </c>
      <c r="M11" s="57">
        <f t="shared" si="3"/>
        <v>21285.63543372372</v>
      </c>
      <c r="N11" s="94">
        <f t="shared" si="4"/>
        <v>92070.5572670151</v>
      </c>
      <c r="O11" s="62"/>
      <c r="P11" s="62"/>
      <c r="Q11" s="62"/>
    </row>
    <row r="12" spans="1:17" s="66" customFormat="1" ht="12.75">
      <c r="A12" s="56" t="s">
        <v>490</v>
      </c>
      <c r="B12" s="57" t="s">
        <v>432</v>
      </c>
      <c r="C12" s="57">
        <v>3156</v>
      </c>
      <c r="D12" s="57">
        <v>4452921.87</v>
      </c>
      <c r="E12" s="57">
        <v>393400</v>
      </c>
      <c r="F12" s="57">
        <f t="shared" si="5"/>
        <v>35722.98277000509</v>
      </c>
      <c r="G12" s="57">
        <f t="shared" si="0"/>
        <v>0.0017848040371956165</v>
      </c>
      <c r="H12" s="57">
        <f t="shared" si="6"/>
        <v>11.319069318759533</v>
      </c>
      <c r="I12" s="57">
        <f t="shared" si="8"/>
        <v>2584.982770005087</v>
      </c>
      <c r="J12" s="57">
        <f t="shared" si="7"/>
        <v>2584.982770005087</v>
      </c>
      <c r="K12" s="57">
        <f t="shared" si="1"/>
        <v>0.00042482156787224465</v>
      </c>
      <c r="L12" s="57">
        <f t="shared" si="2"/>
        <v>336799.16842904733</v>
      </c>
      <c r="M12" s="57">
        <f t="shared" si="3"/>
        <v>21740.639244741807</v>
      </c>
      <c r="N12" s="94">
        <f t="shared" si="4"/>
        <v>358539.80767378915</v>
      </c>
      <c r="O12" s="62"/>
      <c r="P12" s="62"/>
      <c r="Q12" s="62"/>
    </row>
    <row r="13" spans="1:17" s="66" customFormat="1" ht="12.75">
      <c r="A13" s="56" t="s">
        <v>476</v>
      </c>
      <c r="B13" s="57" t="s">
        <v>14</v>
      </c>
      <c r="C13" s="57">
        <v>206</v>
      </c>
      <c r="D13" s="58">
        <v>418380.49</v>
      </c>
      <c r="E13" s="59">
        <v>32550</v>
      </c>
      <c r="F13" s="60">
        <f t="shared" si="5"/>
        <v>2647.8150826420892</v>
      </c>
      <c r="G13" s="61">
        <f t="shared" si="0"/>
        <v>0.00013229105418417368</v>
      </c>
      <c r="H13" s="62">
        <f t="shared" si="6"/>
        <v>12.853471274961597</v>
      </c>
      <c r="I13" s="57">
        <f t="shared" si="8"/>
        <v>484.81508264208907</v>
      </c>
      <c r="J13" s="62">
        <f t="shared" si="7"/>
        <v>484.81508264208907</v>
      </c>
      <c r="K13" s="62">
        <f t="shared" si="1"/>
        <v>7.967554210650264E-05</v>
      </c>
      <c r="L13" s="63">
        <f t="shared" si="2"/>
        <v>24963.814576439356</v>
      </c>
      <c r="M13" s="67">
        <f t="shared" si="3"/>
        <v>4077.470045229974</v>
      </c>
      <c r="N13" s="65">
        <f t="shared" si="4"/>
        <v>29041.28462166933</v>
      </c>
      <c r="O13" s="62"/>
      <c r="P13" s="62"/>
      <c r="Q13" s="62"/>
    </row>
    <row r="14" spans="1:17" s="66" customFormat="1" ht="12.75">
      <c r="A14" s="56" t="s">
        <v>482</v>
      </c>
      <c r="B14" s="57" t="s">
        <v>198</v>
      </c>
      <c r="C14" s="57">
        <v>732</v>
      </c>
      <c r="D14" s="58">
        <v>1601701</v>
      </c>
      <c r="E14" s="59">
        <v>102450</v>
      </c>
      <c r="F14" s="60">
        <f t="shared" si="5"/>
        <v>11444.071566617862</v>
      </c>
      <c r="G14" s="61">
        <f t="shared" si="0"/>
        <v>0.0005717726670687028</v>
      </c>
      <c r="H14" s="62">
        <f t="shared" si="6"/>
        <v>15.633977550024403</v>
      </c>
      <c r="I14" s="57">
        <f t="shared" si="8"/>
        <v>3758.0715666178626</v>
      </c>
      <c r="J14" s="62">
        <f t="shared" si="7"/>
        <v>3758.0715666178626</v>
      </c>
      <c r="K14" s="62">
        <f t="shared" si="1"/>
        <v>0.0006176094764080618</v>
      </c>
      <c r="L14" s="63">
        <f t="shared" si="2"/>
        <v>107895.63155727639</v>
      </c>
      <c r="M14" s="67">
        <f t="shared" si="3"/>
        <v>31606.7399496051</v>
      </c>
      <c r="N14" s="65">
        <f t="shared" si="4"/>
        <v>139502.3715068815</v>
      </c>
      <c r="O14" s="62"/>
      <c r="P14" s="62"/>
      <c r="Q14" s="62"/>
    </row>
    <row r="15" spans="1:17" s="66" customFormat="1" ht="12.75">
      <c r="A15" s="56" t="s">
        <v>484</v>
      </c>
      <c r="B15" s="57" t="s">
        <v>250</v>
      </c>
      <c r="C15" s="57">
        <v>913</v>
      </c>
      <c r="D15" s="58">
        <v>547312.85</v>
      </c>
      <c r="E15" s="59">
        <v>51600</v>
      </c>
      <c r="F15" s="60">
        <f t="shared" si="5"/>
        <v>9684.043256782945</v>
      </c>
      <c r="G15" s="61">
        <f t="shared" si="0"/>
        <v>0.0004838375230971992</v>
      </c>
      <c r="H15" s="62">
        <f t="shared" si="6"/>
        <v>10.606838178294574</v>
      </c>
      <c r="I15" s="57">
        <f t="shared" si="8"/>
        <v>97.54325678294563</v>
      </c>
      <c r="J15" s="62">
        <f t="shared" si="7"/>
        <v>97.54325678294563</v>
      </c>
      <c r="K15" s="62">
        <f t="shared" si="1"/>
        <v>1.603046633916805E-05</v>
      </c>
      <c r="L15" s="63">
        <f t="shared" si="2"/>
        <v>91301.9424193775</v>
      </c>
      <c r="M15" s="67">
        <f t="shared" si="3"/>
        <v>820.3740392710868</v>
      </c>
      <c r="N15" s="65">
        <f t="shared" si="4"/>
        <v>92122.3164586486</v>
      </c>
      <c r="O15" s="62"/>
      <c r="P15" s="62"/>
      <c r="Q15" s="62"/>
    </row>
    <row r="16" spans="1:17" s="66" customFormat="1" ht="12.75">
      <c r="A16" s="56" t="s">
        <v>479</v>
      </c>
      <c r="B16" s="57" t="s">
        <v>116</v>
      </c>
      <c r="C16" s="57">
        <v>294</v>
      </c>
      <c r="D16" s="58">
        <v>320854.55</v>
      </c>
      <c r="E16" s="59">
        <v>28450</v>
      </c>
      <c r="F16" s="60">
        <f t="shared" si="5"/>
        <v>3315.6849806678383</v>
      </c>
      <c r="G16" s="61">
        <f t="shared" si="0"/>
        <v>0.00016565940133458752</v>
      </c>
      <c r="H16" s="62">
        <f t="shared" si="6"/>
        <v>11.277840070298769</v>
      </c>
      <c r="I16" s="57">
        <f t="shared" si="8"/>
        <v>228.68498066783806</v>
      </c>
      <c r="J16" s="62">
        <f t="shared" si="7"/>
        <v>228.68498066783806</v>
      </c>
      <c r="K16" s="62">
        <f t="shared" si="1"/>
        <v>3.758257624129299E-05</v>
      </c>
      <c r="L16" s="63">
        <f t="shared" si="2"/>
        <v>31260.545947447234</v>
      </c>
      <c r="M16" s="67">
        <f t="shared" si="3"/>
        <v>1923.3233285266494</v>
      </c>
      <c r="N16" s="65">
        <f t="shared" si="4"/>
        <v>33183.869275973884</v>
      </c>
      <c r="O16" s="62"/>
      <c r="P16" s="62"/>
      <c r="Q16" s="62"/>
    </row>
    <row r="17" spans="1:17" s="66" customFormat="1" ht="12.75">
      <c r="A17" s="56" t="s">
        <v>476</v>
      </c>
      <c r="B17" s="57" t="s">
        <v>15</v>
      </c>
      <c r="C17" s="57">
        <v>218</v>
      </c>
      <c r="D17" s="58">
        <v>237137.06</v>
      </c>
      <c r="E17" s="59">
        <v>16250</v>
      </c>
      <c r="F17" s="60">
        <f t="shared" si="5"/>
        <v>3181.2848664615385</v>
      </c>
      <c r="G17" s="61">
        <f t="shared" si="0"/>
        <v>0.00015894445628144457</v>
      </c>
      <c r="H17" s="62">
        <f t="shared" si="6"/>
        <v>14.593049846153846</v>
      </c>
      <c r="I17" s="57">
        <f t="shared" si="8"/>
        <v>892.2848664615385</v>
      </c>
      <c r="J17" s="62">
        <f t="shared" si="7"/>
        <v>892.2848664615385</v>
      </c>
      <c r="K17" s="62">
        <f t="shared" si="1"/>
        <v>0.0001466399932553985</v>
      </c>
      <c r="L17" s="63">
        <f t="shared" si="2"/>
        <v>29993.41080946378</v>
      </c>
      <c r="M17" s="67">
        <f t="shared" si="3"/>
        <v>7504.438176678739</v>
      </c>
      <c r="N17" s="65">
        <f t="shared" si="4"/>
        <v>37497.84898614252</v>
      </c>
      <c r="O17" s="62"/>
      <c r="P17" s="62"/>
      <c r="Q17" s="62"/>
    </row>
    <row r="18" spans="1:17" s="66" customFormat="1" ht="12.75">
      <c r="A18" s="56" t="s">
        <v>483</v>
      </c>
      <c r="B18" s="57" t="s">
        <v>215</v>
      </c>
      <c r="C18" s="57">
        <v>814</v>
      </c>
      <c r="D18" s="58">
        <v>1149568.94</v>
      </c>
      <c r="E18" s="59">
        <v>94200</v>
      </c>
      <c r="F18" s="60">
        <f t="shared" si="5"/>
        <v>9933.64243269639</v>
      </c>
      <c r="G18" s="61">
        <f t="shared" si="0"/>
        <v>0.0004963080835685681</v>
      </c>
      <c r="H18" s="62">
        <f t="shared" si="6"/>
        <v>12.203491932059448</v>
      </c>
      <c r="I18" s="57">
        <f t="shared" si="8"/>
        <v>1386.6424326963906</v>
      </c>
      <c r="J18" s="62">
        <f t="shared" si="7"/>
        <v>1386.6424326963906</v>
      </c>
      <c r="K18" s="62">
        <f t="shared" si="1"/>
        <v>0.00022788376741679595</v>
      </c>
      <c r="L18" s="63">
        <f t="shared" si="2"/>
        <v>93655.183620692</v>
      </c>
      <c r="M18" s="67">
        <f t="shared" si="3"/>
        <v>11662.163957341998</v>
      </c>
      <c r="N18" s="65">
        <f t="shared" si="4"/>
        <v>105317.347578034</v>
      </c>
      <c r="O18" s="62"/>
      <c r="P18" s="62"/>
      <c r="Q18" s="62"/>
    </row>
    <row r="19" spans="1:17" s="66" customFormat="1" ht="12.75">
      <c r="A19" s="56" t="s">
        <v>487</v>
      </c>
      <c r="B19" s="57" t="s">
        <v>335</v>
      </c>
      <c r="C19" s="57">
        <v>2450</v>
      </c>
      <c r="D19" s="58">
        <v>2765754.21</v>
      </c>
      <c r="E19" s="59">
        <v>156500</v>
      </c>
      <c r="F19" s="60">
        <f t="shared" si="5"/>
        <v>43297.74961341853</v>
      </c>
      <c r="G19" s="61">
        <f t="shared" si="0"/>
        <v>0.0021632571616164438</v>
      </c>
      <c r="H19" s="62">
        <f t="shared" si="6"/>
        <v>17.672550862619808</v>
      </c>
      <c r="I19" s="57">
        <f t="shared" si="8"/>
        <v>17572.749613418528</v>
      </c>
      <c r="J19" s="62">
        <f t="shared" si="7"/>
        <v>17572.749613418528</v>
      </c>
      <c r="K19" s="62">
        <f t="shared" si="1"/>
        <v>0.0028879430568058096</v>
      </c>
      <c r="L19" s="63">
        <f t="shared" si="2"/>
        <v>408214.6823666928</v>
      </c>
      <c r="M19" s="67">
        <f t="shared" si="3"/>
        <v>147793.1746070232</v>
      </c>
      <c r="N19" s="65">
        <f t="shared" si="4"/>
        <v>556007.856973716</v>
      </c>
      <c r="O19" s="62"/>
      <c r="P19" s="62"/>
      <c r="Q19" s="62"/>
    </row>
    <row r="20" spans="1:17" s="66" customFormat="1" ht="12.75">
      <c r="A20" s="56" t="s">
        <v>481</v>
      </c>
      <c r="B20" s="57" t="s">
        <v>182</v>
      </c>
      <c r="C20" s="57">
        <v>1400</v>
      </c>
      <c r="D20" s="58">
        <v>2721017.21</v>
      </c>
      <c r="E20" s="59">
        <v>147300</v>
      </c>
      <c r="F20" s="60">
        <f t="shared" si="5"/>
        <v>25861.670699253224</v>
      </c>
      <c r="G20" s="61">
        <f t="shared" si="0"/>
        <v>0.0012921097482208976</v>
      </c>
      <c r="H20" s="62">
        <f t="shared" si="6"/>
        <v>18.472621928038016</v>
      </c>
      <c r="I20" s="57">
        <f t="shared" si="8"/>
        <v>11161.670699253224</v>
      </c>
      <c r="J20" s="62">
        <f t="shared" si="7"/>
        <v>11161.670699253224</v>
      </c>
      <c r="K20" s="62">
        <f t="shared" si="1"/>
        <v>0.001834332708732568</v>
      </c>
      <c r="L20" s="63">
        <f t="shared" si="2"/>
        <v>243825.92130598574</v>
      </c>
      <c r="M20" s="67">
        <f t="shared" si="3"/>
        <v>93873.684133141</v>
      </c>
      <c r="N20" s="65">
        <f t="shared" si="4"/>
        <v>337699.6054391267</v>
      </c>
      <c r="O20" s="62"/>
      <c r="P20" s="62"/>
      <c r="Q20" s="62"/>
    </row>
    <row r="21" spans="1:17" s="66" customFormat="1" ht="12.75">
      <c r="A21" s="56" t="s">
        <v>486</v>
      </c>
      <c r="B21" s="57" t="s">
        <v>325</v>
      </c>
      <c r="C21" s="57">
        <v>437</v>
      </c>
      <c r="D21" s="58">
        <v>924910.82</v>
      </c>
      <c r="E21" s="59">
        <v>115100</v>
      </c>
      <c r="F21" s="60">
        <f t="shared" si="5"/>
        <v>3511.607544222415</v>
      </c>
      <c r="G21" s="61">
        <f t="shared" si="0"/>
        <v>0.00017544815230931116</v>
      </c>
      <c r="H21" s="62">
        <f t="shared" si="6"/>
        <v>8.035715204170286</v>
      </c>
      <c r="I21" s="57">
        <f t="shared" si="8"/>
        <v>-1076.8924557775852</v>
      </c>
      <c r="J21" s="62">
        <f t="shared" si="7"/>
        <v>0</v>
      </c>
      <c r="K21" s="62">
        <f t="shared" si="1"/>
        <v>0</v>
      </c>
      <c r="L21" s="63">
        <f t="shared" si="2"/>
        <v>33107.719709686215</v>
      </c>
      <c r="M21" s="67">
        <f t="shared" si="3"/>
        <v>0</v>
      </c>
      <c r="N21" s="65">
        <f t="shared" si="4"/>
        <v>33107.719709686215</v>
      </c>
      <c r="O21" s="62"/>
      <c r="P21" s="62"/>
      <c r="Q21" s="62"/>
    </row>
    <row r="22" spans="1:17" s="66" customFormat="1" ht="12.75">
      <c r="A22" s="56" t="s">
        <v>490</v>
      </c>
      <c r="B22" s="57" t="s">
        <v>433</v>
      </c>
      <c r="C22">
        <v>4333</v>
      </c>
      <c r="D22" s="58">
        <v>7408317.8</v>
      </c>
      <c r="E22" s="59">
        <v>600850</v>
      </c>
      <c r="F22" s="60">
        <f t="shared" si="5"/>
        <v>53424.71669701256</v>
      </c>
      <c r="G22" s="61">
        <f t="shared" si="0"/>
        <v>0.0026692241983478273</v>
      </c>
      <c r="H22" s="62">
        <f t="shared" si="6"/>
        <v>12.329729216942665</v>
      </c>
      <c r="I22" s="57">
        <f t="shared" si="8"/>
        <v>7928.216697012568</v>
      </c>
      <c r="J22" s="62">
        <f t="shared" si="7"/>
        <v>7928.216697012568</v>
      </c>
      <c r="K22" s="62">
        <f t="shared" si="1"/>
        <v>0.0013029399989575793</v>
      </c>
      <c r="L22" s="63">
        <f t="shared" si="2"/>
        <v>503692.5464191497</v>
      </c>
      <c r="M22" s="67">
        <f t="shared" si="3"/>
        <v>66679.16748379315</v>
      </c>
      <c r="N22" s="65">
        <f t="shared" si="4"/>
        <v>570371.7139029428</v>
      </c>
      <c r="O22" s="62"/>
      <c r="P22" s="62"/>
      <c r="Q22" s="62"/>
    </row>
    <row r="23" spans="1:17" s="66" customFormat="1" ht="12.75">
      <c r="A23" s="56" t="s">
        <v>476</v>
      </c>
      <c r="B23" s="57" t="s">
        <v>16</v>
      </c>
      <c r="C23">
        <v>1229</v>
      </c>
      <c r="D23" s="58">
        <v>1566318.23</v>
      </c>
      <c r="E23" s="59">
        <v>75650</v>
      </c>
      <c r="F23" s="60">
        <f t="shared" si="5"/>
        <v>25446.200987045606</v>
      </c>
      <c r="G23" s="61">
        <f t="shared" si="0"/>
        <v>0.001271351906568792</v>
      </c>
      <c r="H23" s="62">
        <f t="shared" si="6"/>
        <v>20.70480145406477</v>
      </c>
      <c r="I23" s="57">
        <f t="shared" si="8"/>
        <v>12541.700987045604</v>
      </c>
      <c r="J23" s="62">
        <f t="shared" si="7"/>
        <v>12541.700987045604</v>
      </c>
      <c r="K23" s="62">
        <f t="shared" si="1"/>
        <v>0.0020611298221887594</v>
      </c>
      <c r="L23" s="63">
        <f t="shared" si="2"/>
        <v>239908.83928403113</v>
      </c>
      <c r="M23" s="67">
        <f t="shared" si="3"/>
        <v>105480.23756237423</v>
      </c>
      <c r="N23" s="65">
        <f t="shared" si="4"/>
        <v>345389.07684640534</v>
      </c>
      <c r="O23" s="62"/>
      <c r="P23" s="62"/>
      <c r="Q23" s="62"/>
    </row>
    <row r="24" spans="1:17" s="66" customFormat="1" ht="12.75">
      <c r="A24" s="56" t="s">
        <v>487</v>
      </c>
      <c r="B24" s="57" t="s">
        <v>336</v>
      </c>
      <c r="C24">
        <v>1027</v>
      </c>
      <c r="D24" s="58">
        <v>1328301.64</v>
      </c>
      <c r="E24" s="59">
        <v>96250</v>
      </c>
      <c r="F24" s="60">
        <f t="shared" si="5"/>
        <v>14173.151005506494</v>
      </c>
      <c r="G24" s="61">
        <f t="shared" si="0"/>
        <v>0.0007081238791641782</v>
      </c>
      <c r="H24" s="62">
        <f t="shared" si="6"/>
        <v>13.800536519480518</v>
      </c>
      <c r="I24" s="57">
        <f t="shared" si="8"/>
        <v>3389.6510055064923</v>
      </c>
      <c r="J24" s="62">
        <f t="shared" si="7"/>
        <v>3389.6510055064923</v>
      </c>
      <c r="K24" s="62">
        <f t="shared" si="1"/>
        <v>0.0005570624575947039</v>
      </c>
      <c r="L24" s="63">
        <f t="shared" si="2"/>
        <v>133625.61305160643</v>
      </c>
      <c r="M24" s="67">
        <f t="shared" si="3"/>
        <v>28508.18989255699</v>
      </c>
      <c r="N24" s="65">
        <f t="shared" si="4"/>
        <v>162133.8029441634</v>
      </c>
      <c r="O24" s="62"/>
      <c r="P24" s="62"/>
      <c r="Q24" s="62"/>
    </row>
    <row r="25" spans="1:17" s="66" customFormat="1" ht="12.75">
      <c r="A25" s="56" t="s">
        <v>475</v>
      </c>
      <c r="B25" s="57" t="s">
        <v>0</v>
      </c>
      <c r="C25">
        <v>22801</v>
      </c>
      <c r="D25" s="58">
        <v>43630271.81</v>
      </c>
      <c r="E25" s="59">
        <v>2282000</v>
      </c>
      <c r="F25" s="60">
        <f t="shared" si="5"/>
        <v>435939.4511567967</v>
      </c>
      <c r="G25" s="61">
        <f t="shared" si="0"/>
        <v>0.021780557838826323</v>
      </c>
      <c r="H25" s="62">
        <f t="shared" si="6"/>
        <v>19.119312800175287</v>
      </c>
      <c r="I25" s="57">
        <f t="shared" si="8"/>
        <v>196528.9511567967</v>
      </c>
      <c r="J25" s="62">
        <f t="shared" si="7"/>
        <v>196528.9511567967</v>
      </c>
      <c r="K25" s="62">
        <f t="shared" si="1"/>
        <v>0.03229798594075498</v>
      </c>
      <c r="L25" s="63">
        <f t="shared" si="2"/>
        <v>4110072.374983919</v>
      </c>
      <c r="M25" s="67">
        <f t="shared" si="3"/>
        <v>1652879.499943047</v>
      </c>
      <c r="N25" s="65">
        <f t="shared" si="4"/>
        <v>5762951.874926966</v>
      </c>
      <c r="O25" s="62"/>
      <c r="P25" s="62"/>
      <c r="Q25" s="62"/>
    </row>
    <row r="26" spans="1:17" s="66" customFormat="1" ht="12.75">
      <c r="A26" s="56" t="s">
        <v>480</v>
      </c>
      <c r="B26" s="57" t="s">
        <v>154</v>
      </c>
      <c r="C26">
        <v>18553</v>
      </c>
      <c r="D26" s="58">
        <v>33329418.22</v>
      </c>
      <c r="E26" s="59">
        <v>1849350</v>
      </c>
      <c r="F26" s="60">
        <f t="shared" si="5"/>
        <v>334366.5051156677</v>
      </c>
      <c r="G26" s="61">
        <f t="shared" si="0"/>
        <v>0.0167057351306767</v>
      </c>
      <c r="H26" s="62">
        <f t="shared" si="6"/>
        <v>18.022233876767512</v>
      </c>
      <c r="I26" s="57">
        <f t="shared" si="8"/>
        <v>139560.00511566765</v>
      </c>
      <c r="J26" s="62">
        <f t="shared" si="7"/>
        <v>139560.00511566765</v>
      </c>
      <c r="K26" s="62">
        <f t="shared" si="1"/>
        <v>0.022935588149154182</v>
      </c>
      <c r="L26" s="63">
        <f t="shared" si="2"/>
        <v>3152434.4313163203</v>
      </c>
      <c r="M26" s="67">
        <f t="shared" si="3"/>
        <v>1173750.076565532</v>
      </c>
      <c r="N26" s="65">
        <f t="shared" si="4"/>
        <v>4326184.507881852</v>
      </c>
      <c r="O26" s="62"/>
      <c r="P26" s="62"/>
      <c r="Q26" s="62"/>
    </row>
    <row r="27" spans="1:17" s="66" customFormat="1" ht="12.75">
      <c r="A27" s="56" t="s">
        <v>479</v>
      </c>
      <c r="B27" s="57" t="s">
        <v>117</v>
      </c>
      <c r="C27">
        <v>115</v>
      </c>
      <c r="D27" s="58">
        <v>350649.2</v>
      </c>
      <c r="E27" s="59">
        <v>23200</v>
      </c>
      <c r="F27" s="60">
        <f t="shared" si="5"/>
        <v>1738.1318103448275</v>
      </c>
      <c r="G27" s="61">
        <f t="shared" si="0"/>
        <v>8.684114348050371E-05</v>
      </c>
      <c r="H27" s="62">
        <f t="shared" si="6"/>
        <v>15.114189655172414</v>
      </c>
      <c r="I27" s="57">
        <f t="shared" si="8"/>
        <v>530.6318103448276</v>
      </c>
      <c r="J27" s="62">
        <f t="shared" si="7"/>
        <v>530.6318103448276</v>
      </c>
      <c r="K27" s="62">
        <f t="shared" si="1"/>
        <v>8.720516061046459E-05</v>
      </c>
      <c r="L27" s="63">
        <f t="shared" si="2"/>
        <v>16387.24717118937</v>
      </c>
      <c r="M27" s="67">
        <f t="shared" si="3"/>
        <v>4462.805282245054</v>
      </c>
      <c r="N27" s="65">
        <f t="shared" si="4"/>
        <v>20850.052453434422</v>
      </c>
      <c r="O27" s="62"/>
      <c r="P27" s="62"/>
      <c r="Q27" s="62"/>
    </row>
    <row r="28" spans="1:17" s="66" customFormat="1" ht="12.75">
      <c r="A28" s="56" t="s">
        <v>478</v>
      </c>
      <c r="B28" s="57" t="s">
        <v>97</v>
      </c>
      <c r="C28">
        <v>451</v>
      </c>
      <c r="D28" s="58">
        <v>690226.59</v>
      </c>
      <c r="E28" s="59">
        <v>46900</v>
      </c>
      <c r="F28" s="60">
        <f t="shared" si="5"/>
        <v>6637.360172494669</v>
      </c>
      <c r="G28" s="61">
        <f t="shared" si="0"/>
        <v>0.0003316180876737072</v>
      </c>
      <c r="H28" s="62">
        <f t="shared" si="6"/>
        <v>14.71698486140725</v>
      </c>
      <c r="I28" s="57">
        <f t="shared" si="8"/>
        <v>1901.8601724946695</v>
      </c>
      <c r="J28" s="62">
        <f t="shared" si="7"/>
        <v>1901.8601724946695</v>
      </c>
      <c r="K28" s="62">
        <f t="shared" si="1"/>
        <v>0.0003125557468808093</v>
      </c>
      <c r="L28" s="63">
        <f t="shared" si="2"/>
        <v>62577.56808978705</v>
      </c>
      <c r="M28" s="67">
        <f t="shared" si="3"/>
        <v>15995.331336025763</v>
      </c>
      <c r="N28" s="65">
        <f t="shared" si="4"/>
        <v>78572.89942581281</v>
      </c>
      <c r="O28" s="62"/>
      <c r="P28" s="62"/>
      <c r="Q28" s="62"/>
    </row>
    <row r="29" spans="1:17" s="66" customFormat="1" ht="12.75">
      <c r="A29" s="56" t="s">
        <v>489</v>
      </c>
      <c r="B29" s="57" t="s">
        <v>394</v>
      </c>
      <c r="C29">
        <v>1428</v>
      </c>
      <c r="D29" s="58">
        <v>3918053.7799999993</v>
      </c>
      <c r="E29" s="59">
        <v>337600</v>
      </c>
      <c r="F29" s="60">
        <f t="shared" si="5"/>
        <v>16572.810420142177</v>
      </c>
      <c r="G29" s="61">
        <f t="shared" si="0"/>
        <v>0.0008280164939189687</v>
      </c>
      <c r="H29" s="62">
        <f t="shared" si="6"/>
        <v>11.60560953791469</v>
      </c>
      <c r="I29" s="57">
        <f t="shared" si="8"/>
        <v>1578.8104201421772</v>
      </c>
      <c r="J29" s="62">
        <f t="shared" si="7"/>
        <v>1578.8104201421772</v>
      </c>
      <c r="K29" s="62">
        <f t="shared" si="1"/>
        <v>0.00025946506330350405</v>
      </c>
      <c r="L29" s="63">
        <f t="shared" si="2"/>
        <v>156249.79593593275</v>
      </c>
      <c r="M29" s="67">
        <f t="shared" si="3"/>
        <v>13278.366176530755</v>
      </c>
      <c r="N29" s="65">
        <f t="shared" si="4"/>
        <v>169528.1621124635</v>
      </c>
      <c r="O29" s="62"/>
      <c r="P29" s="62"/>
      <c r="Q29" s="62"/>
    </row>
    <row r="30" spans="1:17" s="66" customFormat="1" ht="12.75">
      <c r="A30" s="56" t="s">
        <v>477</v>
      </c>
      <c r="B30" s="57" t="s">
        <v>72</v>
      </c>
      <c r="C30">
        <v>1620</v>
      </c>
      <c r="D30" s="58">
        <v>2377759.85</v>
      </c>
      <c r="E30" s="59">
        <v>194050</v>
      </c>
      <c r="F30" s="60">
        <f t="shared" si="5"/>
        <v>19850.40431332131</v>
      </c>
      <c r="G30" s="61">
        <f t="shared" si="0"/>
        <v>0.0009917727751482524</v>
      </c>
      <c r="H30" s="62">
        <f t="shared" si="6"/>
        <v>12.253335995877352</v>
      </c>
      <c r="I30" s="57">
        <f t="shared" si="8"/>
        <v>2840.4043133213104</v>
      </c>
      <c r="J30" s="62">
        <f t="shared" si="7"/>
        <v>2840.4043133213104</v>
      </c>
      <c r="K30" s="62">
        <f t="shared" si="1"/>
        <v>0.0004667980877001633</v>
      </c>
      <c r="L30" s="63">
        <f t="shared" si="2"/>
        <v>187151.21603228987</v>
      </c>
      <c r="M30" s="67">
        <f t="shared" si="3"/>
        <v>23888.826727075506</v>
      </c>
      <c r="N30" s="65">
        <f t="shared" si="4"/>
        <v>211040.04275936537</v>
      </c>
      <c r="O30" s="62"/>
      <c r="P30" s="62"/>
      <c r="Q30" s="62"/>
    </row>
    <row r="31" spans="1:17" s="66" customFormat="1" ht="12.75">
      <c r="A31" s="56" t="s">
        <v>484</v>
      </c>
      <c r="B31" s="57" t="s">
        <v>251</v>
      </c>
      <c r="C31">
        <v>31859</v>
      </c>
      <c r="D31" s="58">
        <v>57924515.04</v>
      </c>
      <c r="E31" s="59">
        <v>2906950</v>
      </c>
      <c r="F31" s="60">
        <f t="shared" si="5"/>
        <v>634829.3313126679</v>
      </c>
      <c r="G31" s="61">
        <f t="shared" si="0"/>
        <v>0.03171756291326291</v>
      </c>
      <c r="H31" s="62">
        <f t="shared" si="6"/>
        <v>19.926216494951753</v>
      </c>
      <c r="I31" s="57">
        <f t="shared" si="8"/>
        <v>300309.83131266787</v>
      </c>
      <c r="J31" s="62">
        <f t="shared" si="7"/>
        <v>300309.83131266787</v>
      </c>
      <c r="K31" s="62">
        <f t="shared" si="1"/>
        <v>0.04935355657532906</v>
      </c>
      <c r="L31" s="63">
        <f t="shared" si="2"/>
        <v>5985222.237937</v>
      </c>
      <c r="M31" s="67">
        <f t="shared" si="3"/>
        <v>2525714.2059036363</v>
      </c>
      <c r="N31" s="65">
        <f t="shared" si="4"/>
        <v>8510936.443840636</v>
      </c>
      <c r="O31" s="62"/>
      <c r="P31" s="62"/>
      <c r="Q31" s="62"/>
    </row>
    <row r="32" spans="1:17" s="66" customFormat="1" ht="12.75">
      <c r="A32" s="56" t="s">
        <v>479</v>
      </c>
      <c r="B32" s="57" t="s">
        <v>118</v>
      </c>
      <c r="C32">
        <v>5160</v>
      </c>
      <c r="D32" s="58">
        <v>18210066.63</v>
      </c>
      <c r="E32" s="59">
        <v>1903400</v>
      </c>
      <c r="F32" s="60">
        <f t="shared" si="5"/>
        <v>49366.36745339917</v>
      </c>
      <c r="G32" s="61">
        <f t="shared" si="0"/>
        <v>0.0024664595478989613</v>
      </c>
      <c r="H32" s="62">
        <f t="shared" si="6"/>
        <v>9.567125475464957</v>
      </c>
      <c r="I32" s="57">
        <f t="shared" si="8"/>
        <v>-4813.632546600821</v>
      </c>
      <c r="J32" s="62">
        <f t="shared" si="7"/>
        <v>0</v>
      </c>
      <c r="K32" s="62">
        <f t="shared" si="1"/>
        <v>0</v>
      </c>
      <c r="L32" s="63">
        <f t="shared" si="2"/>
        <v>465430.1017838904</v>
      </c>
      <c r="M32" s="67">
        <f t="shared" si="3"/>
        <v>0</v>
      </c>
      <c r="N32" s="65">
        <f t="shared" si="4"/>
        <v>465430.1017838904</v>
      </c>
      <c r="O32" s="62"/>
      <c r="P32" s="62"/>
      <c r="Q32" s="62"/>
    </row>
    <row r="33" spans="1:17" s="66" customFormat="1" ht="12.75">
      <c r="A33" s="56" t="s">
        <v>489</v>
      </c>
      <c r="B33" s="57" t="s">
        <v>514</v>
      </c>
      <c r="C33">
        <v>237</v>
      </c>
      <c r="D33" s="58">
        <v>178132.5</v>
      </c>
      <c r="E33" s="59">
        <v>14150</v>
      </c>
      <c r="F33" s="60">
        <f t="shared" si="5"/>
        <v>2983.5620141342756</v>
      </c>
      <c r="G33" s="61">
        <f t="shared" si="0"/>
        <v>0.00014906575865556094</v>
      </c>
      <c r="H33" s="62">
        <f t="shared" si="6"/>
        <v>12.58886925795053</v>
      </c>
      <c r="I33" s="57">
        <f t="shared" si="8"/>
        <v>495.06201413427544</v>
      </c>
      <c r="J33" s="62">
        <f t="shared" si="7"/>
        <v>495.06201413427544</v>
      </c>
      <c r="K33" s="62">
        <f t="shared" si="1"/>
        <v>8.135954462787401E-05</v>
      </c>
      <c r="L33" s="63">
        <f t="shared" si="2"/>
        <v>28129.263779189583</v>
      </c>
      <c r="M33" s="67">
        <f t="shared" si="3"/>
        <v>4163.650442067501</v>
      </c>
      <c r="N33" s="65">
        <f t="shared" si="4"/>
        <v>32292.914221257084</v>
      </c>
      <c r="O33" s="62"/>
      <c r="P33" s="62"/>
      <c r="Q33" s="62"/>
    </row>
    <row r="34" spans="1:17" s="66" customFormat="1" ht="12.75">
      <c r="A34" s="56" t="s">
        <v>486</v>
      </c>
      <c r="B34" s="57" t="s">
        <v>326</v>
      </c>
      <c r="C34">
        <v>8462</v>
      </c>
      <c r="D34" s="58">
        <v>21968399.04</v>
      </c>
      <c r="E34" s="59">
        <v>1106650</v>
      </c>
      <c r="F34" s="60">
        <f t="shared" si="5"/>
        <v>167981.378644088</v>
      </c>
      <c r="G34" s="61">
        <f t="shared" si="0"/>
        <v>0.008392743817277021</v>
      </c>
      <c r="H34" s="62">
        <f t="shared" si="6"/>
        <v>19.851261952740252</v>
      </c>
      <c r="I34" s="57">
        <f t="shared" si="8"/>
        <v>79130.378644088</v>
      </c>
      <c r="J34" s="62">
        <f t="shared" si="7"/>
        <v>79130.378644088</v>
      </c>
      <c r="K34" s="62">
        <f t="shared" si="1"/>
        <v>0.013004454773151042</v>
      </c>
      <c r="L34" s="63">
        <f t="shared" si="2"/>
        <v>1583742.0128981494</v>
      </c>
      <c r="M34" s="67">
        <f t="shared" si="3"/>
        <v>665515.0801633984</v>
      </c>
      <c r="N34" s="65">
        <f t="shared" si="4"/>
        <v>2249257.0930615477</v>
      </c>
      <c r="O34" s="62"/>
      <c r="P34" s="62"/>
      <c r="Q34" s="62"/>
    </row>
    <row r="35" spans="1:17" s="66" customFormat="1" ht="12.75">
      <c r="A35" s="56" t="s">
        <v>489</v>
      </c>
      <c r="B35" s="57" t="s">
        <v>395</v>
      </c>
      <c r="C35">
        <v>501</v>
      </c>
      <c r="D35" s="58">
        <v>1095376.02</v>
      </c>
      <c r="E35" s="59">
        <v>79750</v>
      </c>
      <c r="F35" s="60">
        <f t="shared" si="5"/>
        <v>6881.296376426332</v>
      </c>
      <c r="G35" s="61">
        <f t="shared" si="0"/>
        <v>0.00034380571277764933</v>
      </c>
      <c r="H35" s="62">
        <f t="shared" si="6"/>
        <v>13.73512250783699</v>
      </c>
      <c r="I35" s="57">
        <f t="shared" si="8"/>
        <v>1620.7963764263322</v>
      </c>
      <c r="J35" s="62">
        <f t="shared" si="7"/>
        <v>1620.7963764263322</v>
      </c>
      <c r="K35" s="62">
        <f t="shared" si="1"/>
        <v>0.0002663651246827198</v>
      </c>
      <c r="L35" s="63">
        <f t="shared" si="2"/>
        <v>64877.41833361681</v>
      </c>
      <c r="M35" s="67">
        <f t="shared" si="3"/>
        <v>13631.483241569265</v>
      </c>
      <c r="N35" s="65">
        <f t="shared" si="4"/>
        <v>78508.90157518609</v>
      </c>
      <c r="O35" s="62"/>
      <c r="P35" s="62"/>
      <c r="Q35" s="62"/>
    </row>
    <row r="36" spans="1:17" s="66" customFormat="1" ht="12.75">
      <c r="A36" s="56" t="s">
        <v>485</v>
      </c>
      <c r="B36" s="57" t="s">
        <v>308</v>
      </c>
      <c r="C36">
        <v>120</v>
      </c>
      <c r="D36" s="58">
        <v>474420.24</v>
      </c>
      <c r="E36" s="59">
        <v>83350</v>
      </c>
      <c r="F36" s="60">
        <f t="shared" si="5"/>
        <v>683.0285398920215</v>
      </c>
      <c r="G36" s="61">
        <f t="shared" si="0"/>
        <v>3.412570846527141E-05</v>
      </c>
      <c r="H36" s="62">
        <f t="shared" si="6"/>
        <v>5.69190449910018</v>
      </c>
      <c r="I36" s="57">
        <f t="shared" si="8"/>
        <v>-576.9714601079784</v>
      </c>
      <c r="J36" s="62">
        <f t="shared" si="7"/>
        <v>0</v>
      </c>
      <c r="K36" s="62">
        <f t="shared" si="1"/>
        <v>0</v>
      </c>
      <c r="L36" s="63">
        <f t="shared" si="2"/>
        <v>6439.648271535039</v>
      </c>
      <c r="M36" s="67">
        <f t="shared" si="3"/>
        <v>0</v>
      </c>
      <c r="N36" s="65">
        <f t="shared" si="4"/>
        <v>6439.648271535039</v>
      </c>
      <c r="O36" s="62"/>
      <c r="P36" s="62"/>
      <c r="Q36" s="62"/>
    </row>
    <row r="37" spans="1:17" s="66" customFormat="1" ht="12.75">
      <c r="A37" s="56" t="s">
        <v>489</v>
      </c>
      <c r="B37" s="57" t="s">
        <v>396</v>
      </c>
      <c r="C37">
        <v>46</v>
      </c>
      <c r="D37" s="58">
        <v>258941.5</v>
      </c>
      <c r="E37" s="59">
        <v>53300</v>
      </c>
      <c r="F37" s="60">
        <f t="shared" si="5"/>
        <v>223.4767166979362</v>
      </c>
      <c r="G37" s="61">
        <f t="shared" si="0"/>
        <v>1.1165421116979162E-05</v>
      </c>
      <c r="H37" s="62">
        <f t="shared" si="6"/>
        <v>4.858189493433396</v>
      </c>
      <c r="I37" s="57">
        <f t="shared" si="8"/>
        <v>-259.5232833020638</v>
      </c>
      <c r="J37" s="62">
        <f t="shared" si="7"/>
        <v>0</v>
      </c>
      <c r="K37" s="62">
        <f t="shared" si="1"/>
        <v>0</v>
      </c>
      <c r="L37" s="63">
        <f t="shared" si="2"/>
        <v>2106.9565448022076</v>
      </c>
      <c r="M37" s="67">
        <f t="shared" si="3"/>
        <v>0</v>
      </c>
      <c r="N37" s="65">
        <f t="shared" si="4"/>
        <v>2106.9565448022076</v>
      </c>
      <c r="O37" s="62"/>
      <c r="P37" s="62"/>
      <c r="Q37" s="62"/>
    </row>
    <row r="38" spans="1:17" s="66" customFormat="1" ht="12.75">
      <c r="A38" s="56" t="s">
        <v>488</v>
      </c>
      <c r="B38" s="57" t="s">
        <v>366</v>
      </c>
      <c r="C38">
        <v>6528</v>
      </c>
      <c r="D38" s="58">
        <v>17655809.18</v>
      </c>
      <c r="E38" s="59">
        <v>925850</v>
      </c>
      <c r="F38" s="60">
        <f t="shared" si="5"/>
        <v>124487.90012101311</v>
      </c>
      <c r="G38" s="61">
        <f t="shared" si="0"/>
        <v>0.006219707580088986</v>
      </c>
      <c r="H38" s="62">
        <f t="shared" si="6"/>
        <v>19.06983764108657</v>
      </c>
      <c r="I38" s="57">
        <f t="shared" si="8"/>
        <v>55943.90012101312</v>
      </c>
      <c r="J38" s="62">
        <f t="shared" si="7"/>
        <v>55943.90012101312</v>
      </c>
      <c r="K38" s="62">
        <f t="shared" si="1"/>
        <v>0.009193939564343898</v>
      </c>
      <c r="L38" s="63">
        <f t="shared" si="2"/>
        <v>1173681.98255382</v>
      </c>
      <c r="M38" s="67">
        <f t="shared" si="3"/>
        <v>470508.41676303337</v>
      </c>
      <c r="N38" s="65">
        <f t="shared" si="4"/>
        <v>1644190.3993168534</v>
      </c>
      <c r="O38" s="62"/>
      <c r="P38" s="62"/>
      <c r="Q38" s="62"/>
    </row>
    <row r="39" spans="1:17" s="66" customFormat="1" ht="12.75">
      <c r="A39" s="56" t="s">
        <v>480</v>
      </c>
      <c r="B39" s="57" t="s">
        <v>155</v>
      </c>
      <c r="C39">
        <v>3254</v>
      </c>
      <c r="D39" s="58">
        <v>8546516.81</v>
      </c>
      <c r="E39" s="59">
        <v>755100</v>
      </c>
      <c r="F39" s="60">
        <f t="shared" si="5"/>
        <v>36830.04330517812</v>
      </c>
      <c r="G39" s="61">
        <f t="shared" si="0"/>
        <v>0.0018401153790653059</v>
      </c>
      <c r="H39" s="62">
        <f t="shared" si="6"/>
        <v>11.318390689974839</v>
      </c>
      <c r="I39" s="57">
        <f t="shared" si="8"/>
        <v>2663.043305178126</v>
      </c>
      <c r="J39" s="62">
        <f t="shared" si="7"/>
        <v>2663.043305178126</v>
      </c>
      <c r="K39" s="62">
        <f t="shared" si="1"/>
        <v>0.00043765020229331343</v>
      </c>
      <c r="L39" s="63">
        <f t="shared" si="2"/>
        <v>347236.62461929483</v>
      </c>
      <c r="M39" s="67">
        <f t="shared" si="3"/>
        <v>22397.15655469865</v>
      </c>
      <c r="N39" s="65">
        <f t="shared" si="4"/>
        <v>369633.7811739935</v>
      </c>
      <c r="O39" s="62"/>
      <c r="P39" s="62"/>
      <c r="Q39" s="62"/>
    </row>
    <row r="40" spans="1:17" s="66" customFormat="1" ht="12.75">
      <c r="A40" s="56" t="s">
        <v>488</v>
      </c>
      <c r="B40" s="57" t="s">
        <v>367</v>
      </c>
      <c r="C40">
        <v>975</v>
      </c>
      <c r="D40" s="58">
        <v>1289921.13</v>
      </c>
      <c r="E40" s="59">
        <v>83800</v>
      </c>
      <c r="F40" s="60">
        <f t="shared" si="5"/>
        <v>15008.03224045346</v>
      </c>
      <c r="G40" s="61">
        <f t="shared" si="0"/>
        <v>0.0007498365045713537</v>
      </c>
      <c r="H40" s="62">
        <f t="shared" si="6"/>
        <v>15.392853579952266</v>
      </c>
      <c r="I40" s="57">
        <f t="shared" si="8"/>
        <v>4770.53224045346</v>
      </c>
      <c r="J40" s="62">
        <f t="shared" si="7"/>
        <v>4770.53224045346</v>
      </c>
      <c r="K40" s="62">
        <f t="shared" si="1"/>
        <v>0.000783999417516637</v>
      </c>
      <c r="L40" s="63">
        <f t="shared" si="2"/>
        <v>141496.94080375746</v>
      </c>
      <c r="M40" s="67">
        <f t="shared" si="3"/>
        <v>40121.900094871606</v>
      </c>
      <c r="N40" s="65">
        <f t="shared" si="4"/>
        <v>181618.84089862907</v>
      </c>
      <c r="O40" s="62"/>
      <c r="P40" s="62"/>
      <c r="Q40" s="62"/>
    </row>
    <row r="41" spans="1:17" s="66" customFormat="1" ht="12.75">
      <c r="A41" s="56" t="s">
        <v>480</v>
      </c>
      <c r="B41" s="57" t="s">
        <v>156</v>
      </c>
      <c r="C41">
        <v>2761</v>
      </c>
      <c r="D41" s="58">
        <v>2793134.5500000003</v>
      </c>
      <c r="E41" s="59">
        <v>239550</v>
      </c>
      <c r="F41" s="60">
        <f t="shared" si="5"/>
        <v>32193.04734940514</v>
      </c>
      <c r="G41" s="61">
        <f t="shared" si="0"/>
        <v>0.0016084401811791863</v>
      </c>
      <c r="H41" s="62">
        <f t="shared" si="6"/>
        <v>11.659922980588604</v>
      </c>
      <c r="I41" s="57">
        <f t="shared" si="8"/>
        <v>3202.5473494051357</v>
      </c>
      <c r="J41" s="62">
        <f t="shared" si="7"/>
        <v>3202.5473494051357</v>
      </c>
      <c r="K41" s="62">
        <f t="shared" si="1"/>
        <v>0.000526313444695306</v>
      </c>
      <c r="L41" s="63">
        <f t="shared" si="2"/>
        <v>303518.6520197472</v>
      </c>
      <c r="M41" s="67">
        <f t="shared" si="3"/>
        <v>26934.580530099298</v>
      </c>
      <c r="N41" s="65">
        <f t="shared" si="4"/>
        <v>330453.23254984646</v>
      </c>
      <c r="O41" s="62"/>
      <c r="P41" s="62"/>
      <c r="Q41" s="62"/>
    </row>
    <row r="42" spans="1:17" s="66" customFormat="1" ht="12.75">
      <c r="A42" s="56" t="s">
        <v>490</v>
      </c>
      <c r="B42" s="57" t="s">
        <v>434</v>
      </c>
      <c r="C42">
        <v>8081</v>
      </c>
      <c r="D42" s="58">
        <v>13945034.540000001</v>
      </c>
      <c r="E42" s="59">
        <v>827400</v>
      </c>
      <c r="F42" s="60">
        <f t="shared" si="5"/>
        <v>136197.51524986705</v>
      </c>
      <c r="G42" s="61">
        <f t="shared" si="0"/>
        <v>0.006804747426580573</v>
      </c>
      <c r="H42" s="62">
        <f t="shared" si="6"/>
        <v>16.854042228668117</v>
      </c>
      <c r="I42" s="57">
        <f t="shared" si="8"/>
        <v>51347.01524986706</v>
      </c>
      <c r="J42" s="62">
        <f t="shared" si="7"/>
        <v>51347.01524986706</v>
      </c>
      <c r="K42" s="62">
        <f t="shared" si="1"/>
        <v>0.008438477724927217</v>
      </c>
      <c r="L42" s="63">
        <f t="shared" si="2"/>
        <v>1284081.1802751706</v>
      </c>
      <c r="M42" s="67">
        <f t="shared" si="3"/>
        <v>431846.9537959122</v>
      </c>
      <c r="N42" s="65">
        <f t="shared" si="4"/>
        <v>1715928.1340710828</v>
      </c>
      <c r="O42" s="62"/>
      <c r="P42" s="62"/>
      <c r="Q42" s="62"/>
    </row>
    <row r="43" spans="1:17" s="66" customFormat="1" ht="12.75">
      <c r="A43" s="56" t="s">
        <v>483</v>
      </c>
      <c r="B43" s="57" t="s">
        <v>216</v>
      </c>
      <c r="C43">
        <v>2712</v>
      </c>
      <c r="D43" s="58">
        <v>6591328.8</v>
      </c>
      <c r="E43" s="59">
        <v>547000</v>
      </c>
      <c r="F43" s="60">
        <f t="shared" si="5"/>
        <v>32679.494891407674</v>
      </c>
      <c r="G43" s="61">
        <f t="shared" si="0"/>
        <v>0.001632744241745456</v>
      </c>
      <c r="H43" s="62">
        <f t="shared" si="6"/>
        <v>12.049961243144423</v>
      </c>
      <c r="I43" s="57">
        <f t="shared" si="8"/>
        <v>4203.494891407676</v>
      </c>
      <c r="J43" s="62">
        <f t="shared" si="7"/>
        <v>4203.494891407676</v>
      </c>
      <c r="K43" s="62">
        <f t="shared" si="1"/>
        <v>0.0006908112932246993</v>
      </c>
      <c r="L43" s="63">
        <f t="shared" si="2"/>
        <v>308104.9187569238</v>
      </c>
      <c r="M43" s="67">
        <f t="shared" si="3"/>
        <v>35352.911076087985</v>
      </c>
      <c r="N43" s="65">
        <f t="shared" si="4"/>
        <v>343457.8298330118</v>
      </c>
      <c r="O43" s="62"/>
      <c r="P43" s="62"/>
      <c r="Q43" s="62"/>
    </row>
    <row r="44" spans="1:17" s="66" customFormat="1" ht="12.75">
      <c r="A44" s="56" t="s">
        <v>490</v>
      </c>
      <c r="B44" s="57" t="s">
        <v>435</v>
      </c>
      <c r="C44">
        <v>22148</v>
      </c>
      <c r="D44" s="58">
        <v>46894099.190000005</v>
      </c>
      <c r="E44" s="59">
        <v>3103650</v>
      </c>
      <c r="F44" s="60">
        <f t="shared" si="5"/>
        <v>334641.6344820196</v>
      </c>
      <c r="G44" s="61">
        <f t="shared" si="0"/>
        <v>0.016719481239364696</v>
      </c>
      <c r="H44" s="62">
        <f t="shared" si="6"/>
        <v>15.109338743092811</v>
      </c>
      <c r="I44" s="57">
        <f t="shared" si="8"/>
        <v>102087.63448201958</v>
      </c>
      <c r="J44" s="62">
        <f t="shared" si="7"/>
        <v>102087.63448201958</v>
      </c>
      <c r="K44" s="62">
        <f t="shared" si="1"/>
        <v>0.016777299038219447</v>
      </c>
      <c r="L44" s="63">
        <f t="shared" si="2"/>
        <v>3155028.3732162537</v>
      </c>
      <c r="M44" s="67">
        <f t="shared" si="3"/>
        <v>858593.8979462849</v>
      </c>
      <c r="N44" s="65">
        <f t="shared" si="4"/>
        <v>4013622.271162539</v>
      </c>
      <c r="O44" s="62"/>
      <c r="P44" s="62"/>
      <c r="Q44" s="62"/>
    </row>
    <row r="45" spans="1:17" s="66" customFormat="1" ht="12.75">
      <c r="A45" s="56" t="s">
        <v>487</v>
      </c>
      <c r="B45" s="57" t="s">
        <v>337</v>
      </c>
      <c r="C45">
        <v>851</v>
      </c>
      <c r="D45" s="58">
        <v>1365683.55</v>
      </c>
      <c r="E45" s="59">
        <v>87350</v>
      </c>
      <c r="F45" s="60">
        <f t="shared" si="5"/>
        <v>13305.056680595306</v>
      </c>
      <c r="G45" s="61">
        <f t="shared" si="0"/>
        <v>0.0006647518498534277</v>
      </c>
      <c r="H45" s="62">
        <f t="shared" si="6"/>
        <v>15.634614195764168</v>
      </c>
      <c r="I45" s="57">
        <f t="shared" si="8"/>
        <v>4369.556680595308</v>
      </c>
      <c r="J45" s="62">
        <f t="shared" si="7"/>
        <v>4369.556680595308</v>
      </c>
      <c r="K45" s="62">
        <f t="shared" si="1"/>
        <v>0.0007181022409497479</v>
      </c>
      <c r="L45" s="63">
        <f t="shared" si="2"/>
        <v>125441.14960323067</v>
      </c>
      <c r="M45" s="67">
        <f t="shared" si="3"/>
        <v>36749.55073378967</v>
      </c>
      <c r="N45" s="65">
        <f t="shared" si="4"/>
        <v>162190.70033702033</v>
      </c>
      <c r="O45" s="62"/>
      <c r="P45" s="62"/>
      <c r="Q45" s="62"/>
    </row>
    <row r="46" spans="1:17" s="66" customFormat="1" ht="12.75">
      <c r="A46" s="56" t="s">
        <v>476</v>
      </c>
      <c r="B46" s="57" t="s">
        <v>17</v>
      </c>
      <c r="C46">
        <v>694</v>
      </c>
      <c r="D46" s="58">
        <v>709770.53</v>
      </c>
      <c r="E46" s="59">
        <v>45050</v>
      </c>
      <c r="F46" s="60">
        <f t="shared" si="5"/>
        <v>10934.089851720311</v>
      </c>
      <c r="G46" s="61">
        <f t="shared" si="0"/>
        <v>0.0005462927840055964</v>
      </c>
      <c r="H46" s="62">
        <f t="shared" si="6"/>
        <v>15.75517269700333</v>
      </c>
      <c r="I46" s="57">
        <f t="shared" si="8"/>
        <v>3647.089851720311</v>
      </c>
      <c r="J46" s="62">
        <f t="shared" si="7"/>
        <v>3647.089851720311</v>
      </c>
      <c r="K46" s="62">
        <f t="shared" si="1"/>
        <v>0.0005993705052725461</v>
      </c>
      <c r="L46" s="63">
        <f t="shared" si="2"/>
        <v>103087.48273618368</v>
      </c>
      <c r="M46" s="67">
        <f t="shared" si="3"/>
        <v>30673.343621262957</v>
      </c>
      <c r="N46" s="65">
        <f t="shared" si="4"/>
        <v>133760.82635744664</v>
      </c>
      <c r="O46" s="62"/>
      <c r="P46" s="62"/>
      <c r="Q46" s="62"/>
    </row>
    <row r="47" spans="1:17" s="66" customFormat="1" ht="12.75">
      <c r="A47" s="56" t="s">
        <v>479</v>
      </c>
      <c r="B47" s="57" t="s">
        <v>119</v>
      </c>
      <c r="C47">
        <v>2609</v>
      </c>
      <c r="D47" s="58">
        <v>7523118.14</v>
      </c>
      <c r="E47" s="59">
        <v>773900</v>
      </c>
      <c r="F47" s="60">
        <f t="shared" si="5"/>
        <v>25362.21117361416</v>
      </c>
      <c r="G47" s="61">
        <f t="shared" si="0"/>
        <v>0.001267155578421703</v>
      </c>
      <c r="H47" s="62">
        <f t="shared" si="6"/>
        <v>9.721046827755524</v>
      </c>
      <c r="I47" s="57">
        <f t="shared" si="8"/>
        <v>-2032.2888263858379</v>
      </c>
      <c r="J47" s="62">
        <f t="shared" si="7"/>
        <v>0</v>
      </c>
      <c r="K47" s="62">
        <f t="shared" si="1"/>
        <v>0</v>
      </c>
      <c r="L47" s="63">
        <f t="shared" si="2"/>
        <v>239116.9765355494</v>
      </c>
      <c r="M47" s="67">
        <f t="shared" si="3"/>
        <v>0</v>
      </c>
      <c r="N47" s="65">
        <f t="shared" si="4"/>
        <v>239116.9765355494</v>
      </c>
      <c r="O47" s="62"/>
      <c r="P47" s="62"/>
      <c r="Q47" s="62"/>
    </row>
    <row r="48" spans="1:17" s="66" customFormat="1" ht="12.75">
      <c r="A48" s="56" t="s">
        <v>482</v>
      </c>
      <c r="B48" s="57" t="s">
        <v>199</v>
      </c>
      <c r="C48">
        <v>3147</v>
      </c>
      <c r="D48" s="58">
        <v>9431452.37</v>
      </c>
      <c r="E48" s="59">
        <v>1044200</v>
      </c>
      <c r="F48" s="60">
        <f t="shared" si="5"/>
        <v>28424.42119171614</v>
      </c>
      <c r="G48" s="61">
        <f t="shared" si="0"/>
        <v>0.0014201507758898819</v>
      </c>
      <c r="H48" s="62">
        <f t="shared" si="6"/>
        <v>9.032227896954605</v>
      </c>
      <c r="I48" s="57">
        <f t="shared" si="8"/>
        <v>-4619.078808283856</v>
      </c>
      <c r="J48" s="62">
        <f t="shared" si="7"/>
        <v>0</v>
      </c>
      <c r="K48" s="62">
        <f t="shared" si="1"/>
        <v>0</v>
      </c>
      <c r="L48" s="63">
        <f t="shared" si="2"/>
        <v>267987.7400519101</v>
      </c>
      <c r="M48" s="67">
        <f t="shared" si="3"/>
        <v>0</v>
      </c>
      <c r="N48" s="65">
        <f t="shared" si="4"/>
        <v>267987.7400519101</v>
      </c>
      <c r="O48" s="62"/>
      <c r="P48" s="62"/>
      <c r="Q48" s="62"/>
    </row>
    <row r="49" spans="1:17" s="66" customFormat="1" ht="12.75">
      <c r="A49" s="56" t="s">
        <v>482</v>
      </c>
      <c r="B49" s="57" t="s">
        <v>200</v>
      </c>
      <c r="C49">
        <v>2032</v>
      </c>
      <c r="D49" s="58">
        <v>7583572.16</v>
      </c>
      <c r="E49" s="59">
        <v>823800</v>
      </c>
      <c r="F49" s="60">
        <f t="shared" si="5"/>
        <v>18705.776437387718</v>
      </c>
      <c r="G49" s="61">
        <f t="shared" si="0"/>
        <v>0.0009345844807886819</v>
      </c>
      <c r="H49" s="62">
        <f t="shared" si="6"/>
        <v>9.205598640446711</v>
      </c>
      <c r="I49" s="57">
        <f t="shared" si="8"/>
        <v>-2630.2235626122833</v>
      </c>
      <c r="J49" s="62">
        <f t="shared" si="7"/>
        <v>0</v>
      </c>
      <c r="K49" s="62">
        <f t="shared" si="1"/>
        <v>0</v>
      </c>
      <c r="L49" s="63">
        <f t="shared" si="2"/>
        <v>176359.57191743073</v>
      </c>
      <c r="M49" s="67">
        <f t="shared" si="3"/>
        <v>0</v>
      </c>
      <c r="N49" s="65">
        <f t="shared" si="4"/>
        <v>176359.57191743073</v>
      </c>
      <c r="O49" s="62"/>
      <c r="P49" s="62"/>
      <c r="Q49" s="62"/>
    </row>
    <row r="50" spans="1:17" s="66" customFormat="1" ht="12.75">
      <c r="A50" s="56" t="s">
        <v>486</v>
      </c>
      <c r="B50" s="57" t="s">
        <v>327</v>
      </c>
      <c r="C50">
        <v>3274</v>
      </c>
      <c r="D50" s="58">
        <v>3624586.08</v>
      </c>
      <c r="E50" s="59">
        <v>276500</v>
      </c>
      <c r="F50" s="60">
        <f t="shared" si="5"/>
        <v>42918.24530169982</v>
      </c>
      <c r="G50" s="61">
        <f t="shared" si="0"/>
        <v>0.002144296235759563</v>
      </c>
      <c r="H50" s="62">
        <f t="shared" si="6"/>
        <v>13.1088104159132</v>
      </c>
      <c r="I50" s="57">
        <f t="shared" si="8"/>
        <v>8541.245301699819</v>
      </c>
      <c r="J50" s="62">
        <f t="shared" si="7"/>
        <v>8541.245301699819</v>
      </c>
      <c r="K50" s="62">
        <f t="shared" si="1"/>
        <v>0.0014036864240462308</v>
      </c>
      <c r="L50" s="63">
        <f t="shared" si="2"/>
        <v>404636.6850470115</v>
      </c>
      <c r="M50" s="67">
        <f t="shared" si="3"/>
        <v>71834.95958262664</v>
      </c>
      <c r="N50" s="65">
        <f t="shared" si="4"/>
        <v>476471.6446296381</v>
      </c>
      <c r="O50" s="62"/>
      <c r="P50" s="62"/>
      <c r="Q50" s="62"/>
    </row>
    <row r="51" spans="1:17" s="66" customFormat="1" ht="12.75">
      <c r="A51" s="56" t="s">
        <v>486</v>
      </c>
      <c r="B51" s="57" t="s">
        <v>328</v>
      </c>
      <c r="C51">
        <v>3078</v>
      </c>
      <c r="D51" s="58">
        <v>4600057.99</v>
      </c>
      <c r="E51" s="59">
        <v>355450</v>
      </c>
      <c r="F51" s="60">
        <f t="shared" si="5"/>
        <v>39833.952716894084</v>
      </c>
      <c r="G51" s="61">
        <f t="shared" si="0"/>
        <v>0.001990197741445814</v>
      </c>
      <c r="H51" s="62">
        <f t="shared" si="6"/>
        <v>12.941505106203405</v>
      </c>
      <c r="I51" s="57">
        <f t="shared" si="8"/>
        <v>7514.9527168940795</v>
      </c>
      <c r="J51" s="62">
        <f t="shared" si="7"/>
        <v>7514.9527168940795</v>
      </c>
      <c r="K51" s="62">
        <f t="shared" si="1"/>
        <v>0.0012350233172619737</v>
      </c>
      <c r="L51" s="63">
        <f t="shared" si="2"/>
        <v>375557.72530721425</v>
      </c>
      <c r="M51" s="67">
        <f t="shared" si="3"/>
        <v>63203.46806758987</v>
      </c>
      <c r="N51" s="65">
        <f t="shared" si="4"/>
        <v>438761.1933748041</v>
      </c>
      <c r="O51" s="62"/>
      <c r="P51" s="62"/>
      <c r="Q51" s="62"/>
    </row>
    <row r="52" spans="1:17" s="66" customFormat="1" ht="12.75">
      <c r="A52" s="56" t="s">
        <v>485</v>
      </c>
      <c r="B52" s="57" t="s">
        <v>309</v>
      </c>
      <c r="C52">
        <v>114</v>
      </c>
      <c r="D52" s="58">
        <v>422722.71</v>
      </c>
      <c r="E52" s="59">
        <v>100550</v>
      </c>
      <c r="F52" s="60">
        <f t="shared" si="5"/>
        <v>479.2679158627549</v>
      </c>
      <c r="G52" s="61">
        <f t="shared" si="0"/>
        <v>2.3945349598533877E-05</v>
      </c>
      <c r="H52" s="62">
        <f t="shared" si="6"/>
        <v>4.204104525111885</v>
      </c>
      <c r="I52" s="57">
        <f t="shared" si="8"/>
        <v>-717.7320841372451</v>
      </c>
      <c r="J52" s="62">
        <f t="shared" si="7"/>
        <v>0</v>
      </c>
      <c r="K52" s="62">
        <f t="shared" si="1"/>
        <v>0</v>
      </c>
      <c r="L52" s="63">
        <f t="shared" si="2"/>
        <v>4518.576641725247</v>
      </c>
      <c r="M52" s="67">
        <f t="shared" si="3"/>
        <v>0</v>
      </c>
      <c r="N52" s="65">
        <f t="shared" si="4"/>
        <v>4518.576641725247</v>
      </c>
      <c r="O52" s="62"/>
      <c r="P52" s="62"/>
      <c r="Q52" s="62"/>
    </row>
    <row r="53" spans="1:17" s="66" customFormat="1" ht="12.75">
      <c r="A53" s="56" t="s">
        <v>484</v>
      </c>
      <c r="B53" s="57" t="s">
        <v>252</v>
      </c>
      <c r="C53">
        <v>1288</v>
      </c>
      <c r="D53" s="58">
        <v>1233454.57</v>
      </c>
      <c r="E53" s="59">
        <v>73100</v>
      </c>
      <c r="F53" s="60">
        <f t="shared" si="5"/>
        <v>21733.098305882355</v>
      </c>
      <c r="G53" s="61">
        <f t="shared" si="0"/>
        <v>0.001085836584443268</v>
      </c>
      <c r="H53" s="62">
        <f t="shared" si="6"/>
        <v>16.873523529411766</v>
      </c>
      <c r="I53" s="57">
        <f t="shared" si="8"/>
        <v>8209.098305882355</v>
      </c>
      <c r="J53" s="62">
        <f t="shared" si="7"/>
        <v>8209.098305882355</v>
      </c>
      <c r="K53" s="62">
        <f t="shared" si="1"/>
        <v>0.0013491006801238628</v>
      </c>
      <c r="L53" s="63">
        <f t="shared" si="2"/>
        <v>204901.40713988515</v>
      </c>
      <c r="M53" s="67">
        <f t="shared" si="3"/>
        <v>69041.48331807187</v>
      </c>
      <c r="N53" s="65">
        <f t="shared" si="4"/>
        <v>273942.89045795705</v>
      </c>
      <c r="O53" s="62"/>
      <c r="P53" s="62"/>
      <c r="Q53" s="62"/>
    </row>
    <row r="54" spans="1:17" s="66" customFormat="1" ht="12.75">
      <c r="A54" s="56" t="s">
        <v>484</v>
      </c>
      <c r="B54" s="57" t="s">
        <v>253</v>
      </c>
      <c r="C54">
        <v>1482</v>
      </c>
      <c r="D54" s="58">
        <v>1816992.42</v>
      </c>
      <c r="E54" s="59">
        <v>129700</v>
      </c>
      <c r="F54" s="60">
        <f t="shared" si="5"/>
        <v>20761.625030377796</v>
      </c>
      <c r="G54" s="61">
        <f t="shared" si="0"/>
        <v>0.0010372995001994504</v>
      </c>
      <c r="H54" s="62">
        <f t="shared" si="6"/>
        <v>14.00919367771781</v>
      </c>
      <c r="I54" s="57">
        <f t="shared" si="8"/>
        <v>5200.625030377795</v>
      </c>
      <c r="J54" s="62">
        <f t="shared" si="7"/>
        <v>5200.625030377795</v>
      </c>
      <c r="K54" s="62">
        <f t="shared" si="1"/>
        <v>0.0008546817816183694</v>
      </c>
      <c r="L54" s="63">
        <f t="shared" si="2"/>
        <v>195742.27859097504</v>
      </c>
      <c r="M54" s="67">
        <f t="shared" si="3"/>
        <v>43739.13588305874</v>
      </c>
      <c r="N54" s="65">
        <f t="shared" si="4"/>
        <v>239481.41447403378</v>
      </c>
      <c r="O54" s="62"/>
      <c r="P54" s="62"/>
      <c r="Q54" s="62"/>
    </row>
    <row r="55" spans="1:17" s="66" customFormat="1" ht="12.75">
      <c r="A55" s="56" t="s">
        <v>482</v>
      </c>
      <c r="B55" s="57" t="s">
        <v>201</v>
      </c>
      <c r="C55">
        <v>798</v>
      </c>
      <c r="D55" s="58">
        <v>2201267.12</v>
      </c>
      <c r="E55" s="59">
        <v>234400</v>
      </c>
      <c r="F55" s="60">
        <f t="shared" si="5"/>
        <v>7494.074922184301</v>
      </c>
      <c r="G55" s="61">
        <f t="shared" si="0"/>
        <v>0.00037442156670611807</v>
      </c>
      <c r="H55" s="62">
        <f t="shared" si="6"/>
        <v>9.39107133105802</v>
      </c>
      <c r="I55" s="57">
        <f t="shared" si="8"/>
        <v>-884.9250778156999</v>
      </c>
      <c r="J55" s="62">
        <f t="shared" si="7"/>
        <v>0</v>
      </c>
      <c r="K55" s="62">
        <f t="shared" si="1"/>
        <v>0</v>
      </c>
      <c r="L55" s="63">
        <f t="shared" si="2"/>
        <v>70654.74398335889</v>
      </c>
      <c r="M55" s="67">
        <f t="shared" si="3"/>
        <v>0</v>
      </c>
      <c r="N55" s="65">
        <f t="shared" si="4"/>
        <v>70654.74398335889</v>
      </c>
      <c r="O55" s="62"/>
      <c r="P55" s="62"/>
      <c r="Q55" s="62"/>
    </row>
    <row r="56" spans="1:17" s="66" customFormat="1" ht="12.75">
      <c r="A56" s="56" t="s">
        <v>484</v>
      </c>
      <c r="B56" s="57" t="s">
        <v>254</v>
      </c>
      <c r="C56">
        <v>8915</v>
      </c>
      <c r="D56" s="58">
        <v>16798747.205000002</v>
      </c>
      <c r="E56" s="59">
        <v>837700</v>
      </c>
      <c r="F56" s="60">
        <f t="shared" si="5"/>
        <v>178776.21025734153</v>
      </c>
      <c r="G56" s="61">
        <f t="shared" si="0"/>
        <v>0.008932078932942646</v>
      </c>
      <c r="H56" s="62">
        <f t="shared" si="6"/>
        <v>20.053416742270503</v>
      </c>
      <c r="I56" s="57">
        <f t="shared" si="8"/>
        <v>85168.71025734153</v>
      </c>
      <c r="J56" s="62">
        <f t="shared" si="7"/>
        <v>85168.71025734153</v>
      </c>
      <c r="K56" s="62">
        <f t="shared" si="1"/>
        <v>0.013996807036787157</v>
      </c>
      <c r="L56" s="63">
        <f t="shared" si="2"/>
        <v>1685516.5577082236</v>
      </c>
      <c r="M56" s="67">
        <f t="shared" si="3"/>
        <v>716299.631134934</v>
      </c>
      <c r="N56" s="65">
        <f t="shared" si="4"/>
        <v>2401816.1888431576</v>
      </c>
      <c r="O56" s="62"/>
      <c r="P56" s="62"/>
      <c r="Q56" s="62"/>
    </row>
    <row r="57" spans="1:17" s="66" customFormat="1" ht="12.75">
      <c r="A57" s="56" t="s">
        <v>476</v>
      </c>
      <c r="B57" s="57" t="s">
        <v>18</v>
      </c>
      <c r="C57">
        <v>572</v>
      </c>
      <c r="D57" s="58">
        <v>625932.5</v>
      </c>
      <c r="E57" s="59">
        <v>38850</v>
      </c>
      <c r="F57" s="60">
        <f t="shared" si="5"/>
        <v>9215.788674388674</v>
      </c>
      <c r="G57" s="61">
        <f t="shared" si="0"/>
        <v>0.0004604424254796963</v>
      </c>
      <c r="H57" s="62">
        <f t="shared" si="6"/>
        <v>16.111518661518662</v>
      </c>
      <c r="I57" s="57">
        <f t="shared" si="8"/>
        <v>3209.7886743886747</v>
      </c>
      <c r="J57" s="62">
        <f t="shared" si="7"/>
        <v>3209.7886743886747</v>
      </c>
      <c r="K57" s="62">
        <f t="shared" si="1"/>
        <v>0.0005275034994487361</v>
      </c>
      <c r="L57" s="63">
        <f t="shared" si="2"/>
        <v>86887.20037561118</v>
      </c>
      <c r="M57" s="67">
        <f t="shared" si="3"/>
        <v>26995.482690047054</v>
      </c>
      <c r="N57" s="65">
        <f t="shared" si="4"/>
        <v>113882.68306565823</v>
      </c>
      <c r="O57" s="62"/>
      <c r="P57" s="62"/>
      <c r="Q57" s="62"/>
    </row>
    <row r="58" spans="1:17" s="66" customFormat="1" ht="12.75">
      <c r="A58" s="56" t="s">
        <v>477</v>
      </c>
      <c r="B58" s="57" t="s">
        <v>73</v>
      </c>
      <c r="C58">
        <v>5433</v>
      </c>
      <c r="D58" s="58">
        <v>14857306.13</v>
      </c>
      <c r="E58" s="59">
        <v>1294950</v>
      </c>
      <c r="F58" s="60">
        <f t="shared" si="5"/>
        <v>62334.255534414464</v>
      </c>
      <c r="G58" s="61">
        <f t="shared" si="0"/>
        <v>0.0031143656634076275</v>
      </c>
      <c r="H58" s="62">
        <f t="shared" si="6"/>
        <v>11.47326624966215</v>
      </c>
      <c r="I58" s="57">
        <f t="shared" si="8"/>
        <v>5287.7555344144575</v>
      </c>
      <c r="J58" s="62">
        <f t="shared" si="7"/>
        <v>5287.7555344144575</v>
      </c>
      <c r="K58" s="62">
        <f t="shared" si="1"/>
        <v>0.0008690009940184895</v>
      </c>
      <c r="L58" s="63">
        <f t="shared" si="2"/>
        <v>587692.3985827499</v>
      </c>
      <c r="M58" s="67">
        <f t="shared" si="3"/>
        <v>44471.934908821626</v>
      </c>
      <c r="N58" s="65">
        <f t="shared" si="4"/>
        <v>632164.3334915715</v>
      </c>
      <c r="O58" s="62"/>
      <c r="P58" s="62"/>
      <c r="Q58" s="62"/>
    </row>
    <row r="59" spans="1:17" s="66" customFormat="1" ht="12.75">
      <c r="A59" s="56" t="s">
        <v>487</v>
      </c>
      <c r="B59" s="57" t="s">
        <v>338</v>
      </c>
      <c r="C59">
        <v>65</v>
      </c>
      <c r="D59" s="58">
        <v>242839.2</v>
      </c>
      <c r="E59" s="59">
        <v>13900</v>
      </c>
      <c r="F59" s="60">
        <f t="shared" si="5"/>
        <v>1135.5789928057554</v>
      </c>
      <c r="G59" s="61">
        <f t="shared" si="0"/>
        <v>5.673619092681257E-05</v>
      </c>
      <c r="H59" s="62">
        <f t="shared" si="6"/>
        <v>17.47044604316547</v>
      </c>
      <c r="I59" s="57">
        <f t="shared" si="8"/>
        <v>453.07899280575555</v>
      </c>
      <c r="J59" s="62">
        <f t="shared" si="7"/>
        <v>453.07899280575555</v>
      </c>
      <c r="K59" s="62">
        <f t="shared" si="1"/>
        <v>7.445996558551134E-05</v>
      </c>
      <c r="L59" s="63">
        <f t="shared" si="2"/>
        <v>10706.330513464543</v>
      </c>
      <c r="M59" s="67">
        <f t="shared" si="3"/>
        <v>3810.558061066503</v>
      </c>
      <c r="N59" s="65">
        <f t="shared" si="4"/>
        <v>14516.888574531047</v>
      </c>
      <c r="O59" s="62"/>
      <c r="P59" s="62"/>
      <c r="Q59" s="62"/>
    </row>
    <row r="60" spans="1:17" s="66" customFormat="1" ht="12.75">
      <c r="A60" s="56" t="s">
        <v>482</v>
      </c>
      <c r="B60" s="57" t="s">
        <v>202</v>
      </c>
      <c r="C60">
        <v>2709</v>
      </c>
      <c r="D60" s="58">
        <v>7609969.03</v>
      </c>
      <c r="E60" s="59">
        <v>1168050</v>
      </c>
      <c r="F60" s="60">
        <f t="shared" si="5"/>
        <v>17649.420917143958</v>
      </c>
      <c r="G60" s="61">
        <f t="shared" si="0"/>
        <v>0.0008818064804356988</v>
      </c>
      <c r="H60" s="62">
        <f t="shared" si="6"/>
        <v>6.5151055434270795</v>
      </c>
      <c r="I60" s="57">
        <f t="shared" si="8"/>
        <v>-10795.079082856042</v>
      </c>
      <c r="J60" s="62">
        <f t="shared" si="7"/>
        <v>0</v>
      </c>
      <c r="K60" s="62">
        <f t="shared" si="1"/>
        <v>0</v>
      </c>
      <c r="L60" s="63">
        <f t="shared" si="2"/>
        <v>166400.1667055495</v>
      </c>
      <c r="M60" s="67">
        <f t="shared" si="3"/>
        <v>0</v>
      </c>
      <c r="N60" s="65">
        <f t="shared" si="4"/>
        <v>166400.1667055495</v>
      </c>
      <c r="O60" s="62"/>
      <c r="P60" s="62"/>
      <c r="Q60" s="62"/>
    </row>
    <row r="61" spans="1:17" s="66" customFormat="1" ht="12.75">
      <c r="A61" s="56" t="s">
        <v>479</v>
      </c>
      <c r="B61" s="57" t="s">
        <v>120</v>
      </c>
      <c r="C61">
        <v>838</v>
      </c>
      <c r="D61" s="58">
        <v>2571576.84</v>
      </c>
      <c r="E61" s="59">
        <v>366450</v>
      </c>
      <c r="F61" s="60">
        <f t="shared" si="5"/>
        <v>5880.6969352435535</v>
      </c>
      <c r="G61" s="61">
        <f t="shared" si="0"/>
        <v>0.0002938134169568699</v>
      </c>
      <c r="H61" s="62">
        <f t="shared" si="6"/>
        <v>7.017538108882521</v>
      </c>
      <c r="I61" s="57">
        <f t="shared" si="8"/>
        <v>-2918.3030647564474</v>
      </c>
      <c r="J61" s="62">
        <f t="shared" si="7"/>
        <v>0</v>
      </c>
      <c r="K61" s="62">
        <f t="shared" si="1"/>
        <v>0</v>
      </c>
      <c r="L61" s="63">
        <f t="shared" si="2"/>
        <v>55443.685940926094</v>
      </c>
      <c r="M61" s="67">
        <f t="shared" si="3"/>
        <v>0</v>
      </c>
      <c r="N61" s="65">
        <f t="shared" si="4"/>
        <v>55443.685940926094</v>
      </c>
      <c r="O61" s="62"/>
      <c r="P61" s="62"/>
      <c r="Q61" s="62"/>
    </row>
    <row r="62" spans="1:17" s="66" customFormat="1" ht="12.75">
      <c r="A62" s="56" t="s">
        <v>488</v>
      </c>
      <c r="B62" s="57" t="s">
        <v>368</v>
      </c>
      <c r="C62">
        <v>1149</v>
      </c>
      <c r="D62" s="58">
        <v>1342463.44</v>
      </c>
      <c r="E62" s="59">
        <v>87550</v>
      </c>
      <c r="F62" s="60">
        <f t="shared" si="5"/>
        <v>17618.39511776128</v>
      </c>
      <c r="G62" s="61">
        <f t="shared" si="0"/>
        <v>0.0008802563587016895</v>
      </c>
      <c r="H62" s="62">
        <f t="shared" si="6"/>
        <v>15.33367721302113</v>
      </c>
      <c r="I62" s="57">
        <f t="shared" si="8"/>
        <v>5553.895117761278</v>
      </c>
      <c r="J62" s="62">
        <f t="shared" si="7"/>
        <v>5553.895117761278</v>
      </c>
      <c r="K62" s="62">
        <f t="shared" si="1"/>
        <v>0.0009127389393472469</v>
      </c>
      <c r="L62" s="63">
        <f t="shared" si="2"/>
        <v>166107.6529616886</v>
      </c>
      <c r="M62" s="67">
        <f t="shared" si="3"/>
        <v>46710.26498104789</v>
      </c>
      <c r="N62" s="65">
        <f t="shared" si="4"/>
        <v>212817.9179427365</v>
      </c>
      <c r="O62" s="62"/>
      <c r="P62" s="62"/>
      <c r="Q62" s="62"/>
    </row>
    <row r="63" spans="1:17" s="66" customFormat="1" ht="12.75">
      <c r="A63" s="56" t="s">
        <v>479</v>
      </c>
      <c r="B63" s="57" t="s">
        <v>121</v>
      </c>
      <c r="C63">
        <v>922</v>
      </c>
      <c r="D63" s="58">
        <v>2596574.56</v>
      </c>
      <c r="E63" s="59">
        <v>414900</v>
      </c>
      <c r="F63" s="60">
        <f t="shared" si="5"/>
        <v>5770.165688888889</v>
      </c>
      <c r="G63" s="61">
        <f t="shared" si="0"/>
        <v>0.00028829101654590216</v>
      </c>
      <c r="H63" s="62">
        <f t="shared" si="6"/>
        <v>6.258314196191853</v>
      </c>
      <c r="I63" s="57">
        <f t="shared" si="8"/>
        <v>-3910.834311111111</v>
      </c>
      <c r="J63" s="62">
        <f t="shared" si="7"/>
        <v>0</v>
      </c>
      <c r="K63" s="62">
        <f t="shared" si="1"/>
        <v>0</v>
      </c>
      <c r="L63" s="63">
        <f t="shared" si="2"/>
        <v>54401.588417957355</v>
      </c>
      <c r="M63" s="67">
        <f t="shared" si="3"/>
        <v>0</v>
      </c>
      <c r="N63" s="65">
        <f t="shared" si="4"/>
        <v>54401.588417957355</v>
      </c>
      <c r="O63" s="62"/>
      <c r="P63" s="62"/>
      <c r="Q63" s="62"/>
    </row>
    <row r="64" spans="1:17" s="66" customFormat="1" ht="12.75">
      <c r="A64" s="56" t="s">
        <v>483</v>
      </c>
      <c r="B64" s="57" t="s">
        <v>217</v>
      </c>
      <c r="C64">
        <v>1735</v>
      </c>
      <c r="D64" s="58">
        <v>2562661.43</v>
      </c>
      <c r="E64" s="59">
        <v>218950</v>
      </c>
      <c r="F64" s="60">
        <f t="shared" si="5"/>
        <v>20306.99968508792</v>
      </c>
      <c r="G64" s="61">
        <f t="shared" si="0"/>
        <v>0.0010145853512464093</v>
      </c>
      <c r="H64" s="62">
        <f t="shared" si="6"/>
        <v>11.704322585065084</v>
      </c>
      <c r="I64" s="57">
        <f t="shared" si="8"/>
        <v>2089.4996850879206</v>
      </c>
      <c r="J64" s="62">
        <f t="shared" si="7"/>
        <v>2089.4996850879206</v>
      </c>
      <c r="K64" s="62">
        <f t="shared" si="1"/>
        <v>0.0003433928235760988</v>
      </c>
      <c r="L64" s="63">
        <f t="shared" si="2"/>
        <v>191456.03409604548</v>
      </c>
      <c r="M64" s="67">
        <f t="shared" si="3"/>
        <v>17573.447445225604</v>
      </c>
      <c r="N64" s="65">
        <f t="shared" si="4"/>
        <v>209029.4815412711</v>
      </c>
      <c r="O64" s="62"/>
      <c r="P64" s="62"/>
      <c r="Q64" s="62"/>
    </row>
    <row r="65" spans="1:17" s="66" customFormat="1" ht="12.75">
      <c r="A65" s="56" t="s">
        <v>485</v>
      </c>
      <c r="B65" s="57" t="s">
        <v>310</v>
      </c>
      <c r="C65">
        <v>1146</v>
      </c>
      <c r="D65" s="58">
        <v>1144446.6</v>
      </c>
      <c r="E65" s="59">
        <v>66600</v>
      </c>
      <c r="F65" s="60">
        <f t="shared" si="5"/>
        <v>19692.729783783787</v>
      </c>
      <c r="G65" s="61">
        <f t="shared" si="0"/>
        <v>0.0009838949856956377</v>
      </c>
      <c r="H65" s="62">
        <f t="shared" si="6"/>
        <v>17.183882882882884</v>
      </c>
      <c r="I65" s="57">
        <f t="shared" si="8"/>
        <v>7659.729783783785</v>
      </c>
      <c r="J65" s="62">
        <f t="shared" si="7"/>
        <v>7659.729783783785</v>
      </c>
      <c r="K65" s="62">
        <f t="shared" si="1"/>
        <v>0.0012588162884421678</v>
      </c>
      <c r="L65" s="63">
        <f t="shared" si="2"/>
        <v>185664.64782569357</v>
      </c>
      <c r="M65" s="67">
        <f t="shared" si="3"/>
        <v>64421.09551899248</v>
      </c>
      <c r="N65" s="65">
        <f t="shared" si="4"/>
        <v>250085.74334468605</v>
      </c>
      <c r="O65" s="62"/>
      <c r="P65" s="62"/>
      <c r="Q65" s="62"/>
    </row>
    <row r="66" spans="1:17" s="66" customFormat="1" ht="12.75">
      <c r="A66" s="56" t="s">
        <v>477</v>
      </c>
      <c r="B66" s="57" t="s">
        <v>74</v>
      </c>
      <c r="C66">
        <v>20845</v>
      </c>
      <c r="D66" s="58">
        <v>45703639.01</v>
      </c>
      <c r="E66" s="59">
        <v>2740850</v>
      </c>
      <c r="F66" s="60">
        <f t="shared" si="5"/>
        <v>347590.11079170695</v>
      </c>
      <c r="G66" s="61">
        <f t="shared" si="0"/>
        <v>0.017366417497231345</v>
      </c>
      <c r="H66" s="62">
        <f t="shared" si="6"/>
        <v>16.674987325099877</v>
      </c>
      <c r="I66" s="57">
        <f t="shared" si="8"/>
        <v>128717.61079170695</v>
      </c>
      <c r="J66" s="62">
        <f t="shared" si="7"/>
        <v>128717.61079170695</v>
      </c>
      <c r="K66" s="62">
        <f t="shared" si="1"/>
        <v>0.02115372599918517</v>
      </c>
      <c r="L66" s="63">
        <f t="shared" si="2"/>
        <v>3277107.6542663146</v>
      </c>
      <c r="M66" s="67">
        <f t="shared" si="3"/>
        <v>1082561.6221272063</v>
      </c>
      <c r="N66" s="65">
        <f t="shared" si="4"/>
        <v>4359669.276393521</v>
      </c>
      <c r="O66" s="62"/>
      <c r="P66" s="62"/>
      <c r="Q66" s="62"/>
    </row>
    <row r="67" spans="1:17" s="66" customFormat="1" ht="12.75">
      <c r="A67" s="56" t="s">
        <v>483</v>
      </c>
      <c r="B67" s="57" t="s">
        <v>218</v>
      </c>
      <c r="C67">
        <v>2096</v>
      </c>
      <c r="D67" s="58">
        <v>2294881.67</v>
      </c>
      <c r="E67" s="59">
        <v>159150</v>
      </c>
      <c r="F67" s="60">
        <f t="shared" si="5"/>
        <v>30223.512286019475</v>
      </c>
      <c r="G67" s="61">
        <f t="shared" si="0"/>
        <v>0.0015100375882277199</v>
      </c>
      <c r="H67" s="62">
        <f t="shared" si="6"/>
        <v>14.419614640276468</v>
      </c>
      <c r="I67" s="57">
        <f t="shared" si="8"/>
        <v>8215.512286019475</v>
      </c>
      <c r="J67" s="62">
        <f t="shared" si="7"/>
        <v>8215.512286019475</v>
      </c>
      <c r="K67" s="62">
        <f t="shared" si="1"/>
        <v>0.0013501547672650888</v>
      </c>
      <c r="L67" s="63">
        <f t="shared" si="2"/>
        <v>284949.7162785493</v>
      </c>
      <c r="M67" s="67">
        <f t="shared" si="3"/>
        <v>69095.42720887925</v>
      </c>
      <c r="N67" s="65">
        <f t="shared" si="4"/>
        <v>354045.14348742855</v>
      </c>
      <c r="O67" s="62"/>
      <c r="P67" s="62"/>
      <c r="Q67" s="62"/>
    </row>
    <row r="68" spans="1:17" s="66" customFormat="1" ht="12.75">
      <c r="A68" s="56" t="s">
        <v>479</v>
      </c>
      <c r="B68" s="57" t="s">
        <v>122</v>
      </c>
      <c r="C68">
        <v>5023</v>
      </c>
      <c r="D68" s="58">
        <v>7106369.42</v>
      </c>
      <c r="E68" s="59">
        <v>485300</v>
      </c>
      <c r="F68" s="60">
        <f t="shared" si="5"/>
        <v>73553.04676830825</v>
      </c>
      <c r="G68" s="61">
        <f t="shared" si="0"/>
        <v>0.0036748827964708016</v>
      </c>
      <c r="H68" s="62">
        <f t="shared" si="6"/>
        <v>14.643250401813312</v>
      </c>
      <c r="I68" s="57">
        <f t="shared" si="8"/>
        <v>20811.546768308264</v>
      </c>
      <c r="J68" s="62">
        <f t="shared" si="7"/>
        <v>20811.546768308264</v>
      </c>
      <c r="K68" s="62">
        <f t="shared" si="1"/>
        <v>0.0034202138716544965</v>
      </c>
      <c r="L68" s="63">
        <f t="shared" si="2"/>
        <v>693464.0689575743</v>
      </c>
      <c r="M68" s="67">
        <f t="shared" si="3"/>
        <v>175032.62910103338</v>
      </c>
      <c r="N68" s="65">
        <f t="shared" si="4"/>
        <v>868496.6980586078</v>
      </c>
      <c r="O68" s="62"/>
      <c r="P68" s="62"/>
      <c r="Q68" s="62"/>
    </row>
    <row r="69" spans="1:17" s="66" customFormat="1" ht="12.75">
      <c r="A69" s="56" t="s">
        <v>484</v>
      </c>
      <c r="B69" s="57" t="s">
        <v>255</v>
      </c>
      <c r="C69">
        <v>338</v>
      </c>
      <c r="D69" s="58">
        <v>620553.3760000002</v>
      </c>
      <c r="E69" s="59">
        <v>48850</v>
      </c>
      <c r="F69" s="60">
        <f t="shared" si="5"/>
        <v>4293.695825752304</v>
      </c>
      <c r="G69" s="61">
        <f t="shared" si="0"/>
        <v>0.00021452311789393132</v>
      </c>
      <c r="H69" s="62">
        <f t="shared" si="6"/>
        <v>12.703242088024568</v>
      </c>
      <c r="I69" s="57">
        <f t="shared" si="8"/>
        <v>744.6958257523041</v>
      </c>
      <c r="J69" s="62">
        <f t="shared" si="7"/>
        <v>744.6958257523041</v>
      </c>
      <c r="K69" s="62">
        <f t="shared" si="1"/>
        <v>0.00012238489631533878</v>
      </c>
      <c r="L69" s="63">
        <f t="shared" si="2"/>
        <v>40481.31123067588</v>
      </c>
      <c r="M69" s="67">
        <f t="shared" si="3"/>
        <v>6263.161009275931</v>
      </c>
      <c r="N69" s="65">
        <f aca="true" t="shared" si="9" ref="N69:N130">L69+M69</f>
        <v>46744.47223995181</v>
      </c>
      <c r="O69" s="62"/>
      <c r="P69" s="62"/>
      <c r="Q69" s="62"/>
    </row>
    <row r="70" spans="1:17" s="66" customFormat="1" ht="12.75">
      <c r="A70" s="56" t="s">
        <v>488</v>
      </c>
      <c r="B70" s="57" t="s">
        <v>369</v>
      </c>
      <c r="C70">
        <v>1211</v>
      </c>
      <c r="D70" s="58">
        <v>1670640.42</v>
      </c>
      <c r="E70" s="59">
        <v>113450</v>
      </c>
      <c r="F70" s="60">
        <f t="shared" si="5"/>
        <v>17832.92682785368</v>
      </c>
      <c r="G70" s="61">
        <f t="shared" si="0"/>
        <v>0.0008909748663006937</v>
      </c>
      <c r="H70" s="62">
        <f t="shared" si="6"/>
        <v>14.725785985015424</v>
      </c>
      <c r="I70" s="57">
        <f t="shared" si="8"/>
        <v>5117.426827853678</v>
      </c>
      <c r="J70" s="62">
        <f t="shared" si="7"/>
        <v>5117.426827853678</v>
      </c>
      <c r="K70" s="62">
        <f t="shared" si="1"/>
        <v>0.0008410088120146383</v>
      </c>
      <c r="L70" s="63">
        <f t="shared" si="2"/>
        <v>168130.27526134302</v>
      </c>
      <c r="M70" s="67">
        <f t="shared" si="3"/>
        <v>43039.4089340531</v>
      </c>
      <c r="N70" s="65">
        <f t="shared" si="9"/>
        <v>211169.6841953961</v>
      </c>
      <c r="O70" s="62"/>
      <c r="P70" s="62"/>
      <c r="Q70" s="62"/>
    </row>
    <row r="71" spans="1:17" s="66" customFormat="1" ht="12.75">
      <c r="A71" s="56" t="s">
        <v>490</v>
      </c>
      <c r="B71" s="57" t="s">
        <v>436</v>
      </c>
      <c r="C71">
        <v>8551</v>
      </c>
      <c r="D71" s="58">
        <v>12603667.83</v>
      </c>
      <c r="E71" s="59">
        <v>992050</v>
      </c>
      <c r="F71" s="60">
        <f aca="true" t="shared" si="10" ref="F71:F132">(C71*D71)/E71</f>
        <v>108637.63279505065</v>
      </c>
      <c r="G71" s="61">
        <f aca="true" t="shared" si="11" ref="G71:G134">F71/$F$494</f>
        <v>0.005427791034481796</v>
      </c>
      <c r="H71" s="62">
        <f aca="true" t="shared" si="12" ref="H71:H132">D71/E71</f>
        <v>12.704669956151404</v>
      </c>
      <c r="I71" s="57">
        <f t="shared" si="8"/>
        <v>18852.132795050657</v>
      </c>
      <c r="J71" s="62">
        <f aca="true" t="shared" si="13" ref="J71:J132">IF(I71&gt;0,I71,0)</f>
        <v>18852.132795050657</v>
      </c>
      <c r="K71" s="62">
        <f aca="true" t="shared" si="14" ref="K71:K134">J71/$J$494</f>
        <v>0.003098199610712849</v>
      </c>
      <c r="L71" s="63">
        <f aca="true" t="shared" si="15" ref="L71:L134">$B$501*G71</f>
        <v>1024244.3813005274</v>
      </c>
      <c r="M71" s="67">
        <f aca="true" t="shared" si="16" ref="M71:M134">$G$501*K71</f>
        <v>158553.24950206763</v>
      </c>
      <c r="N71" s="65">
        <f t="shared" si="9"/>
        <v>1182797.630802595</v>
      </c>
      <c r="O71" s="62"/>
      <c r="P71" s="62"/>
      <c r="Q71" s="62"/>
    </row>
    <row r="72" spans="1:17" s="66" customFormat="1" ht="12.75">
      <c r="A72" s="56" t="s">
        <v>483</v>
      </c>
      <c r="B72" s="57" t="s">
        <v>219</v>
      </c>
      <c r="C72">
        <v>145</v>
      </c>
      <c r="D72" s="58">
        <v>389944.11</v>
      </c>
      <c r="E72" s="59">
        <v>39000</v>
      </c>
      <c r="F72" s="60">
        <f t="shared" si="10"/>
        <v>1449.7922038461538</v>
      </c>
      <c r="G72" s="61">
        <f t="shared" si="11"/>
        <v>7.243502019915391E-05</v>
      </c>
      <c r="H72" s="62">
        <f t="shared" si="12"/>
        <v>9.998566923076922</v>
      </c>
      <c r="I72" s="57">
        <f t="shared" si="8"/>
        <v>-72.70779615384633</v>
      </c>
      <c r="J72" s="62">
        <f t="shared" si="13"/>
        <v>0</v>
      </c>
      <c r="K72" s="62">
        <f t="shared" si="14"/>
        <v>0</v>
      </c>
      <c r="L72" s="63">
        <f t="shared" si="15"/>
        <v>13668.758059595564</v>
      </c>
      <c r="M72" s="67">
        <f t="shared" si="16"/>
        <v>0</v>
      </c>
      <c r="N72" s="65">
        <f t="shared" si="9"/>
        <v>13668.758059595564</v>
      </c>
      <c r="O72" s="62"/>
      <c r="P72" s="62"/>
      <c r="Q72" s="62"/>
    </row>
    <row r="73" spans="1:17" s="66" customFormat="1" ht="12.75">
      <c r="A73" s="56" t="s">
        <v>489</v>
      </c>
      <c r="B73" s="57" t="s">
        <v>397</v>
      </c>
      <c r="C73">
        <v>2896</v>
      </c>
      <c r="D73" s="58">
        <v>3593032.63</v>
      </c>
      <c r="E73" s="59">
        <v>182150</v>
      </c>
      <c r="F73" s="60">
        <f t="shared" si="10"/>
        <v>57125.569566181715</v>
      </c>
      <c r="G73" s="61">
        <f t="shared" si="11"/>
        <v>0.0028541274911239906</v>
      </c>
      <c r="H73" s="62">
        <f t="shared" si="12"/>
        <v>19.725680098819655</v>
      </c>
      <c r="I73" s="57">
        <f t="shared" si="8"/>
        <v>26717.569566181723</v>
      </c>
      <c r="J73" s="62">
        <f t="shared" si="13"/>
        <v>26717.569566181723</v>
      </c>
      <c r="K73" s="62">
        <f t="shared" si="14"/>
        <v>0.0043908222230892285</v>
      </c>
      <c r="L73" s="63">
        <f t="shared" si="15"/>
        <v>538584.4863458739</v>
      </c>
      <c r="M73" s="67">
        <f t="shared" si="16"/>
        <v>224704.41512208097</v>
      </c>
      <c r="N73" s="65">
        <f t="shared" si="9"/>
        <v>763288.9014679549</v>
      </c>
      <c r="O73" s="62"/>
      <c r="P73" s="62"/>
      <c r="Q73" s="62"/>
    </row>
    <row r="74" spans="1:17" s="66" customFormat="1" ht="12.75">
      <c r="A74" s="56" t="s">
        <v>487</v>
      </c>
      <c r="B74" s="57" t="s">
        <v>339</v>
      </c>
      <c r="C74">
        <v>431</v>
      </c>
      <c r="D74" s="58">
        <v>396528.34</v>
      </c>
      <c r="E74" s="59">
        <v>31600</v>
      </c>
      <c r="F74" s="60">
        <f t="shared" si="10"/>
        <v>5408.345396835443</v>
      </c>
      <c r="G74" s="61">
        <f t="shared" si="11"/>
        <v>0.00027021362580409333</v>
      </c>
      <c r="H74" s="62">
        <f t="shared" si="12"/>
        <v>12.548365189873419</v>
      </c>
      <c r="I74" s="57">
        <f aca="true" t="shared" si="17" ref="I74:I137">(H74-10.5)*C74</f>
        <v>882.8453968354435</v>
      </c>
      <c r="J74" s="62">
        <f t="shared" si="13"/>
        <v>882.8453968354435</v>
      </c>
      <c r="K74" s="62">
        <f t="shared" si="14"/>
        <v>0.00014508869073494407</v>
      </c>
      <c r="L74" s="63">
        <f t="shared" si="15"/>
        <v>50990.317464774904</v>
      </c>
      <c r="M74" s="67">
        <f t="shared" si="16"/>
        <v>7425.048825931837</v>
      </c>
      <c r="N74" s="65">
        <f t="shared" si="9"/>
        <v>58415.36629070674</v>
      </c>
      <c r="O74" s="62"/>
      <c r="P74" s="62"/>
      <c r="Q74" s="62"/>
    </row>
    <row r="75" spans="1:17" s="66" customFormat="1" ht="12.75">
      <c r="A75" s="56" t="s">
        <v>481</v>
      </c>
      <c r="B75" s="57" t="s">
        <v>183</v>
      </c>
      <c r="C75">
        <v>4491</v>
      </c>
      <c r="D75" s="58">
        <v>19831863.46</v>
      </c>
      <c r="E75" s="59">
        <v>1478800</v>
      </c>
      <c r="F75" s="60">
        <f t="shared" si="10"/>
        <v>60227.81904169597</v>
      </c>
      <c r="G75" s="61">
        <f t="shared" si="11"/>
        <v>0.003009123153830379</v>
      </c>
      <c r="H75" s="62">
        <f t="shared" si="12"/>
        <v>13.410781349743036</v>
      </c>
      <c r="I75" s="57">
        <f t="shared" si="17"/>
        <v>13072.319041695977</v>
      </c>
      <c r="J75" s="62">
        <f t="shared" si="13"/>
        <v>13072.319041695977</v>
      </c>
      <c r="K75" s="62">
        <f t="shared" si="14"/>
        <v>0.002148332722159133</v>
      </c>
      <c r="L75" s="63">
        <f t="shared" si="15"/>
        <v>567832.7451024173</v>
      </c>
      <c r="M75" s="67">
        <f t="shared" si="16"/>
        <v>109942.92715425797</v>
      </c>
      <c r="N75" s="65">
        <f t="shared" si="9"/>
        <v>677775.6722566753</v>
      </c>
      <c r="O75" s="62"/>
      <c r="P75" s="62"/>
      <c r="Q75" s="62"/>
    </row>
    <row r="76" spans="1:17" s="66" customFormat="1" ht="12.75">
      <c r="A76" s="56" t="s">
        <v>487</v>
      </c>
      <c r="B76" s="57" t="s">
        <v>340</v>
      </c>
      <c r="C76">
        <v>2242</v>
      </c>
      <c r="D76" s="58">
        <v>1745458</v>
      </c>
      <c r="E76" s="59">
        <v>149650</v>
      </c>
      <c r="F76" s="60">
        <f t="shared" si="10"/>
        <v>26149.795095222184</v>
      </c>
      <c r="G76" s="61">
        <f t="shared" si="11"/>
        <v>0.0013065051190792273</v>
      </c>
      <c r="H76" s="62">
        <f t="shared" si="12"/>
        <v>11.663601737387237</v>
      </c>
      <c r="I76" s="57">
        <f t="shared" si="17"/>
        <v>2608.7950952221863</v>
      </c>
      <c r="J76" s="62">
        <f t="shared" si="13"/>
        <v>2608.7950952221863</v>
      </c>
      <c r="K76" s="62">
        <f t="shared" si="14"/>
        <v>0.0004287349360582121</v>
      </c>
      <c r="L76" s="63">
        <f t="shared" si="15"/>
        <v>246542.38139531363</v>
      </c>
      <c r="M76" s="67">
        <f t="shared" si="16"/>
        <v>21940.909505004474</v>
      </c>
      <c r="N76" s="65">
        <f t="shared" si="9"/>
        <v>268483.2909003181</v>
      </c>
      <c r="O76" s="62"/>
      <c r="P76" s="62"/>
      <c r="Q76" s="62"/>
    </row>
    <row r="77" spans="1:17" s="66" customFormat="1" ht="12.75">
      <c r="A77" s="56" t="s">
        <v>483</v>
      </c>
      <c r="B77" s="57" t="s">
        <v>220</v>
      </c>
      <c r="C77">
        <v>926</v>
      </c>
      <c r="D77" s="58">
        <v>1745804.32</v>
      </c>
      <c r="E77" s="59">
        <v>109100</v>
      </c>
      <c r="F77" s="60">
        <f t="shared" si="10"/>
        <v>14817.73419175069</v>
      </c>
      <c r="G77" s="61">
        <f t="shared" si="11"/>
        <v>0.00074032876755561</v>
      </c>
      <c r="H77" s="62">
        <f t="shared" si="12"/>
        <v>16.001872777268563</v>
      </c>
      <c r="I77" s="57">
        <f t="shared" si="17"/>
        <v>5094.734191750689</v>
      </c>
      <c r="J77" s="62">
        <f t="shared" si="13"/>
        <v>5094.734191750689</v>
      </c>
      <c r="K77" s="62">
        <f t="shared" si="14"/>
        <v>0.0008372794559197785</v>
      </c>
      <c r="L77" s="63">
        <f t="shared" si="15"/>
        <v>139702.79542207398</v>
      </c>
      <c r="M77" s="67">
        <f t="shared" si="16"/>
        <v>42848.55566386813</v>
      </c>
      <c r="N77" s="65">
        <f t="shared" si="9"/>
        <v>182551.35108594212</v>
      </c>
      <c r="O77" s="62"/>
      <c r="P77" s="62"/>
      <c r="Q77" s="62"/>
    </row>
    <row r="78" spans="1:17" s="66" customFormat="1" ht="12.75">
      <c r="A78" s="56" t="s">
        <v>477</v>
      </c>
      <c r="B78" s="57" t="s">
        <v>75</v>
      </c>
      <c r="C78">
        <v>9252</v>
      </c>
      <c r="D78" s="58">
        <v>34658120.28</v>
      </c>
      <c r="E78" s="59">
        <v>2598050</v>
      </c>
      <c r="F78" s="60">
        <f t="shared" si="10"/>
        <v>123422.15462772464</v>
      </c>
      <c r="G78" s="61">
        <f t="shared" si="11"/>
        <v>0.006166460434650687</v>
      </c>
      <c r="H78" s="62">
        <f t="shared" si="12"/>
        <v>13.340051300013473</v>
      </c>
      <c r="I78" s="57">
        <f t="shared" si="17"/>
        <v>26276.15462772465</v>
      </c>
      <c r="J78" s="62">
        <f t="shared" si="13"/>
        <v>26276.15462772465</v>
      </c>
      <c r="K78" s="62">
        <f t="shared" si="14"/>
        <v>0.004318279153010199</v>
      </c>
      <c r="L78" s="63">
        <f t="shared" si="15"/>
        <v>1163634.0479172433</v>
      </c>
      <c r="M78" s="67">
        <f t="shared" si="16"/>
        <v>220991.95597318836</v>
      </c>
      <c r="N78" s="65">
        <f t="shared" si="9"/>
        <v>1384626.0038904317</v>
      </c>
      <c r="O78" s="62"/>
      <c r="P78" s="62"/>
      <c r="Q78" s="62"/>
    </row>
    <row r="79" spans="1:17" s="66" customFormat="1" ht="12.75">
      <c r="A79" s="56" t="s">
        <v>487</v>
      </c>
      <c r="B79" s="57" t="s">
        <v>341</v>
      </c>
      <c r="C79">
        <v>60</v>
      </c>
      <c r="D79" s="58">
        <v>451537.59</v>
      </c>
      <c r="E79" s="59">
        <v>44050</v>
      </c>
      <c r="F79" s="60">
        <f t="shared" si="10"/>
        <v>615.0341748013622</v>
      </c>
      <c r="G79" s="61">
        <f t="shared" si="11"/>
        <v>3.0728550447933085E-05</v>
      </c>
      <c r="H79" s="62">
        <f t="shared" si="12"/>
        <v>10.250569580022702</v>
      </c>
      <c r="I79" s="57">
        <f t="shared" si="17"/>
        <v>-14.965825198637859</v>
      </c>
      <c r="J79" s="62">
        <f t="shared" si="13"/>
        <v>0</v>
      </c>
      <c r="K79" s="62">
        <f t="shared" si="14"/>
        <v>0</v>
      </c>
      <c r="L79" s="63">
        <f t="shared" si="15"/>
        <v>5798.591902646841</v>
      </c>
      <c r="M79" s="67">
        <f t="shared" si="16"/>
        <v>0</v>
      </c>
      <c r="N79" s="65">
        <f t="shared" si="9"/>
        <v>5798.591902646841</v>
      </c>
      <c r="O79" s="62"/>
      <c r="P79" s="62"/>
      <c r="Q79" s="62"/>
    </row>
    <row r="80" spans="1:17" s="66" customFormat="1" ht="12.75">
      <c r="A80" s="56" t="s">
        <v>476</v>
      </c>
      <c r="B80" s="57" t="s">
        <v>19</v>
      </c>
      <c r="C80">
        <v>7503</v>
      </c>
      <c r="D80" s="58">
        <v>7674836.32</v>
      </c>
      <c r="E80" s="59">
        <v>403100</v>
      </c>
      <c r="F80" s="60">
        <f t="shared" si="10"/>
        <v>142853.6266657405</v>
      </c>
      <c r="G80" s="61">
        <f t="shared" si="11"/>
        <v>0.0071373023703701416</v>
      </c>
      <c r="H80" s="62">
        <f t="shared" si="12"/>
        <v>19.039534408335403</v>
      </c>
      <c r="I80" s="57">
        <f t="shared" si="17"/>
        <v>64072.12666574053</v>
      </c>
      <c r="J80" s="62">
        <f t="shared" si="13"/>
        <v>64072.12666574053</v>
      </c>
      <c r="K80" s="62">
        <f t="shared" si="14"/>
        <v>0.010529749607188053</v>
      </c>
      <c r="L80" s="63">
        <f t="shared" si="15"/>
        <v>1346835.536602873</v>
      </c>
      <c r="M80" s="67">
        <f t="shared" si="16"/>
        <v>538869.739344733</v>
      </c>
      <c r="N80" s="65">
        <f t="shared" si="9"/>
        <v>1885705.2759476057</v>
      </c>
      <c r="O80" s="62"/>
      <c r="P80" s="62"/>
      <c r="Q80" s="62"/>
    </row>
    <row r="81" spans="1:17" s="66" customFormat="1" ht="12.75">
      <c r="A81" s="56" t="s">
        <v>484</v>
      </c>
      <c r="B81" s="57" t="s">
        <v>256</v>
      </c>
      <c r="C81">
        <v>2907</v>
      </c>
      <c r="D81" s="58">
        <v>2977082.5</v>
      </c>
      <c r="E81" s="59">
        <v>218150</v>
      </c>
      <c r="F81" s="60">
        <f t="shared" si="10"/>
        <v>39671.688413935364</v>
      </c>
      <c r="G81" s="61">
        <f t="shared" si="11"/>
        <v>0.00198209063614394</v>
      </c>
      <c r="H81" s="62">
        <f t="shared" si="12"/>
        <v>13.646951638780655</v>
      </c>
      <c r="I81" s="57">
        <f t="shared" si="17"/>
        <v>9148.188413935362</v>
      </c>
      <c r="J81" s="62">
        <f t="shared" si="13"/>
        <v>9148.188413935362</v>
      </c>
      <c r="K81" s="62">
        <f t="shared" si="14"/>
        <v>0.0015034327463587219</v>
      </c>
      <c r="L81" s="63">
        <f t="shared" si="15"/>
        <v>374027.8843458905</v>
      </c>
      <c r="M81" s="67">
        <f t="shared" si="16"/>
        <v>76939.57049079445</v>
      </c>
      <c r="N81" s="65">
        <f t="shared" si="9"/>
        <v>450967.4548366849</v>
      </c>
      <c r="O81" s="62"/>
      <c r="P81" s="62"/>
      <c r="Q81" s="62"/>
    </row>
    <row r="82" spans="1:17" s="66" customFormat="1" ht="12.75">
      <c r="A82" s="56" t="s">
        <v>478</v>
      </c>
      <c r="B82" s="57" t="s">
        <v>98</v>
      </c>
      <c r="C82">
        <v>795</v>
      </c>
      <c r="D82" s="58">
        <v>3674086.8</v>
      </c>
      <c r="E82" s="59">
        <v>731800</v>
      </c>
      <c r="F82" s="60">
        <f t="shared" si="10"/>
        <v>3991.389732167259</v>
      </c>
      <c r="G82" s="61">
        <f t="shared" si="11"/>
        <v>0.00019941919614771964</v>
      </c>
      <c r="H82" s="62">
        <f t="shared" si="12"/>
        <v>5.020616015304728</v>
      </c>
      <c r="I82" s="57">
        <f t="shared" si="17"/>
        <v>-4356.110267832742</v>
      </c>
      <c r="J82" s="62">
        <f t="shared" si="13"/>
        <v>0</v>
      </c>
      <c r="K82" s="62">
        <f t="shared" si="14"/>
        <v>0</v>
      </c>
      <c r="L82" s="63">
        <f t="shared" si="15"/>
        <v>37631.14495016115</v>
      </c>
      <c r="M82" s="67">
        <f t="shared" si="16"/>
        <v>0</v>
      </c>
      <c r="N82" s="65">
        <f t="shared" si="9"/>
        <v>37631.14495016115</v>
      </c>
      <c r="O82" s="62"/>
      <c r="P82" s="62"/>
      <c r="Q82" s="62"/>
    </row>
    <row r="83" spans="1:17" s="66" customFormat="1" ht="12.75">
      <c r="A83" s="56" t="s">
        <v>484</v>
      </c>
      <c r="B83" s="57" t="s">
        <v>257</v>
      </c>
      <c r="C83">
        <v>153</v>
      </c>
      <c r="D83" s="58">
        <v>304443.52</v>
      </c>
      <c r="E83" s="59">
        <v>25750</v>
      </c>
      <c r="F83" s="60">
        <f t="shared" si="10"/>
        <v>1808.9265460194176</v>
      </c>
      <c r="G83" s="61">
        <f t="shared" si="11"/>
        <v>9.037821458281657E-05</v>
      </c>
      <c r="H83" s="62">
        <f t="shared" si="12"/>
        <v>11.82304932038835</v>
      </c>
      <c r="I83" s="57">
        <f t="shared" si="17"/>
        <v>202.42654601941751</v>
      </c>
      <c r="J83" s="62">
        <f t="shared" si="13"/>
        <v>202.42654601941751</v>
      </c>
      <c r="K83" s="62">
        <f t="shared" si="14"/>
        <v>3.326720922738019E-05</v>
      </c>
      <c r="L83" s="63">
        <f t="shared" si="15"/>
        <v>17054.705660248594</v>
      </c>
      <c r="M83" s="67">
        <f t="shared" si="16"/>
        <v>1702.480403982972</v>
      </c>
      <c r="N83" s="65">
        <f t="shared" si="9"/>
        <v>18757.186064231566</v>
      </c>
      <c r="O83" s="62"/>
      <c r="P83" s="62"/>
      <c r="Q83" s="62"/>
    </row>
    <row r="84" spans="1:17" s="66" customFormat="1" ht="12.75">
      <c r="A84" s="56" t="s">
        <v>478</v>
      </c>
      <c r="B84" s="57" t="s">
        <v>99</v>
      </c>
      <c r="C84">
        <v>560</v>
      </c>
      <c r="D84" s="58">
        <v>1221461.67</v>
      </c>
      <c r="E84" s="59">
        <v>82850</v>
      </c>
      <c r="F84" s="60">
        <f t="shared" si="10"/>
        <v>8256.107847917923</v>
      </c>
      <c r="G84" s="61">
        <f t="shared" si="11"/>
        <v>0.00041249451965861764</v>
      </c>
      <c r="H84" s="62">
        <f t="shared" si="12"/>
        <v>14.743049728424863</v>
      </c>
      <c r="I84" s="57">
        <f t="shared" si="17"/>
        <v>2376.107847917923</v>
      </c>
      <c r="J84" s="62">
        <f t="shared" si="13"/>
        <v>2376.107847917923</v>
      </c>
      <c r="K84" s="62">
        <f t="shared" si="14"/>
        <v>0.0003904946188032235</v>
      </c>
      <c r="L84" s="63">
        <f t="shared" si="15"/>
        <v>77839.25198917235</v>
      </c>
      <c r="M84" s="67">
        <f t="shared" si="16"/>
        <v>19983.92566774507</v>
      </c>
      <c r="N84" s="65">
        <f t="shared" si="9"/>
        <v>97823.17765691743</v>
      </c>
      <c r="O84" s="62"/>
      <c r="P84" s="62"/>
      <c r="Q84" s="62"/>
    </row>
    <row r="85" spans="1:17" s="66" customFormat="1" ht="12.75">
      <c r="A85" s="56" t="s">
        <v>477</v>
      </c>
      <c r="B85" s="57" t="s">
        <v>76</v>
      </c>
      <c r="C85">
        <v>3965</v>
      </c>
      <c r="D85" s="58">
        <v>9550329.52</v>
      </c>
      <c r="E85" s="59">
        <v>827550</v>
      </c>
      <c r="F85" s="60">
        <f t="shared" si="10"/>
        <v>45758.02857446679</v>
      </c>
      <c r="G85" s="61">
        <f t="shared" si="11"/>
        <v>0.002286178471143637</v>
      </c>
      <c r="H85" s="62">
        <f t="shared" si="12"/>
        <v>11.540486399613316</v>
      </c>
      <c r="I85" s="57">
        <f t="shared" si="17"/>
        <v>4125.528574466799</v>
      </c>
      <c r="J85" s="62">
        <f t="shared" si="13"/>
        <v>4125.528574466799</v>
      </c>
      <c r="K85" s="62">
        <f t="shared" si="14"/>
        <v>0.0006779981428283497</v>
      </c>
      <c r="L85" s="63">
        <f t="shared" si="15"/>
        <v>431410.3912334308</v>
      </c>
      <c r="M85" s="67">
        <f t="shared" si="16"/>
        <v>34697.18617551177</v>
      </c>
      <c r="N85" s="65">
        <f t="shared" si="9"/>
        <v>466107.5774089426</v>
      </c>
      <c r="O85" s="62"/>
      <c r="P85" s="62"/>
      <c r="Q85" s="62"/>
    </row>
    <row r="86" spans="1:17" s="66" customFormat="1" ht="12.75">
      <c r="A86" s="56" t="s">
        <v>479</v>
      </c>
      <c r="B86" s="57" t="s">
        <v>123</v>
      </c>
      <c r="C86">
        <v>1172</v>
      </c>
      <c r="D86" s="58">
        <v>2869488.3</v>
      </c>
      <c r="E86" s="59">
        <v>302100</v>
      </c>
      <c r="F86" s="60">
        <f t="shared" si="10"/>
        <v>11132.20883018868</v>
      </c>
      <c r="G86" s="61">
        <f t="shared" si="11"/>
        <v>0.0005561912730229334</v>
      </c>
      <c r="H86" s="62">
        <f t="shared" si="12"/>
        <v>9.498471698113207</v>
      </c>
      <c r="I86" s="57">
        <f t="shared" si="17"/>
        <v>-1173.7911698113217</v>
      </c>
      <c r="J86" s="62">
        <f t="shared" si="13"/>
        <v>0</v>
      </c>
      <c r="K86" s="62">
        <f t="shared" si="14"/>
        <v>0</v>
      </c>
      <c r="L86" s="63">
        <f t="shared" si="15"/>
        <v>104955.36447572827</v>
      </c>
      <c r="M86" s="67">
        <f t="shared" si="16"/>
        <v>0</v>
      </c>
      <c r="N86" s="65">
        <f t="shared" si="9"/>
        <v>104955.36447572827</v>
      </c>
      <c r="O86" s="62"/>
      <c r="P86" s="62"/>
      <c r="Q86" s="62"/>
    </row>
    <row r="87" spans="1:17" s="66" customFormat="1" ht="12.75">
      <c r="A87" s="56" t="s">
        <v>476</v>
      </c>
      <c r="B87" s="57" t="s">
        <v>20</v>
      </c>
      <c r="C87">
        <v>397</v>
      </c>
      <c r="D87" s="58">
        <v>394534.71</v>
      </c>
      <c r="E87" s="59">
        <v>29450</v>
      </c>
      <c r="F87" s="60">
        <f t="shared" si="10"/>
        <v>5318.515445500849</v>
      </c>
      <c r="G87" s="61">
        <f t="shared" si="11"/>
        <v>0.0002657255106644558</v>
      </c>
      <c r="H87" s="62">
        <f t="shared" si="12"/>
        <v>13.396764346349746</v>
      </c>
      <c r="I87" s="57">
        <f t="shared" si="17"/>
        <v>1150.0154455008492</v>
      </c>
      <c r="J87" s="62">
        <f t="shared" si="13"/>
        <v>1150.0154455008492</v>
      </c>
      <c r="K87" s="62">
        <f t="shared" si="14"/>
        <v>0.00018899598492643234</v>
      </c>
      <c r="L87" s="63">
        <f t="shared" si="15"/>
        <v>50143.39342418452</v>
      </c>
      <c r="M87" s="67">
        <f t="shared" si="16"/>
        <v>9672.045483872142</v>
      </c>
      <c r="N87" s="65">
        <f t="shared" si="9"/>
        <v>59815.43890805666</v>
      </c>
      <c r="O87" s="62"/>
      <c r="P87" s="62"/>
      <c r="Q87" s="62"/>
    </row>
    <row r="88" spans="1:17" s="66" customFormat="1" ht="12.75">
      <c r="A88" s="56" t="s">
        <v>476</v>
      </c>
      <c r="B88" s="57" t="s">
        <v>21</v>
      </c>
      <c r="C88">
        <v>282</v>
      </c>
      <c r="D88" s="58">
        <v>333338.59</v>
      </c>
      <c r="E88" s="59">
        <v>18850</v>
      </c>
      <c r="F88" s="60">
        <f t="shared" si="10"/>
        <v>4986.816041379311</v>
      </c>
      <c r="G88" s="61">
        <f t="shared" si="11"/>
        <v>0.00024915303015735237</v>
      </c>
      <c r="H88" s="62">
        <f t="shared" si="12"/>
        <v>17.683744827586207</v>
      </c>
      <c r="I88" s="57">
        <f t="shared" si="17"/>
        <v>2025.8160413793103</v>
      </c>
      <c r="J88" s="62">
        <f t="shared" si="13"/>
        <v>2025.8160413793103</v>
      </c>
      <c r="K88" s="62">
        <f t="shared" si="14"/>
        <v>0.0003329269180845678</v>
      </c>
      <c r="L88" s="63">
        <f t="shared" si="15"/>
        <v>47016.104636576696</v>
      </c>
      <c r="M88" s="67">
        <f t="shared" si="16"/>
        <v>17037.844987938493</v>
      </c>
      <c r="N88" s="65">
        <f t="shared" si="9"/>
        <v>64053.94962451519</v>
      </c>
      <c r="O88" s="62"/>
      <c r="P88" s="62"/>
      <c r="Q88" s="62"/>
    </row>
    <row r="89" spans="1:17" s="66" customFormat="1" ht="12.75">
      <c r="A89" s="56" t="s">
        <v>476</v>
      </c>
      <c r="B89" s="57" t="s">
        <v>22</v>
      </c>
      <c r="C89">
        <v>469</v>
      </c>
      <c r="D89" s="58">
        <v>450188</v>
      </c>
      <c r="E89" s="59">
        <v>33500</v>
      </c>
      <c r="F89" s="60">
        <f t="shared" si="10"/>
        <v>6302.632</v>
      </c>
      <c r="G89" s="61">
        <f t="shared" si="11"/>
        <v>0.0003148942827921835</v>
      </c>
      <c r="H89" s="62">
        <f t="shared" si="12"/>
        <v>13.43844776119403</v>
      </c>
      <c r="I89" s="57">
        <f t="shared" si="17"/>
        <v>1378.1320000000003</v>
      </c>
      <c r="J89" s="62">
        <f t="shared" si="13"/>
        <v>1378.1320000000003</v>
      </c>
      <c r="K89" s="62">
        <f t="shared" si="14"/>
        <v>0.0002264851448018589</v>
      </c>
      <c r="L89" s="63">
        <f t="shared" si="15"/>
        <v>59421.72382919415</v>
      </c>
      <c r="M89" s="67">
        <f t="shared" si="16"/>
        <v>11590.58814290494</v>
      </c>
      <c r="N89" s="65">
        <f t="shared" si="9"/>
        <v>71012.3119720991</v>
      </c>
      <c r="O89" s="62"/>
      <c r="P89" s="62"/>
      <c r="Q89" s="62"/>
    </row>
    <row r="90" spans="1:17" s="66" customFormat="1" ht="12.75">
      <c r="A90" s="56" t="s">
        <v>484</v>
      </c>
      <c r="B90" s="57" t="s">
        <v>258</v>
      </c>
      <c r="C90">
        <v>1437</v>
      </c>
      <c r="D90" s="58">
        <v>1016421.24</v>
      </c>
      <c r="E90" s="59">
        <v>76850</v>
      </c>
      <c r="F90" s="60">
        <f t="shared" si="10"/>
        <v>19005.82071411841</v>
      </c>
      <c r="G90" s="61">
        <f t="shared" si="11"/>
        <v>0.000949575396857875</v>
      </c>
      <c r="H90" s="62">
        <f t="shared" si="12"/>
        <v>13.226040858815875</v>
      </c>
      <c r="I90" s="57">
        <f t="shared" si="17"/>
        <v>3917.320714118412</v>
      </c>
      <c r="J90" s="62">
        <f t="shared" si="13"/>
        <v>3917.320714118412</v>
      </c>
      <c r="K90" s="62">
        <f t="shared" si="14"/>
        <v>0.0006437808201046269</v>
      </c>
      <c r="L90" s="63">
        <f t="shared" si="15"/>
        <v>179188.41360585892</v>
      </c>
      <c r="M90" s="67">
        <f t="shared" si="16"/>
        <v>32946.0828287978</v>
      </c>
      <c r="N90" s="65">
        <f t="shared" si="9"/>
        <v>212134.49643465673</v>
      </c>
      <c r="O90" s="62"/>
      <c r="P90" s="62"/>
      <c r="Q90" s="62"/>
    </row>
    <row r="91" spans="1:17" s="66" customFormat="1" ht="12.75">
      <c r="A91" s="56" t="s">
        <v>489</v>
      </c>
      <c r="B91" s="57" t="s">
        <v>398</v>
      </c>
      <c r="C91">
        <v>315</v>
      </c>
      <c r="D91" s="58">
        <v>565263.3</v>
      </c>
      <c r="E91" s="59">
        <v>33700</v>
      </c>
      <c r="F91" s="60">
        <f t="shared" si="10"/>
        <v>5283.618382789317</v>
      </c>
      <c r="G91" s="61">
        <f t="shared" si="11"/>
        <v>0.0002639819715312649</v>
      </c>
      <c r="H91" s="62">
        <f t="shared" si="12"/>
        <v>16.77339169139466</v>
      </c>
      <c r="I91" s="57">
        <f t="shared" si="17"/>
        <v>1976.118382789318</v>
      </c>
      <c r="J91" s="62">
        <f t="shared" si="13"/>
        <v>1976.118382789318</v>
      </c>
      <c r="K91" s="62">
        <f t="shared" si="14"/>
        <v>0.0003247594991420661</v>
      </c>
      <c r="L91" s="63">
        <f t="shared" si="15"/>
        <v>49814.38109681167</v>
      </c>
      <c r="M91" s="67">
        <f t="shared" si="16"/>
        <v>16619.869719688933</v>
      </c>
      <c r="N91" s="65">
        <f t="shared" si="9"/>
        <v>66434.2508165006</v>
      </c>
      <c r="O91" s="62"/>
      <c r="P91" s="62"/>
      <c r="Q91" s="62"/>
    </row>
    <row r="92" spans="1:17" s="66" customFormat="1" ht="12.75">
      <c r="A92" s="56" t="s">
        <v>477</v>
      </c>
      <c r="B92" s="57" t="s">
        <v>471</v>
      </c>
      <c r="C92">
        <v>369</v>
      </c>
      <c r="D92" s="58">
        <v>2974880.09</v>
      </c>
      <c r="E92" s="59">
        <v>274300</v>
      </c>
      <c r="F92" s="60">
        <f t="shared" si="10"/>
        <v>4001.934936966825</v>
      </c>
      <c r="G92" s="61">
        <f t="shared" si="11"/>
        <v>0.00019994605932206587</v>
      </c>
      <c r="H92" s="62">
        <f t="shared" si="12"/>
        <v>10.845352132701422</v>
      </c>
      <c r="I92" s="57">
        <f t="shared" si="17"/>
        <v>127.43493696682454</v>
      </c>
      <c r="J92" s="62">
        <f t="shared" si="13"/>
        <v>127.43493696682454</v>
      </c>
      <c r="K92" s="62">
        <f t="shared" si="14"/>
        <v>2.0942928653965667E-05</v>
      </c>
      <c r="L92" s="63">
        <f t="shared" si="15"/>
        <v>37730.56599319875</v>
      </c>
      <c r="M92" s="67">
        <f t="shared" si="16"/>
        <v>1071.7738717332697</v>
      </c>
      <c r="N92" s="65">
        <f t="shared" si="9"/>
        <v>38802.339864932015</v>
      </c>
      <c r="O92" s="62"/>
      <c r="P92" s="62"/>
      <c r="Q92" s="62"/>
    </row>
    <row r="93" spans="1:17" s="66" customFormat="1" ht="12.75">
      <c r="A93" s="56" t="s">
        <v>480</v>
      </c>
      <c r="B93" s="57" t="s">
        <v>157</v>
      </c>
      <c r="C93">
        <v>2719</v>
      </c>
      <c r="D93" s="58">
        <v>3093368.32</v>
      </c>
      <c r="E93" s="59">
        <v>211750</v>
      </c>
      <c r="F93" s="60">
        <f t="shared" si="10"/>
        <v>39720.74834512397</v>
      </c>
      <c r="G93" s="61">
        <f t="shared" si="11"/>
        <v>0.0019845417854170485</v>
      </c>
      <c r="H93" s="62">
        <f t="shared" si="12"/>
        <v>14.608587107438016</v>
      </c>
      <c r="I93" s="57">
        <f t="shared" si="17"/>
        <v>11171.248345123964</v>
      </c>
      <c r="J93" s="62">
        <f t="shared" si="13"/>
        <v>11171.248345123964</v>
      </c>
      <c r="K93" s="62">
        <f t="shared" si="14"/>
        <v>0.001835906719431032</v>
      </c>
      <c r="L93" s="63">
        <f t="shared" si="15"/>
        <v>374490.42534180597</v>
      </c>
      <c r="M93" s="67">
        <f t="shared" si="16"/>
        <v>93954.23559603885</v>
      </c>
      <c r="N93" s="65">
        <f t="shared" si="9"/>
        <v>468444.66093784483</v>
      </c>
      <c r="O93" s="62"/>
      <c r="P93" s="62"/>
      <c r="Q93" s="62"/>
    </row>
    <row r="94" spans="1:17" s="66" customFormat="1" ht="12.75">
      <c r="A94" s="56" t="s">
        <v>489</v>
      </c>
      <c r="B94" s="57" t="s">
        <v>399</v>
      </c>
      <c r="C94">
        <v>1185</v>
      </c>
      <c r="D94" s="58">
        <v>1783395.36</v>
      </c>
      <c r="E94" s="59">
        <v>101400</v>
      </c>
      <c r="F94" s="60">
        <f t="shared" si="10"/>
        <v>20841.454650887576</v>
      </c>
      <c r="G94" s="61">
        <f t="shared" si="11"/>
        <v>0.0010412879753469758</v>
      </c>
      <c r="H94" s="62">
        <f t="shared" si="12"/>
        <v>17.587725443786983</v>
      </c>
      <c r="I94" s="57">
        <f t="shared" si="17"/>
        <v>8398.954650887576</v>
      </c>
      <c r="J94" s="62">
        <f t="shared" si="13"/>
        <v>8398.954650887576</v>
      </c>
      <c r="K94" s="62">
        <f t="shared" si="14"/>
        <v>0.0013803020757739595</v>
      </c>
      <c r="L94" s="63">
        <f t="shared" si="15"/>
        <v>196494.91870439454</v>
      </c>
      <c r="M94" s="67">
        <f t="shared" si="16"/>
        <v>70638.24378896493</v>
      </c>
      <c r="N94" s="65">
        <f t="shared" si="9"/>
        <v>267133.1624933595</v>
      </c>
      <c r="O94" s="62"/>
      <c r="P94" s="62"/>
      <c r="Q94" s="62"/>
    </row>
    <row r="95" spans="1:17" s="66" customFormat="1" ht="12.75">
      <c r="A95" s="56" t="s">
        <v>484</v>
      </c>
      <c r="B95" s="57" t="s">
        <v>259</v>
      </c>
      <c r="C95">
        <v>536</v>
      </c>
      <c r="D95" s="58">
        <v>1380131.94</v>
      </c>
      <c r="E95" s="59">
        <v>112700</v>
      </c>
      <c r="F95" s="60">
        <f t="shared" si="10"/>
        <v>6563.892811357586</v>
      </c>
      <c r="G95" s="61">
        <f t="shared" si="11"/>
        <v>0.0003279474859324194</v>
      </c>
      <c r="H95" s="62">
        <f t="shared" si="12"/>
        <v>12.246068677905944</v>
      </c>
      <c r="I95" s="57">
        <f t="shared" si="17"/>
        <v>935.892811357586</v>
      </c>
      <c r="J95" s="62">
        <f t="shared" si="13"/>
        <v>935.892811357586</v>
      </c>
      <c r="K95" s="62">
        <f t="shared" si="14"/>
        <v>0.0001538066156938099</v>
      </c>
      <c r="L95" s="63">
        <f t="shared" si="15"/>
        <v>61884.91187188515</v>
      </c>
      <c r="M95" s="67">
        <f t="shared" si="16"/>
        <v>7871.196752089933</v>
      </c>
      <c r="N95" s="65">
        <f t="shared" si="9"/>
        <v>69756.10862397509</v>
      </c>
      <c r="O95" s="62"/>
      <c r="P95" s="62"/>
      <c r="Q95" s="62"/>
    </row>
    <row r="96" spans="1:17" s="66" customFormat="1" ht="12.75">
      <c r="A96" s="56" t="s">
        <v>478</v>
      </c>
      <c r="B96" s="57" t="s">
        <v>100</v>
      </c>
      <c r="C96">
        <v>1346</v>
      </c>
      <c r="D96" s="58">
        <v>1728144.18</v>
      </c>
      <c r="E96" s="59">
        <v>115350</v>
      </c>
      <c r="F96" s="60">
        <f t="shared" si="10"/>
        <v>20165.427536020805</v>
      </c>
      <c r="G96" s="61">
        <f t="shared" si="11"/>
        <v>0.0010075120745036393</v>
      </c>
      <c r="H96" s="62">
        <f t="shared" si="12"/>
        <v>14.981744083224967</v>
      </c>
      <c r="I96" s="57">
        <f t="shared" si="17"/>
        <v>6032.427536020806</v>
      </c>
      <c r="J96" s="62">
        <f t="shared" si="13"/>
        <v>6032.427536020806</v>
      </c>
      <c r="K96" s="62">
        <f t="shared" si="14"/>
        <v>0.000991381975022997</v>
      </c>
      <c r="L96" s="63">
        <f t="shared" si="15"/>
        <v>190121.2804338022</v>
      </c>
      <c r="M96" s="67">
        <f t="shared" si="16"/>
        <v>50734.895548420616</v>
      </c>
      <c r="N96" s="65">
        <f t="shared" si="9"/>
        <v>240856.1759822228</v>
      </c>
      <c r="O96" s="62"/>
      <c r="P96" s="62"/>
      <c r="Q96" s="62"/>
    </row>
    <row r="97" spans="1:17" s="66" customFormat="1" ht="12.75">
      <c r="A97" s="56" t="s">
        <v>480</v>
      </c>
      <c r="B97" s="57" t="s">
        <v>158</v>
      </c>
      <c r="C97">
        <v>4441</v>
      </c>
      <c r="D97" s="58">
        <v>6342498.92</v>
      </c>
      <c r="E97" s="59">
        <v>502750</v>
      </c>
      <c r="F97" s="60">
        <f t="shared" si="10"/>
        <v>56025.93277716559</v>
      </c>
      <c r="G97" s="61">
        <f t="shared" si="11"/>
        <v>0.0027991870570308794</v>
      </c>
      <c r="H97" s="62">
        <f t="shared" si="12"/>
        <v>12.615611974142217</v>
      </c>
      <c r="I97" s="57">
        <f t="shared" si="17"/>
        <v>9395.432777165586</v>
      </c>
      <c r="J97" s="62">
        <f t="shared" si="13"/>
        <v>9395.432777165586</v>
      </c>
      <c r="K97" s="62">
        <f t="shared" si="14"/>
        <v>0.0015440654110146768</v>
      </c>
      <c r="L97" s="63">
        <f t="shared" si="15"/>
        <v>528217.0218343274</v>
      </c>
      <c r="M97" s="67">
        <f t="shared" si="16"/>
        <v>79018.98493357374</v>
      </c>
      <c r="N97" s="65">
        <f t="shared" si="9"/>
        <v>607236.0067679011</v>
      </c>
      <c r="O97" s="62"/>
      <c r="P97" s="62"/>
      <c r="Q97" s="62"/>
    </row>
    <row r="98" spans="1:17" s="66" customFormat="1" ht="12.75">
      <c r="A98" s="56" t="s">
        <v>484</v>
      </c>
      <c r="B98" s="57" t="s">
        <v>467</v>
      </c>
      <c r="C98">
        <v>920</v>
      </c>
      <c r="D98" s="58">
        <v>1080780.75</v>
      </c>
      <c r="E98" s="59">
        <v>89350</v>
      </c>
      <c r="F98" s="60">
        <f t="shared" si="10"/>
        <v>11128.352434247341</v>
      </c>
      <c r="G98" s="61">
        <f t="shared" si="11"/>
        <v>0.0005559985984333159</v>
      </c>
      <c r="H98" s="62">
        <f t="shared" si="12"/>
        <v>12.096035254616677</v>
      </c>
      <c r="I98" s="57">
        <f t="shared" si="17"/>
        <v>1468.3524342473427</v>
      </c>
      <c r="J98" s="62">
        <f t="shared" si="13"/>
        <v>1468.3524342473427</v>
      </c>
      <c r="K98" s="62">
        <f t="shared" si="14"/>
        <v>0.00024131216290650774</v>
      </c>
      <c r="L98" s="63">
        <f t="shared" si="15"/>
        <v>104919.00606314727</v>
      </c>
      <c r="M98" s="67">
        <f t="shared" si="16"/>
        <v>12349.3745983642</v>
      </c>
      <c r="N98" s="65">
        <f t="shared" si="9"/>
        <v>117268.38066151147</v>
      </c>
      <c r="O98" s="62"/>
      <c r="P98" s="62"/>
      <c r="Q98" s="62"/>
    </row>
    <row r="99" spans="1:17" s="66" customFormat="1" ht="12.75">
      <c r="A99" s="56" t="s">
        <v>480</v>
      </c>
      <c r="B99" s="57" t="s">
        <v>159</v>
      </c>
      <c r="C99">
        <v>3518</v>
      </c>
      <c r="D99" s="58">
        <v>3616418.54</v>
      </c>
      <c r="E99" s="59">
        <v>242800</v>
      </c>
      <c r="F99" s="60">
        <f t="shared" si="10"/>
        <v>52399.34276655683</v>
      </c>
      <c r="G99" s="61">
        <f t="shared" si="11"/>
        <v>0.0026179941109137745</v>
      </c>
      <c r="H99" s="62">
        <f t="shared" si="12"/>
        <v>14.894639785831961</v>
      </c>
      <c r="I99" s="57">
        <f t="shared" si="17"/>
        <v>15460.34276655684</v>
      </c>
      <c r="J99" s="62">
        <f t="shared" si="13"/>
        <v>15460.34276655684</v>
      </c>
      <c r="K99" s="62">
        <f t="shared" si="14"/>
        <v>0.0025407856215297208</v>
      </c>
      <c r="L99" s="63">
        <f t="shared" si="15"/>
        <v>494025.2381394983</v>
      </c>
      <c r="M99" s="67">
        <f t="shared" si="16"/>
        <v>130027.0696531971</v>
      </c>
      <c r="N99" s="65">
        <f t="shared" si="9"/>
        <v>624052.3077926954</v>
      </c>
      <c r="O99" s="62"/>
      <c r="P99" s="62"/>
      <c r="Q99" s="62"/>
    </row>
    <row r="100" spans="1:17" s="66" customFormat="1" ht="12.75">
      <c r="A100" s="56" t="s">
        <v>489</v>
      </c>
      <c r="B100" s="57" t="s">
        <v>400</v>
      </c>
      <c r="C100">
        <v>481</v>
      </c>
      <c r="D100" s="58">
        <v>767580.8</v>
      </c>
      <c r="E100" s="59">
        <v>56000</v>
      </c>
      <c r="F100" s="60">
        <f t="shared" si="10"/>
        <v>6592.9708</v>
      </c>
      <c r="G100" s="61">
        <f t="shared" si="11"/>
        <v>0.0003294002904716329</v>
      </c>
      <c r="H100" s="62">
        <f t="shared" si="12"/>
        <v>13.706800000000001</v>
      </c>
      <c r="I100" s="57">
        <f t="shared" si="17"/>
        <v>1542.4708000000005</v>
      </c>
      <c r="J100" s="62">
        <f t="shared" si="13"/>
        <v>1542.4708000000005</v>
      </c>
      <c r="K100" s="62">
        <f t="shared" si="14"/>
        <v>0.00025349293281822</v>
      </c>
      <c r="L100" s="63">
        <f t="shared" si="15"/>
        <v>62159.06149867884</v>
      </c>
      <c r="M100" s="67">
        <f t="shared" si="16"/>
        <v>12972.73683889286</v>
      </c>
      <c r="N100" s="65">
        <f t="shared" si="9"/>
        <v>75131.7983375717</v>
      </c>
      <c r="O100" s="62"/>
      <c r="P100" s="62"/>
      <c r="Q100" s="62"/>
    </row>
    <row r="101" spans="1:17" s="66" customFormat="1" ht="12.75">
      <c r="A101" s="56" t="s">
        <v>489</v>
      </c>
      <c r="B101" s="57" t="s">
        <v>401</v>
      </c>
      <c r="C101">
        <v>556</v>
      </c>
      <c r="D101" s="58">
        <v>627350.32</v>
      </c>
      <c r="E101" s="59">
        <v>41650</v>
      </c>
      <c r="F101" s="60">
        <f t="shared" si="10"/>
        <v>8374.71255510204</v>
      </c>
      <c r="G101" s="61">
        <f t="shared" si="11"/>
        <v>0.0004184202891156507</v>
      </c>
      <c r="H101" s="62">
        <f t="shared" si="12"/>
        <v>15.062432653061224</v>
      </c>
      <c r="I101" s="57">
        <f t="shared" si="17"/>
        <v>2536.7125551020404</v>
      </c>
      <c r="J101" s="62">
        <f t="shared" si="13"/>
        <v>2536.7125551020404</v>
      </c>
      <c r="K101" s="62">
        <f t="shared" si="14"/>
        <v>0.0004168887380620862</v>
      </c>
      <c r="L101" s="63">
        <f t="shared" si="15"/>
        <v>78957.46675327995</v>
      </c>
      <c r="M101" s="67">
        <f t="shared" si="16"/>
        <v>21334.669293742398</v>
      </c>
      <c r="N101" s="65">
        <f t="shared" si="9"/>
        <v>100292.13604702234</v>
      </c>
      <c r="O101" s="62"/>
      <c r="P101" s="62"/>
      <c r="Q101" s="62"/>
    </row>
    <row r="102" spans="1:17" s="66" customFormat="1" ht="12.75">
      <c r="A102" s="56" t="s">
        <v>489</v>
      </c>
      <c r="B102" s="57" t="s">
        <v>402</v>
      </c>
      <c r="C102">
        <v>134</v>
      </c>
      <c r="D102" s="58">
        <v>433051.92</v>
      </c>
      <c r="E102" s="59">
        <v>26700</v>
      </c>
      <c r="F102" s="60">
        <f t="shared" si="10"/>
        <v>2173.369186516854</v>
      </c>
      <c r="G102" s="61">
        <f t="shared" si="11"/>
        <v>0.00010858662400578935</v>
      </c>
      <c r="H102" s="62">
        <f t="shared" si="12"/>
        <v>16.219173033707865</v>
      </c>
      <c r="I102" s="57">
        <f t="shared" si="17"/>
        <v>766.3691865168538</v>
      </c>
      <c r="J102" s="62">
        <f t="shared" si="13"/>
        <v>766.3691865168538</v>
      </c>
      <c r="K102" s="62">
        <f t="shared" si="14"/>
        <v>0.0001259467425326111</v>
      </c>
      <c r="L102" s="63">
        <f t="shared" si="15"/>
        <v>20490.700326480248</v>
      </c>
      <c r="M102" s="67">
        <f t="shared" si="16"/>
        <v>6445.441805523671</v>
      </c>
      <c r="N102" s="65">
        <f t="shared" si="9"/>
        <v>26936.14213200392</v>
      </c>
      <c r="O102" s="62"/>
      <c r="P102" s="62"/>
      <c r="Q102" s="62"/>
    </row>
    <row r="103" spans="1:17" s="66" customFormat="1" ht="12.75">
      <c r="A103" s="56" t="s">
        <v>478</v>
      </c>
      <c r="B103" s="57" t="s">
        <v>101</v>
      </c>
      <c r="C103">
        <v>163</v>
      </c>
      <c r="D103" s="58">
        <v>569965.71</v>
      </c>
      <c r="E103" s="59">
        <v>47000</v>
      </c>
      <c r="F103" s="60">
        <f t="shared" si="10"/>
        <v>1976.6895899999997</v>
      </c>
      <c r="G103" s="61">
        <f t="shared" si="11"/>
        <v>9.876004988801905E-05</v>
      </c>
      <c r="H103" s="62">
        <f t="shared" si="12"/>
        <v>12.12693</v>
      </c>
      <c r="I103" s="57">
        <f t="shared" si="17"/>
        <v>265.18958999999995</v>
      </c>
      <c r="J103" s="62">
        <f t="shared" si="13"/>
        <v>265.18958999999995</v>
      </c>
      <c r="K103" s="62">
        <f t="shared" si="14"/>
        <v>4.358182140106722E-05</v>
      </c>
      <c r="L103" s="63">
        <f t="shared" si="15"/>
        <v>18636.38919629498</v>
      </c>
      <c r="M103" s="67">
        <f t="shared" si="16"/>
        <v>2230.3402848753394</v>
      </c>
      <c r="N103" s="65">
        <f t="shared" si="9"/>
        <v>20866.729481170318</v>
      </c>
      <c r="O103" s="62"/>
      <c r="P103" s="62"/>
      <c r="Q103" s="62"/>
    </row>
    <row r="104" spans="1:17" s="66" customFormat="1" ht="12.75">
      <c r="A104" s="56" t="s">
        <v>484</v>
      </c>
      <c r="B104" s="57" t="s">
        <v>260</v>
      </c>
      <c r="C104">
        <v>2194</v>
      </c>
      <c r="D104" s="58">
        <v>1903908.5</v>
      </c>
      <c r="E104" s="59">
        <v>123950</v>
      </c>
      <c r="F104" s="60">
        <f t="shared" si="10"/>
        <v>33700.486075030254</v>
      </c>
      <c r="G104" s="61">
        <f t="shared" si="11"/>
        <v>0.001683755356864342</v>
      </c>
      <c r="H104" s="62">
        <f t="shared" si="12"/>
        <v>15.360294473578056</v>
      </c>
      <c r="I104" s="57">
        <f t="shared" si="17"/>
        <v>10663.486075030256</v>
      </c>
      <c r="J104" s="62">
        <f t="shared" si="13"/>
        <v>10663.486075030256</v>
      </c>
      <c r="K104" s="62">
        <f t="shared" si="14"/>
        <v>0.0017524599877194876</v>
      </c>
      <c r="L104" s="63">
        <f t="shared" si="15"/>
        <v>317730.9061452503</v>
      </c>
      <c r="M104" s="67">
        <f t="shared" si="16"/>
        <v>89683.77141179335</v>
      </c>
      <c r="N104" s="65">
        <f t="shared" si="9"/>
        <v>407414.6775570437</v>
      </c>
      <c r="O104" s="62"/>
      <c r="P104" s="62"/>
      <c r="Q104" s="62"/>
    </row>
    <row r="105" spans="1:17" s="66" customFormat="1" ht="12.75">
      <c r="A105" s="56" t="s">
        <v>484</v>
      </c>
      <c r="B105" s="57" t="s">
        <v>261</v>
      </c>
      <c r="C105">
        <v>2885</v>
      </c>
      <c r="D105" s="58">
        <v>2060243.2</v>
      </c>
      <c r="E105" s="59">
        <v>171200</v>
      </c>
      <c r="F105" s="60">
        <f t="shared" si="10"/>
        <v>34718.46747663552</v>
      </c>
      <c r="G105" s="61">
        <f t="shared" si="11"/>
        <v>0.0017346160962116925</v>
      </c>
      <c r="H105" s="62">
        <f t="shared" si="12"/>
        <v>12.034130841121495</v>
      </c>
      <c r="I105" s="57">
        <f t="shared" si="17"/>
        <v>4425.967476635514</v>
      </c>
      <c r="J105" s="62">
        <f t="shared" si="13"/>
        <v>4425.967476635514</v>
      </c>
      <c r="K105" s="62">
        <f t="shared" si="14"/>
        <v>0.0007273729111827548</v>
      </c>
      <c r="L105" s="63">
        <f t="shared" si="15"/>
        <v>327328.5170654887</v>
      </c>
      <c r="M105" s="67">
        <f t="shared" si="16"/>
        <v>37223.98591395779</v>
      </c>
      <c r="N105" s="65">
        <f t="shared" si="9"/>
        <v>364552.50297944644</v>
      </c>
      <c r="O105" s="62"/>
      <c r="P105" s="62"/>
      <c r="Q105" s="62"/>
    </row>
    <row r="106" spans="1:17" s="66" customFormat="1" ht="12.75">
      <c r="A106" s="56" t="s">
        <v>490</v>
      </c>
      <c r="B106" s="57" t="s">
        <v>437</v>
      </c>
      <c r="C106">
        <v>1488</v>
      </c>
      <c r="D106" s="58">
        <v>2001367.99</v>
      </c>
      <c r="E106" s="59">
        <v>164200</v>
      </c>
      <c r="F106" s="60">
        <f t="shared" si="10"/>
        <v>18136.63562192448</v>
      </c>
      <c r="G106" s="61">
        <f t="shared" si="11"/>
        <v>0.0009061488702543759</v>
      </c>
      <c r="H106" s="62">
        <f t="shared" si="12"/>
        <v>12.188599208282582</v>
      </c>
      <c r="I106" s="57">
        <f t="shared" si="17"/>
        <v>2512.6356219244826</v>
      </c>
      <c r="J106" s="62">
        <f t="shared" si="13"/>
        <v>2512.6356219244826</v>
      </c>
      <c r="K106" s="62">
        <f t="shared" si="14"/>
        <v>0.0004129318836409539</v>
      </c>
      <c r="L106" s="63">
        <f t="shared" si="15"/>
        <v>170993.66631539355</v>
      </c>
      <c r="M106" s="67">
        <f t="shared" si="16"/>
        <v>21132.173584909488</v>
      </c>
      <c r="N106" s="65">
        <f t="shared" si="9"/>
        <v>192125.83990030305</v>
      </c>
      <c r="O106" s="62"/>
      <c r="P106" s="62"/>
      <c r="Q106" s="62"/>
    </row>
    <row r="107" spans="1:17" s="66" customFormat="1" ht="12.75">
      <c r="A107" s="56" t="s">
        <v>487</v>
      </c>
      <c r="B107" s="57" t="s">
        <v>342</v>
      </c>
      <c r="C107">
        <v>1303</v>
      </c>
      <c r="D107" s="58">
        <v>1394643.5</v>
      </c>
      <c r="E107" s="59">
        <v>108400</v>
      </c>
      <c r="F107" s="60">
        <f t="shared" si="10"/>
        <v>16764.02657287823</v>
      </c>
      <c r="G107" s="61">
        <f t="shared" si="11"/>
        <v>0.0008375701015663927</v>
      </c>
      <c r="H107" s="62">
        <f t="shared" si="12"/>
        <v>12.865714944649447</v>
      </c>
      <c r="I107" s="57">
        <f t="shared" si="17"/>
        <v>3082.5265728782297</v>
      </c>
      <c r="J107" s="62">
        <f t="shared" si="13"/>
        <v>3082.5265728782297</v>
      </c>
      <c r="K107" s="62">
        <f t="shared" si="14"/>
        <v>0.0005065889749413725</v>
      </c>
      <c r="L107" s="63">
        <f t="shared" si="15"/>
        <v>158052.59727663654</v>
      </c>
      <c r="M107" s="67">
        <f t="shared" si="16"/>
        <v>25925.162426960407</v>
      </c>
      <c r="N107" s="65">
        <f t="shared" si="9"/>
        <v>183977.75970359694</v>
      </c>
      <c r="O107" s="62"/>
      <c r="P107" s="62"/>
      <c r="Q107" s="62"/>
    </row>
    <row r="108" spans="1:17" s="66" customFormat="1" ht="12.75">
      <c r="A108" s="56" t="s">
        <v>479</v>
      </c>
      <c r="B108" s="57" t="s">
        <v>124</v>
      </c>
      <c r="C108">
        <v>142</v>
      </c>
      <c r="D108" s="58">
        <v>1920991.92</v>
      </c>
      <c r="E108" s="59">
        <v>199200</v>
      </c>
      <c r="F108" s="60">
        <f t="shared" si="10"/>
        <v>1369.3817903614456</v>
      </c>
      <c r="G108" s="61">
        <f t="shared" si="11"/>
        <v>6.841752727186733E-05</v>
      </c>
      <c r="H108" s="62">
        <f t="shared" si="12"/>
        <v>9.643533734939759</v>
      </c>
      <c r="I108" s="57">
        <f t="shared" si="17"/>
        <v>-121.61820963855429</v>
      </c>
      <c r="J108" s="62">
        <f t="shared" si="13"/>
        <v>0</v>
      </c>
      <c r="K108" s="62">
        <f t="shared" si="14"/>
        <v>0</v>
      </c>
      <c r="L108" s="63">
        <f t="shared" si="15"/>
        <v>12910.642183072925</v>
      </c>
      <c r="M108" s="67">
        <f t="shared" si="16"/>
        <v>0</v>
      </c>
      <c r="N108" s="65">
        <f t="shared" si="9"/>
        <v>12910.642183072925</v>
      </c>
      <c r="O108" s="62"/>
      <c r="P108" s="62"/>
      <c r="Q108" s="62"/>
    </row>
    <row r="109" spans="1:17" s="66" customFormat="1" ht="12.75">
      <c r="A109" s="56" t="s">
        <v>489</v>
      </c>
      <c r="B109" s="57" t="s">
        <v>403</v>
      </c>
      <c r="C109">
        <v>94</v>
      </c>
      <c r="D109" s="58">
        <v>182481.31</v>
      </c>
      <c r="E109" s="59">
        <v>19650</v>
      </c>
      <c r="F109" s="60">
        <f t="shared" si="10"/>
        <v>872.9385821882952</v>
      </c>
      <c r="G109" s="61">
        <f t="shared" si="11"/>
        <v>4.36140597705544E-05</v>
      </c>
      <c r="H109" s="62">
        <f t="shared" si="12"/>
        <v>9.286580661577608</v>
      </c>
      <c r="I109" s="57">
        <f t="shared" si="17"/>
        <v>-114.06141781170489</v>
      </c>
      <c r="J109" s="62">
        <f t="shared" si="13"/>
        <v>0</v>
      </c>
      <c r="K109" s="62">
        <f t="shared" si="14"/>
        <v>0</v>
      </c>
      <c r="L109" s="63">
        <f t="shared" si="15"/>
        <v>8230.1354974622</v>
      </c>
      <c r="M109" s="67">
        <f t="shared" si="16"/>
        <v>0</v>
      </c>
      <c r="N109" s="65">
        <f t="shared" si="9"/>
        <v>8230.1354974622</v>
      </c>
      <c r="O109" s="62"/>
      <c r="P109" s="62"/>
      <c r="Q109" s="62"/>
    </row>
    <row r="110" spans="1:17" s="66" customFormat="1" ht="12.75">
      <c r="A110" s="56" t="s">
        <v>476</v>
      </c>
      <c r="B110" s="57" t="s">
        <v>23</v>
      </c>
      <c r="C110">
        <v>254</v>
      </c>
      <c r="D110" s="58">
        <v>284083.31</v>
      </c>
      <c r="E110" s="59">
        <v>17900</v>
      </c>
      <c r="F110" s="60">
        <f t="shared" si="10"/>
        <v>4031.126298324022</v>
      </c>
      <c r="G110" s="61">
        <f t="shared" si="11"/>
        <v>0.00020140452822812004</v>
      </c>
      <c r="H110" s="62">
        <f t="shared" si="12"/>
        <v>15.870575977653631</v>
      </c>
      <c r="I110" s="57">
        <f t="shared" si="17"/>
        <v>1364.1262983240224</v>
      </c>
      <c r="J110" s="62">
        <f t="shared" si="13"/>
        <v>1364.1262983240224</v>
      </c>
      <c r="K110" s="62">
        <f t="shared" si="14"/>
        <v>0.00022418341799184687</v>
      </c>
      <c r="L110" s="63">
        <f t="shared" si="15"/>
        <v>38005.784507109376</v>
      </c>
      <c r="M110" s="67">
        <f t="shared" si="16"/>
        <v>11472.795130494915</v>
      </c>
      <c r="N110" s="65">
        <f t="shared" si="9"/>
        <v>49478.57963760429</v>
      </c>
      <c r="O110" s="62"/>
      <c r="P110" s="62"/>
      <c r="Q110" s="62"/>
    </row>
    <row r="111" spans="1:17" s="66" customFormat="1" ht="12.75">
      <c r="A111" s="56" t="s">
        <v>477</v>
      </c>
      <c r="B111" s="57" t="s">
        <v>77</v>
      </c>
      <c r="C111">
        <v>7993</v>
      </c>
      <c r="D111" s="58">
        <v>26258000.01</v>
      </c>
      <c r="E111" s="59">
        <v>1614950</v>
      </c>
      <c r="F111" s="60">
        <f t="shared" si="10"/>
        <v>129960.80007426237</v>
      </c>
      <c r="G111" s="61">
        <f t="shared" si="11"/>
        <v>0.006493146502997986</v>
      </c>
      <c r="H111" s="62">
        <f t="shared" si="12"/>
        <v>16.259326920338093</v>
      </c>
      <c r="I111" s="57">
        <f t="shared" si="17"/>
        <v>46034.300074262384</v>
      </c>
      <c r="J111" s="62">
        <f t="shared" si="13"/>
        <v>46034.300074262384</v>
      </c>
      <c r="K111" s="62">
        <f t="shared" si="14"/>
        <v>0.0075653748103748685</v>
      </c>
      <c r="L111" s="63">
        <f t="shared" si="15"/>
        <v>1225280.9255932972</v>
      </c>
      <c r="M111" s="67">
        <f t="shared" si="16"/>
        <v>387165.09928488237</v>
      </c>
      <c r="N111" s="65">
        <f t="shared" si="9"/>
        <v>1612446.0248781797</v>
      </c>
      <c r="O111" s="62"/>
      <c r="P111" s="62"/>
      <c r="Q111" s="62"/>
    </row>
    <row r="112" spans="1:17" s="66" customFormat="1" ht="12.75">
      <c r="A112" s="56" t="s">
        <v>481</v>
      </c>
      <c r="B112" s="57" t="s">
        <v>184</v>
      </c>
      <c r="C112">
        <v>1581</v>
      </c>
      <c r="D112" s="58">
        <v>4488391.67</v>
      </c>
      <c r="E112" s="59">
        <v>335350</v>
      </c>
      <c r="F112" s="60">
        <f t="shared" si="10"/>
        <v>21160.42114289548</v>
      </c>
      <c r="G112" s="61">
        <f t="shared" si="11"/>
        <v>0.001057224289689233</v>
      </c>
      <c r="H112" s="62">
        <f t="shared" si="12"/>
        <v>13.38420059639183</v>
      </c>
      <c r="I112" s="57">
        <f t="shared" si="17"/>
        <v>4559.921142895483</v>
      </c>
      <c r="J112" s="62">
        <f t="shared" si="13"/>
        <v>4559.921142895483</v>
      </c>
      <c r="K112" s="62">
        <f t="shared" si="14"/>
        <v>0.0007493871416770972</v>
      </c>
      <c r="L112" s="63">
        <f t="shared" si="15"/>
        <v>199502.16056761306</v>
      </c>
      <c r="M112" s="67">
        <f t="shared" si="16"/>
        <v>38350.58465475435</v>
      </c>
      <c r="N112" s="65">
        <f t="shared" si="9"/>
        <v>237852.7452223674</v>
      </c>
      <c r="O112" s="62"/>
      <c r="P112" s="62"/>
      <c r="Q112" s="62"/>
    </row>
    <row r="113" spans="1:17" s="66" customFormat="1" ht="12.75">
      <c r="A113" s="56" t="s">
        <v>489</v>
      </c>
      <c r="B113" s="57" t="s">
        <v>404</v>
      </c>
      <c r="C113">
        <v>512</v>
      </c>
      <c r="D113" s="58">
        <v>1030235.3</v>
      </c>
      <c r="E113" s="59">
        <v>68950</v>
      </c>
      <c r="F113" s="60">
        <f t="shared" si="10"/>
        <v>7650.188159535896</v>
      </c>
      <c r="G113" s="61">
        <f t="shared" si="11"/>
        <v>0.000382221350337813</v>
      </c>
      <c r="H113" s="62">
        <f t="shared" si="12"/>
        <v>14.941773749093548</v>
      </c>
      <c r="I113" s="57">
        <f t="shared" si="17"/>
        <v>2274.1881595358964</v>
      </c>
      <c r="J113" s="62">
        <f t="shared" si="13"/>
        <v>2274.1881595358964</v>
      </c>
      <c r="K113" s="62">
        <f t="shared" si="14"/>
        <v>0.0003737449203843756</v>
      </c>
      <c r="L113" s="63">
        <f t="shared" si="15"/>
        <v>72126.59220105397</v>
      </c>
      <c r="M113" s="67">
        <f t="shared" si="16"/>
        <v>19126.744257191298</v>
      </c>
      <c r="N113" s="65">
        <f t="shared" si="9"/>
        <v>91253.33645824526</v>
      </c>
      <c r="O113" s="62"/>
      <c r="P113" s="62"/>
      <c r="Q113" s="62"/>
    </row>
    <row r="114" spans="1:17" s="66" customFormat="1" ht="12.75">
      <c r="A114" s="56" t="s">
        <v>476</v>
      </c>
      <c r="B114" s="57" t="s">
        <v>24</v>
      </c>
      <c r="C114">
        <v>99</v>
      </c>
      <c r="D114" s="58">
        <v>129233</v>
      </c>
      <c r="E114" s="59">
        <v>12550</v>
      </c>
      <c r="F114" s="60">
        <f t="shared" si="10"/>
        <v>1019.4475697211155</v>
      </c>
      <c r="G114" s="61">
        <f t="shared" si="11"/>
        <v>5.0933992546536946E-05</v>
      </c>
      <c r="H114" s="62">
        <f t="shared" si="12"/>
        <v>10.297450199203187</v>
      </c>
      <c r="I114" s="57">
        <f t="shared" si="17"/>
        <v>-20.052430278884504</v>
      </c>
      <c r="J114" s="62">
        <f t="shared" si="13"/>
        <v>0</v>
      </c>
      <c r="K114" s="62">
        <f t="shared" si="14"/>
        <v>0</v>
      </c>
      <c r="L114" s="63">
        <f t="shared" si="15"/>
        <v>9611.434071719765</v>
      </c>
      <c r="M114" s="67">
        <f t="shared" si="16"/>
        <v>0</v>
      </c>
      <c r="N114" s="65">
        <f t="shared" si="9"/>
        <v>9611.434071719765</v>
      </c>
      <c r="O114" s="62"/>
      <c r="P114" s="62"/>
      <c r="Q114" s="62"/>
    </row>
    <row r="115" spans="1:17" s="66" customFormat="1" ht="12.75">
      <c r="A115" s="56" t="s">
        <v>478</v>
      </c>
      <c r="B115" s="57" t="s">
        <v>102</v>
      </c>
      <c r="C115">
        <v>304</v>
      </c>
      <c r="D115" s="58">
        <v>1017796.98</v>
      </c>
      <c r="E115" s="59">
        <v>142300</v>
      </c>
      <c r="F115" s="60">
        <f t="shared" si="10"/>
        <v>2174.351946029515</v>
      </c>
      <c r="G115" s="61">
        <f t="shared" si="11"/>
        <v>0.00010863572497692278</v>
      </c>
      <c r="H115" s="62">
        <f t="shared" si="12"/>
        <v>7.152473506676037</v>
      </c>
      <c r="I115" s="57">
        <f t="shared" si="17"/>
        <v>-1017.6480539704849</v>
      </c>
      <c r="J115" s="62">
        <f t="shared" si="13"/>
        <v>0</v>
      </c>
      <c r="K115" s="62">
        <f t="shared" si="14"/>
        <v>0</v>
      </c>
      <c r="L115" s="63">
        <f t="shared" si="15"/>
        <v>20499.965862585144</v>
      </c>
      <c r="M115" s="67">
        <f t="shared" si="16"/>
        <v>0</v>
      </c>
      <c r="N115" s="65">
        <f t="shared" si="9"/>
        <v>20499.965862585144</v>
      </c>
      <c r="O115" s="62"/>
      <c r="P115" s="62"/>
      <c r="Q115" s="62"/>
    </row>
    <row r="116" spans="1:17" s="66" customFormat="1" ht="12.75">
      <c r="A116" s="56" t="s">
        <v>482</v>
      </c>
      <c r="B116" s="57" t="s">
        <v>203</v>
      </c>
      <c r="C116">
        <v>2076</v>
      </c>
      <c r="D116" s="58">
        <v>5456193.6</v>
      </c>
      <c r="E116" s="59">
        <v>403050</v>
      </c>
      <c r="F116" s="60">
        <f t="shared" si="10"/>
        <v>28103.356689244505</v>
      </c>
      <c r="G116" s="61">
        <f t="shared" si="11"/>
        <v>0.0014041096400222261</v>
      </c>
      <c r="H116" s="62">
        <f t="shared" si="12"/>
        <v>13.537262374395235</v>
      </c>
      <c r="I116" s="57">
        <f t="shared" si="17"/>
        <v>6305.356689244508</v>
      </c>
      <c r="J116" s="62">
        <f t="shared" si="13"/>
        <v>6305.356689244508</v>
      </c>
      <c r="K116" s="62">
        <f t="shared" si="14"/>
        <v>0.001036235732709865</v>
      </c>
      <c r="L116" s="63">
        <f t="shared" si="15"/>
        <v>264960.7179764935</v>
      </c>
      <c r="M116" s="67">
        <f t="shared" si="16"/>
        <v>53030.32835689449</v>
      </c>
      <c r="N116" s="65">
        <f t="shared" si="9"/>
        <v>317991.046333388</v>
      </c>
      <c r="O116" s="62"/>
      <c r="P116" s="62"/>
      <c r="Q116" s="62"/>
    </row>
    <row r="117" spans="1:17" s="66" customFormat="1" ht="12.75">
      <c r="A117" s="56" t="s">
        <v>489</v>
      </c>
      <c r="B117" s="57" t="s">
        <v>518</v>
      </c>
      <c r="C117">
        <v>540</v>
      </c>
      <c r="D117" s="58">
        <v>1210179.94</v>
      </c>
      <c r="E117" s="59">
        <v>59500</v>
      </c>
      <c r="F117" s="60">
        <f t="shared" si="10"/>
        <v>10983.14567394958</v>
      </c>
      <c r="G117" s="61">
        <f t="shared" si="11"/>
        <v>0.0005487437279854554</v>
      </c>
      <c r="H117" s="62">
        <f t="shared" si="12"/>
        <v>20.339158655462185</v>
      </c>
      <c r="I117" s="57">
        <f t="shared" si="17"/>
        <v>5313.14567394958</v>
      </c>
      <c r="J117" s="62">
        <f t="shared" si="13"/>
        <v>5313.14567394958</v>
      </c>
      <c r="K117" s="62">
        <f t="shared" si="14"/>
        <v>0.000873173663566219</v>
      </c>
      <c r="L117" s="63">
        <f t="shared" si="15"/>
        <v>103549.98499249846</v>
      </c>
      <c r="M117" s="67">
        <f t="shared" si="16"/>
        <v>44685.475157682034</v>
      </c>
      <c r="N117" s="65">
        <f t="shared" si="9"/>
        <v>148235.4601501805</v>
      </c>
      <c r="O117" s="62"/>
      <c r="P117" s="62"/>
      <c r="Q117" s="62"/>
    </row>
    <row r="118" spans="1:17" s="66" customFormat="1" ht="12.75">
      <c r="A118" s="56" t="s">
        <v>490</v>
      </c>
      <c r="B118" s="57" t="s">
        <v>438</v>
      </c>
      <c r="C118">
        <v>2131</v>
      </c>
      <c r="D118" s="58">
        <v>3672220.17</v>
      </c>
      <c r="E118" s="59">
        <v>282150</v>
      </c>
      <c r="F118" s="60">
        <f t="shared" si="10"/>
        <v>27735.251399149387</v>
      </c>
      <c r="G118" s="61">
        <f t="shared" si="11"/>
        <v>0.0013857182360315582</v>
      </c>
      <c r="H118" s="62">
        <f t="shared" si="12"/>
        <v>13.015134396597555</v>
      </c>
      <c r="I118" s="57">
        <f t="shared" si="17"/>
        <v>5359.751399149389</v>
      </c>
      <c r="J118" s="62">
        <f t="shared" si="13"/>
        <v>5359.751399149389</v>
      </c>
      <c r="K118" s="62">
        <f t="shared" si="14"/>
        <v>0.0008808329475974108</v>
      </c>
      <c r="L118" s="63">
        <f t="shared" si="15"/>
        <v>261490.19155386603</v>
      </c>
      <c r="M118" s="67">
        <f t="shared" si="16"/>
        <v>45077.44614877171</v>
      </c>
      <c r="N118" s="65">
        <f t="shared" si="9"/>
        <v>306567.63770263776</v>
      </c>
      <c r="O118" s="62"/>
      <c r="P118" s="62"/>
      <c r="Q118" s="62"/>
    </row>
    <row r="119" spans="1:17" s="66" customFormat="1" ht="12.75">
      <c r="A119" s="56" t="s">
        <v>489</v>
      </c>
      <c r="B119" s="57" t="s">
        <v>405</v>
      </c>
      <c r="C119">
        <v>55</v>
      </c>
      <c r="D119" s="58">
        <v>352748.55</v>
      </c>
      <c r="E119" s="59">
        <v>38350</v>
      </c>
      <c r="F119" s="60">
        <f t="shared" si="10"/>
        <v>505.8975293350717</v>
      </c>
      <c r="G119" s="61">
        <f t="shared" si="11"/>
        <v>2.527582756954635E-05</v>
      </c>
      <c r="H119" s="62">
        <f t="shared" si="12"/>
        <v>9.198136897001303</v>
      </c>
      <c r="I119" s="57">
        <f t="shared" si="17"/>
        <v>-71.60247066492832</v>
      </c>
      <c r="J119" s="62">
        <f t="shared" si="13"/>
        <v>0</v>
      </c>
      <c r="K119" s="62">
        <f t="shared" si="14"/>
        <v>0</v>
      </c>
      <c r="L119" s="63">
        <f t="shared" si="15"/>
        <v>4769.642789555265</v>
      </c>
      <c r="M119" s="67">
        <f t="shared" si="16"/>
        <v>0</v>
      </c>
      <c r="N119" s="65">
        <f t="shared" si="9"/>
        <v>4769.642789555265</v>
      </c>
      <c r="O119" s="62"/>
      <c r="P119" s="62"/>
      <c r="Q119" s="62"/>
    </row>
    <row r="120" spans="1:17" s="66" customFormat="1" ht="12.75">
      <c r="A120" s="56" t="s">
        <v>479</v>
      </c>
      <c r="B120" s="57" t="s">
        <v>125</v>
      </c>
      <c r="C120">
        <v>1793</v>
      </c>
      <c r="D120" s="58">
        <v>4197280.82</v>
      </c>
      <c r="E120" s="59">
        <v>315700</v>
      </c>
      <c r="F120" s="60">
        <f t="shared" si="10"/>
        <v>23838.21511010453</v>
      </c>
      <c r="G120" s="61">
        <f t="shared" si="11"/>
        <v>0.0011910131592868121</v>
      </c>
      <c r="H120" s="62">
        <f t="shared" si="12"/>
        <v>13.295156224263541</v>
      </c>
      <c r="I120" s="57">
        <f t="shared" si="17"/>
        <v>5011.71511010453</v>
      </c>
      <c r="J120" s="62">
        <f t="shared" si="13"/>
        <v>5011.71511010453</v>
      </c>
      <c r="K120" s="62">
        <f t="shared" si="14"/>
        <v>0.0008236359234222037</v>
      </c>
      <c r="L120" s="63">
        <f t="shared" si="15"/>
        <v>224748.61849042663</v>
      </c>
      <c r="M120" s="67">
        <f t="shared" si="16"/>
        <v>42150.33518617598</v>
      </c>
      <c r="N120" s="65">
        <f t="shared" si="9"/>
        <v>266898.9536766026</v>
      </c>
      <c r="O120" s="62"/>
      <c r="P120" s="62"/>
      <c r="Q120" s="62"/>
    </row>
    <row r="121" spans="1:17" s="66" customFormat="1" ht="12.75">
      <c r="A121" s="56" t="s">
        <v>479</v>
      </c>
      <c r="B121" s="57" t="s">
        <v>126</v>
      </c>
      <c r="C121">
        <v>1914</v>
      </c>
      <c r="D121" s="58">
        <v>4591722.29</v>
      </c>
      <c r="E121" s="59">
        <v>586100</v>
      </c>
      <c r="F121" s="60">
        <f t="shared" si="10"/>
        <v>14994.977756457942</v>
      </c>
      <c r="G121" s="61">
        <f t="shared" si="11"/>
        <v>0.0007491842719207736</v>
      </c>
      <c r="H121" s="62">
        <f t="shared" si="12"/>
        <v>7.83436664391742</v>
      </c>
      <c r="I121" s="57">
        <f t="shared" si="17"/>
        <v>-5102.022243542058</v>
      </c>
      <c r="J121" s="62">
        <f t="shared" si="13"/>
        <v>0</v>
      </c>
      <c r="K121" s="62">
        <f t="shared" si="14"/>
        <v>0</v>
      </c>
      <c r="L121" s="63">
        <f t="shared" si="15"/>
        <v>141373.8620736786</v>
      </c>
      <c r="M121" s="67">
        <f t="shared" si="16"/>
        <v>0</v>
      </c>
      <c r="N121" s="65">
        <f t="shared" si="9"/>
        <v>141373.8620736786</v>
      </c>
      <c r="O121" s="62"/>
      <c r="P121" s="62"/>
      <c r="Q121" s="62"/>
    </row>
    <row r="122" spans="1:17" s="66" customFormat="1" ht="12.75">
      <c r="A122" s="56" t="s">
        <v>483</v>
      </c>
      <c r="B122" s="57" t="s">
        <v>221</v>
      </c>
      <c r="C122">
        <v>1190</v>
      </c>
      <c r="D122" s="58">
        <v>3851368.02</v>
      </c>
      <c r="E122" s="59">
        <v>353700</v>
      </c>
      <c r="F122" s="60">
        <f t="shared" si="10"/>
        <v>12957.670183206108</v>
      </c>
      <c r="G122" s="61">
        <f t="shared" si="11"/>
        <v>0.0006473956053595307</v>
      </c>
      <c r="H122" s="62">
        <f t="shared" si="12"/>
        <v>10.888798473282442</v>
      </c>
      <c r="I122" s="57">
        <f t="shared" si="17"/>
        <v>462.6701832061061</v>
      </c>
      <c r="J122" s="62">
        <f t="shared" si="13"/>
        <v>462.6701832061061</v>
      </c>
      <c r="K122" s="62">
        <f t="shared" si="14"/>
        <v>7.603620222078691E-05</v>
      </c>
      <c r="L122" s="63">
        <f t="shared" si="15"/>
        <v>122165.96163257779</v>
      </c>
      <c r="M122" s="67">
        <f t="shared" si="16"/>
        <v>3891.2234383530376</v>
      </c>
      <c r="N122" s="65">
        <f t="shared" si="9"/>
        <v>126057.18507093083</v>
      </c>
      <c r="O122" s="62"/>
      <c r="P122" s="62"/>
      <c r="Q122" s="62"/>
    </row>
    <row r="123" spans="1:17" s="66" customFormat="1" ht="12.75">
      <c r="A123" s="56" t="s">
        <v>487</v>
      </c>
      <c r="B123" s="57" t="s">
        <v>343</v>
      </c>
      <c r="C123">
        <v>39</v>
      </c>
      <c r="D123" s="58">
        <v>89097.42</v>
      </c>
      <c r="E123" s="59">
        <v>10500</v>
      </c>
      <c r="F123" s="60">
        <f t="shared" si="10"/>
        <v>330.9332742857143</v>
      </c>
      <c r="G123" s="61">
        <f t="shared" si="11"/>
        <v>1.6534202862910123E-05</v>
      </c>
      <c r="H123" s="62">
        <f t="shared" si="12"/>
        <v>8.485468571428571</v>
      </c>
      <c r="I123" s="57">
        <f t="shared" si="17"/>
        <v>-78.56672571428572</v>
      </c>
      <c r="J123" s="62">
        <f t="shared" si="13"/>
        <v>0</v>
      </c>
      <c r="K123" s="62">
        <f t="shared" si="14"/>
        <v>0</v>
      </c>
      <c r="L123" s="63">
        <f t="shared" si="15"/>
        <v>3120.0656536026017</v>
      </c>
      <c r="M123" s="67">
        <f t="shared" si="16"/>
        <v>0</v>
      </c>
      <c r="N123" s="65">
        <f t="shared" si="9"/>
        <v>3120.0656536026017</v>
      </c>
      <c r="O123" s="62"/>
      <c r="P123" s="62"/>
      <c r="Q123" s="62"/>
    </row>
    <row r="124" spans="1:17" s="66" customFormat="1" ht="12.75">
      <c r="A124" s="56" t="s">
        <v>489</v>
      </c>
      <c r="B124" s="57" t="s">
        <v>406</v>
      </c>
      <c r="C124">
        <v>323</v>
      </c>
      <c r="D124" s="58">
        <v>308385.74</v>
      </c>
      <c r="E124" s="59">
        <v>19950</v>
      </c>
      <c r="F124" s="60">
        <f t="shared" si="10"/>
        <v>4992.911980952381</v>
      </c>
      <c r="G124" s="61">
        <f t="shared" si="11"/>
        <v>0.0002494575976015259</v>
      </c>
      <c r="H124" s="62">
        <f t="shared" si="12"/>
        <v>15.457931829573935</v>
      </c>
      <c r="I124" s="57">
        <f t="shared" si="17"/>
        <v>1601.411980952381</v>
      </c>
      <c r="J124" s="62">
        <f t="shared" si="13"/>
        <v>1601.411980952381</v>
      </c>
      <c r="K124" s="62">
        <f t="shared" si="14"/>
        <v>0.00026317945189098844</v>
      </c>
      <c r="L124" s="63">
        <f t="shared" si="15"/>
        <v>47073.577647501406</v>
      </c>
      <c r="M124" s="67">
        <f t="shared" si="16"/>
        <v>13468.453470591045</v>
      </c>
      <c r="N124" s="65">
        <f t="shared" si="9"/>
        <v>60542.03111809245</v>
      </c>
      <c r="O124" s="62"/>
      <c r="P124" s="62"/>
      <c r="Q124" s="62"/>
    </row>
    <row r="125" spans="1:17" s="66" customFormat="1" ht="12.75">
      <c r="A125" s="56" t="s">
        <v>487</v>
      </c>
      <c r="B125" s="57" t="s">
        <v>344</v>
      </c>
      <c r="C125">
        <v>828</v>
      </c>
      <c r="D125" s="58">
        <v>1112173.62</v>
      </c>
      <c r="E125" s="59">
        <v>79200</v>
      </c>
      <c r="F125" s="60">
        <f t="shared" si="10"/>
        <v>11627.269663636365</v>
      </c>
      <c r="G125" s="61">
        <f t="shared" si="11"/>
        <v>0.000580925673839451</v>
      </c>
      <c r="H125" s="62">
        <f t="shared" si="12"/>
        <v>14.042596212121213</v>
      </c>
      <c r="I125" s="57">
        <f t="shared" si="17"/>
        <v>2933.269663636364</v>
      </c>
      <c r="J125" s="62">
        <f t="shared" si="13"/>
        <v>2933.269663636364</v>
      </c>
      <c r="K125" s="62">
        <f t="shared" si="14"/>
        <v>0.00048205977693833513</v>
      </c>
      <c r="L125" s="63">
        <f t="shared" si="15"/>
        <v>109622.83802071378</v>
      </c>
      <c r="M125" s="67">
        <f t="shared" si="16"/>
        <v>24669.85788247163</v>
      </c>
      <c r="N125" s="65">
        <f t="shared" si="9"/>
        <v>134292.6959031854</v>
      </c>
      <c r="O125" s="62"/>
      <c r="P125" s="62"/>
      <c r="Q125" s="62"/>
    </row>
    <row r="126" spans="1:17" s="66" customFormat="1" ht="12.75">
      <c r="A126" s="56" t="s">
        <v>484</v>
      </c>
      <c r="B126" s="57" t="s">
        <v>262</v>
      </c>
      <c r="C126">
        <v>3757</v>
      </c>
      <c r="D126" s="58">
        <v>4252671.78</v>
      </c>
      <c r="E126" s="59">
        <v>246300</v>
      </c>
      <c r="F126" s="60">
        <f t="shared" si="10"/>
        <v>64869.21590523752</v>
      </c>
      <c r="G126" s="61">
        <f t="shared" si="11"/>
        <v>0.0032410182313946105</v>
      </c>
      <c r="H126" s="62">
        <f t="shared" si="12"/>
        <v>17.266227283800244</v>
      </c>
      <c r="I126" s="57">
        <f t="shared" si="17"/>
        <v>25420.715905237517</v>
      </c>
      <c r="J126" s="62">
        <f t="shared" si="13"/>
        <v>25420.715905237517</v>
      </c>
      <c r="K126" s="62">
        <f t="shared" si="14"/>
        <v>0.004177694533444282</v>
      </c>
      <c r="L126" s="63">
        <f t="shared" si="15"/>
        <v>611592.2098160568</v>
      </c>
      <c r="M126" s="67">
        <f t="shared" si="16"/>
        <v>213797.40718262177</v>
      </c>
      <c r="N126" s="65">
        <f t="shared" si="9"/>
        <v>825389.6169986785</v>
      </c>
      <c r="O126" s="62"/>
      <c r="P126" s="62"/>
      <c r="Q126" s="62"/>
    </row>
    <row r="127" spans="1:17" s="66" customFormat="1" ht="12.75">
      <c r="A127" s="56" t="s">
        <v>483</v>
      </c>
      <c r="B127" s="57" t="s">
        <v>222</v>
      </c>
      <c r="C127">
        <v>2468</v>
      </c>
      <c r="D127" s="58">
        <v>3410416.3</v>
      </c>
      <c r="E127" s="59">
        <v>181700</v>
      </c>
      <c r="F127" s="60">
        <f t="shared" si="10"/>
        <v>46323.10087176665</v>
      </c>
      <c r="G127" s="61">
        <f t="shared" si="11"/>
        <v>0.0023144108089644027</v>
      </c>
      <c r="H127" s="62">
        <f t="shared" si="12"/>
        <v>18.76948981838195</v>
      </c>
      <c r="I127" s="57">
        <f t="shared" si="17"/>
        <v>20409.100871766652</v>
      </c>
      <c r="J127" s="62">
        <f t="shared" si="13"/>
        <v>20409.100871766652</v>
      </c>
      <c r="K127" s="62">
        <f t="shared" si="14"/>
        <v>0.003354075056828964</v>
      </c>
      <c r="L127" s="63">
        <f t="shared" si="15"/>
        <v>436737.93851743534</v>
      </c>
      <c r="M127" s="67">
        <f t="shared" si="16"/>
        <v>171647.91367710015</v>
      </c>
      <c r="N127" s="65">
        <f t="shared" si="9"/>
        <v>608385.8521945355</v>
      </c>
      <c r="O127" s="62"/>
      <c r="P127" s="62"/>
      <c r="Q127" s="62"/>
    </row>
    <row r="128" spans="1:17" s="66" customFormat="1" ht="12.75">
      <c r="A128" s="56" t="s">
        <v>484</v>
      </c>
      <c r="B128" s="57" t="s">
        <v>263</v>
      </c>
      <c r="C128">
        <v>1153</v>
      </c>
      <c r="D128" s="58">
        <v>1407047.64</v>
      </c>
      <c r="E128" s="59">
        <v>109600</v>
      </c>
      <c r="F128" s="60">
        <f t="shared" si="10"/>
        <v>14802.243877007299</v>
      </c>
      <c r="G128" s="61">
        <f t="shared" si="11"/>
        <v>0.0007395548350855966</v>
      </c>
      <c r="H128" s="62">
        <f t="shared" si="12"/>
        <v>12.838025912408758</v>
      </c>
      <c r="I128" s="57">
        <f t="shared" si="17"/>
        <v>2695.7438770072986</v>
      </c>
      <c r="J128" s="62">
        <f t="shared" si="13"/>
        <v>2695.7438770072986</v>
      </c>
      <c r="K128" s="62">
        <f t="shared" si="14"/>
        <v>0.0004430242838369056</v>
      </c>
      <c r="L128" s="63">
        <f t="shared" si="15"/>
        <v>139556.75148285794</v>
      </c>
      <c r="M128" s="67">
        <f t="shared" si="16"/>
        <v>22672.180180961896</v>
      </c>
      <c r="N128" s="65">
        <f t="shared" si="9"/>
        <v>162228.93166381985</v>
      </c>
      <c r="O128" s="62"/>
      <c r="P128" s="62"/>
      <c r="Q128" s="62"/>
    </row>
    <row r="129" spans="1:17" s="66" customFormat="1" ht="12.75">
      <c r="A129" s="56" t="s">
        <v>485</v>
      </c>
      <c r="B129" s="57" t="s">
        <v>311</v>
      </c>
      <c r="C129">
        <v>4007</v>
      </c>
      <c r="D129" s="58">
        <v>6413660.06</v>
      </c>
      <c r="E129" s="59">
        <v>360650</v>
      </c>
      <c r="F129" s="60">
        <f t="shared" si="10"/>
        <v>71258.9376415361</v>
      </c>
      <c r="G129" s="61">
        <f t="shared" si="11"/>
        <v>0.003560263721753776</v>
      </c>
      <c r="H129" s="62">
        <f t="shared" si="12"/>
        <v>17.783613087480937</v>
      </c>
      <c r="I129" s="57">
        <f t="shared" si="17"/>
        <v>29185.437641536115</v>
      </c>
      <c r="J129" s="62">
        <f t="shared" si="13"/>
        <v>29185.437641536115</v>
      </c>
      <c r="K129" s="62">
        <f t="shared" si="14"/>
        <v>0.004796396912885651</v>
      </c>
      <c r="L129" s="63">
        <f t="shared" si="15"/>
        <v>671835.0227170374</v>
      </c>
      <c r="M129" s="67">
        <f t="shared" si="16"/>
        <v>245460.0774624491</v>
      </c>
      <c r="N129" s="65">
        <f t="shared" si="9"/>
        <v>917295.1001794864</v>
      </c>
      <c r="O129" s="62"/>
      <c r="P129" s="62"/>
      <c r="Q129" s="62"/>
    </row>
    <row r="130" spans="1:17" s="66" customFormat="1" ht="12.75">
      <c r="A130" s="56" t="s">
        <v>482</v>
      </c>
      <c r="B130" s="57" t="s">
        <v>204</v>
      </c>
      <c r="C130">
        <v>1720</v>
      </c>
      <c r="D130" s="58">
        <v>2324171.77</v>
      </c>
      <c r="E130" s="59">
        <v>173950</v>
      </c>
      <c r="F130" s="60">
        <f t="shared" si="10"/>
        <v>22981.17530554757</v>
      </c>
      <c r="G130" s="61">
        <f t="shared" si="11"/>
        <v>0.0011481934397505427</v>
      </c>
      <c r="H130" s="62">
        <f t="shared" si="12"/>
        <v>13.36114843345789</v>
      </c>
      <c r="I130" s="57">
        <f t="shared" si="17"/>
        <v>4921.175305547571</v>
      </c>
      <c r="J130" s="62">
        <f t="shared" si="13"/>
        <v>4921.175305547571</v>
      </c>
      <c r="K130" s="62">
        <f t="shared" si="14"/>
        <v>0.0008087564193214247</v>
      </c>
      <c r="L130" s="63">
        <f t="shared" si="15"/>
        <v>216668.37795329702</v>
      </c>
      <c r="M130" s="67">
        <f t="shared" si="16"/>
        <v>41388.8627110003</v>
      </c>
      <c r="N130" s="65">
        <f t="shared" si="9"/>
        <v>258057.2406642973</v>
      </c>
      <c r="O130" s="62"/>
      <c r="P130" s="62"/>
      <c r="Q130" s="62"/>
    </row>
    <row r="131" spans="1:17" s="66" customFormat="1" ht="12.75">
      <c r="A131" s="56" t="s">
        <v>484</v>
      </c>
      <c r="B131" s="57" t="s">
        <v>264</v>
      </c>
      <c r="C131">
        <v>45</v>
      </c>
      <c r="D131" s="58">
        <v>153389</v>
      </c>
      <c r="E131" s="59">
        <v>4800</v>
      </c>
      <c r="F131" s="60">
        <f t="shared" si="10"/>
        <v>1438.021875</v>
      </c>
      <c r="G131" s="61">
        <f t="shared" si="11"/>
        <v>7.184694695289143E-05</v>
      </c>
      <c r="H131" s="62">
        <f t="shared" si="12"/>
        <v>31.956041666666668</v>
      </c>
      <c r="I131" s="57">
        <f t="shared" si="17"/>
        <v>965.521875</v>
      </c>
      <c r="J131" s="62">
        <f t="shared" si="13"/>
        <v>965.521875</v>
      </c>
      <c r="K131" s="62">
        <f t="shared" si="14"/>
        <v>0.0001586759190474768</v>
      </c>
      <c r="L131" s="63">
        <f t="shared" si="15"/>
        <v>13557.786448041064</v>
      </c>
      <c r="M131" s="67">
        <f t="shared" si="16"/>
        <v>8120.387884535257</v>
      </c>
      <c r="N131" s="65">
        <f aca="true" t="shared" si="18" ref="N131:N194">L131+M131</f>
        <v>21678.174332576324</v>
      </c>
      <c r="O131" s="62"/>
      <c r="P131" s="62"/>
      <c r="Q131" s="62"/>
    </row>
    <row r="132" spans="1:17" s="66" customFormat="1" ht="12.75">
      <c r="A132" s="56" t="s">
        <v>475</v>
      </c>
      <c r="B132" s="57" t="s">
        <v>1</v>
      </c>
      <c r="C132">
        <v>4029</v>
      </c>
      <c r="D132" s="58">
        <v>7217837.3</v>
      </c>
      <c r="E132" s="59">
        <v>496600</v>
      </c>
      <c r="F132" s="60">
        <f t="shared" si="10"/>
        <v>58559.53782057994</v>
      </c>
      <c r="G132" s="61">
        <f t="shared" si="11"/>
        <v>0.002925771909680475</v>
      </c>
      <c r="H132" s="62">
        <f t="shared" si="12"/>
        <v>14.53450926298832</v>
      </c>
      <c r="I132" s="57">
        <f t="shared" si="17"/>
        <v>16255.037820579944</v>
      </c>
      <c r="J132" s="62">
        <f t="shared" si="13"/>
        <v>16255.037820579944</v>
      </c>
      <c r="K132" s="62">
        <f t="shared" si="14"/>
        <v>0.002671387497390483</v>
      </c>
      <c r="L132" s="63">
        <f t="shared" si="15"/>
        <v>552104.0549312972</v>
      </c>
      <c r="M132" s="67">
        <f t="shared" si="16"/>
        <v>136710.74224071804</v>
      </c>
      <c r="N132" s="65">
        <f t="shared" si="18"/>
        <v>688814.7971720153</v>
      </c>
      <c r="O132" s="62"/>
      <c r="P132" s="62"/>
      <c r="Q132" s="62"/>
    </row>
    <row r="133" spans="1:17" s="66" customFormat="1" ht="12.75">
      <c r="A133" s="56" t="s">
        <v>476</v>
      </c>
      <c r="B133" s="57" t="s">
        <v>25</v>
      </c>
      <c r="C133">
        <v>210</v>
      </c>
      <c r="D133" s="58">
        <v>236927.57</v>
      </c>
      <c r="E133" s="59">
        <v>19400</v>
      </c>
      <c r="F133" s="60">
        <f aca="true" t="shared" si="19" ref="F133:F196">(C133*D133)/E133</f>
        <v>2564.679881443299</v>
      </c>
      <c r="G133" s="61">
        <f t="shared" si="11"/>
        <v>0.00012813742446943278</v>
      </c>
      <c r="H133" s="62">
        <f aca="true" t="shared" si="20" ref="H133:H196">D133/E133</f>
        <v>12.212761340206185</v>
      </c>
      <c r="I133" s="57">
        <f t="shared" si="17"/>
        <v>359.67988144329894</v>
      </c>
      <c r="J133" s="62">
        <f aca="true" t="shared" si="21" ref="J133:J196">IF(I133&gt;0,I133,0)</f>
        <v>359.67988144329894</v>
      </c>
      <c r="K133" s="62">
        <f t="shared" si="14"/>
        <v>5.911055692125354E-05</v>
      </c>
      <c r="L133" s="63">
        <f t="shared" si="15"/>
        <v>24180.00918115069</v>
      </c>
      <c r="M133" s="67">
        <f t="shared" si="16"/>
        <v>3025.0377823736435</v>
      </c>
      <c r="N133" s="65">
        <f t="shared" si="18"/>
        <v>27205.046963524335</v>
      </c>
      <c r="O133" s="62"/>
      <c r="P133" s="62"/>
      <c r="Q133" s="62"/>
    </row>
    <row r="134" spans="1:17" s="66" customFormat="1" ht="12.75">
      <c r="A134" s="56" t="s">
        <v>476</v>
      </c>
      <c r="B134" s="57" t="s">
        <v>26</v>
      </c>
      <c r="C134">
        <v>729</v>
      </c>
      <c r="D134" s="58">
        <v>1293426.67</v>
      </c>
      <c r="E134" s="59">
        <v>94800</v>
      </c>
      <c r="F134" s="60">
        <f t="shared" si="19"/>
        <v>9946.287367405062</v>
      </c>
      <c r="G134" s="61">
        <f t="shared" si="11"/>
        <v>0.0004969398541758384</v>
      </c>
      <c r="H134" s="62">
        <f t="shared" si="20"/>
        <v>13.643741244725737</v>
      </c>
      <c r="I134" s="57">
        <f t="shared" si="17"/>
        <v>2291.787367405062</v>
      </c>
      <c r="J134" s="62">
        <f t="shared" si="21"/>
        <v>2291.787367405062</v>
      </c>
      <c r="K134" s="62">
        <f t="shared" si="14"/>
        <v>0.00037663721164721986</v>
      </c>
      <c r="L134" s="63">
        <f t="shared" si="15"/>
        <v>93774.40108699766</v>
      </c>
      <c r="M134" s="67">
        <f t="shared" si="16"/>
        <v>19274.75995529052</v>
      </c>
      <c r="N134" s="65">
        <f t="shared" si="18"/>
        <v>113049.16104228818</v>
      </c>
      <c r="O134" s="62"/>
      <c r="P134" s="62"/>
      <c r="Q134" s="62"/>
    </row>
    <row r="135" spans="1:17" s="66" customFormat="1" ht="12.75">
      <c r="A135" s="56" t="s">
        <v>489</v>
      </c>
      <c r="B135" s="57" t="s">
        <v>492</v>
      </c>
      <c r="C135">
        <v>1354</v>
      </c>
      <c r="D135" s="58">
        <v>1908525.66</v>
      </c>
      <c r="E135" s="59">
        <v>104550</v>
      </c>
      <c r="F135" s="60">
        <f t="shared" si="19"/>
        <v>24716.822033859396</v>
      </c>
      <c r="G135" s="61">
        <f aca="true" t="shared" si="22" ref="G135:G198">F135/$F$494</f>
        <v>0.0012349104227018482</v>
      </c>
      <c r="H135" s="62">
        <f t="shared" si="20"/>
        <v>18.254669153515064</v>
      </c>
      <c r="I135" s="57">
        <f t="shared" si="17"/>
        <v>10499.822033859396</v>
      </c>
      <c r="J135" s="62">
        <f t="shared" si="21"/>
        <v>10499.822033859396</v>
      </c>
      <c r="K135" s="62">
        <f aca="true" t="shared" si="23" ref="K135:K198">J135/$J$494</f>
        <v>0.0017255630910046305</v>
      </c>
      <c r="L135" s="63">
        <f aca="true" t="shared" si="24" ref="L135:L198">$B$501*G135</f>
        <v>233032.1955702529</v>
      </c>
      <c r="M135" s="67">
        <f aca="true" t="shared" si="25" ref="M135:M198">$G$501*K135</f>
        <v>88307.2976813997</v>
      </c>
      <c r="N135" s="65">
        <f t="shared" si="18"/>
        <v>321339.4932516526</v>
      </c>
      <c r="O135" s="62"/>
      <c r="P135" s="62"/>
      <c r="Q135" s="62"/>
    </row>
    <row r="136" spans="1:17" s="66" customFormat="1" ht="12.75">
      <c r="A136" s="56" t="s">
        <v>484</v>
      </c>
      <c r="B136" s="57" t="s">
        <v>509</v>
      </c>
      <c r="C136">
        <v>1602</v>
      </c>
      <c r="D136" s="58">
        <v>2502627.02</v>
      </c>
      <c r="E136" s="59">
        <v>72500</v>
      </c>
      <c r="F136" s="60">
        <f t="shared" si="19"/>
        <v>55299.42739365517</v>
      </c>
      <c r="G136" s="61">
        <f t="shared" si="22"/>
        <v>0.002762889143447289</v>
      </c>
      <c r="H136" s="62">
        <f t="shared" si="20"/>
        <v>34.518993379310345</v>
      </c>
      <c r="I136" s="57">
        <f t="shared" si="17"/>
        <v>38478.42739365517</v>
      </c>
      <c r="J136" s="62">
        <f t="shared" si="21"/>
        <v>38478.42739365517</v>
      </c>
      <c r="K136" s="62">
        <f t="shared" si="23"/>
        <v>0.006323626619220657</v>
      </c>
      <c r="L136" s="63">
        <f t="shared" si="24"/>
        <v>521367.4703676736</v>
      </c>
      <c r="M136" s="67">
        <f t="shared" si="25"/>
        <v>323617.47953499964</v>
      </c>
      <c r="N136" s="65">
        <f t="shared" si="18"/>
        <v>844984.9499026733</v>
      </c>
      <c r="O136" s="62"/>
      <c r="P136" s="62"/>
      <c r="Q136" s="62"/>
    </row>
    <row r="137" spans="1:17" s="66" customFormat="1" ht="12.75">
      <c r="A137" s="56" t="s">
        <v>479</v>
      </c>
      <c r="B137" s="57" t="s">
        <v>127</v>
      </c>
      <c r="C137">
        <v>440</v>
      </c>
      <c r="D137" s="58">
        <v>1369117.44</v>
      </c>
      <c r="E137" s="59">
        <v>80800</v>
      </c>
      <c r="F137" s="60">
        <f t="shared" si="19"/>
        <v>7455.590019801981</v>
      </c>
      <c r="G137" s="61">
        <f t="shared" si="22"/>
        <v>0.0003724987706847086</v>
      </c>
      <c r="H137" s="62">
        <f t="shared" si="20"/>
        <v>16.944522772277228</v>
      </c>
      <c r="I137" s="57">
        <f t="shared" si="17"/>
        <v>2835.5900198019804</v>
      </c>
      <c r="J137" s="62">
        <f t="shared" si="21"/>
        <v>2835.5900198019804</v>
      </c>
      <c r="K137" s="62">
        <f t="shared" si="23"/>
        <v>0.0004660068964609757</v>
      </c>
      <c r="L137" s="63">
        <f t="shared" si="24"/>
        <v>70291.90521362655</v>
      </c>
      <c r="M137" s="67">
        <f t="shared" si="25"/>
        <v>23848.336778811037</v>
      </c>
      <c r="N137" s="65">
        <f t="shared" si="18"/>
        <v>94140.24199243759</v>
      </c>
      <c r="O137" s="62"/>
      <c r="P137" s="62"/>
      <c r="Q137" s="62"/>
    </row>
    <row r="138" spans="1:17" s="66" customFormat="1" ht="12.75">
      <c r="A138" s="56" t="s">
        <v>476</v>
      </c>
      <c r="B138" s="57" t="s">
        <v>27</v>
      </c>
      <c r="C138">
        <v>1289</v>
      </c>
      <c r="D138" s="58">
        <v>3254500.84</v>
      </c>
      <c r="E138" s="59">
        <v>289500</v>
      </c>
      <c r="F138" s="60">
        <f t="shared" si="19"/>
        <v>14490.679042348876</v>
      </c>
      <c r="G138" s="61">
        <f t="shared" si="22"/>
        <v>0.0007239883249112711</v>
      </c>
      <c r="H138" s="62">
        <f t="shared" si="20"/>
        <v>11.241799101899828</v>
      </c>
      <c r="I138" s="57">
        <f aca="true" t="shared" si="26" ref="I138:I201">(H138-10.5)*C138</f>
        <v>956.1790423488777</v>
      </c>
      <c r="J138" s="62">
        <f t="shared" si="21"/>
        <v>956.1790423488777</v>
      </c>
      <c r="K138" s="62">
        <f t="shared" si="23"/>
        <v>0.00015714049805308077</v>
      </c>
      <c r="L138" s="63">
        <f t="shared" si="24"/>
        <v>136619.29304327883</v>
      </c>
      <c r="M138" s="67">
        <f t="shared" si="25"/>
        <v>8041.8112856700955</v>
      </c>
      <c r="N138" s="65">
        <f t="shared" si="18"/>
        <v>144661.10432894892</v>
      </c>
      <c r="O138" s="62"/>
      <c r="P138" s="62"/>
      <c r="Q138" s="62"/>
    </row>
    <row r="139" spans="1:17" s="66" customFormat="1" ht="12.75">
      <c r="A139" s="56" t="s">
        <v>489</v>
      </c>
      <c r="B139" s="57" t="s">
        <v>407</v>
      </c>
      <c r="C139">
        <v>1194</v>
      </c>
      <c r="D139" s="58">
        <v>3116614.12</v>
      </c>
      <c r="E139" s="59">
        <v>154950</v>
      </c>
      <c r="F139" s="60">
        <f t="shared" si="19"/>
        <v>24015.729327395937</v>
      </c>
      <c r="G139" s="61">
        <f t="shared" si="22"/>
        <v>0.0011998821860901212</v>
      </c>
      <c r="H139" s="62">
        <f t="shared" si="20"/>
        <v>20.113676153597936</v>
      </c>
      <c r="I139" s="57">
        <f t="shared" si="26"/>
        <v>11478.729327395935</v>
      </c>
      <c r="J139" s="62">
        <f t="shared" si="21"/>
        <v>11478.729327395935</v>
      </c>
      <c r="K139" s="62">
        <f t="shared" si="23"/>
        <v>0.0018864387982113558</v>
      </c>
      <c r="L139" s="63">
        <f t="shared" si="24"/>
        <v>226422.23687646686</v>
      </c>
      <c r="M139" s="67">
        <f t="shared" si="25"/>
        <v>96540.26177298727</v>
      </c>
      <c r="N139" s="65">
        <f t="shared" si="18"/>
        <v>322962.49864945415</v>
      </c>
      <c r="O139" s="62"/>
      <c r="P139" s="62"/>
      <c r="Q139" s="62"/>
    </row>
    <row r="140" spans="1:17" s="66" customFormat="1" ht="12.75">
      <c r="A140" s="56" t="s">
        <v>484</v>
      </c>
      <c r="B140" s="57" t="s">
        <v>265</v>
      </c>
      <c r="C140">
        <v>2192</v>
      </c>
      <c r="D140" s="58">
        <v>3047729.95</v>
      </c>
      <c r="E140" s="59">
        <v>202900</v>
      </c>
      <c r="F140" s="60">
        <f t="shared" si="19"/>
        <v>32925.69763627403</v>
      </c>
      <c r="G140" s="61">
        <f t="shared" si="22"/>
        <v>0.0016450451085525547</v>
      </c>
      <c r="H140" s="62">
        <f t="shared" si="20"/>
        <v>15.020847461803845</v>
      </c>
      <c r="I140" s="57">
        <f t="shared" si="26"/>
        <v>9909.697636274028</v>
      </c>
      <c r="J140" s="62">
        <f t="shared" si="21"/>
        <v>9909.697636274028</v>
      </c>
      <c r="K140" s="62">
        <f t="shared" si="23"/>
        <v>0.001628580792038906</v>
      </c>
      <c r="L140" s="63">
        <f t="shared" si="24"/>
        <v>310426.13813185133</v>
      </c>
      <c r="M140" s="67">
        <f t="shared" si="25"/>
        <v>83344.1382413084</v>
      </c>
      <c r="N140" s="65">
        <f t="shared" si="18"/>
        <v>393770.2763731597</v>
      </c>
      <c r="O140" s="62"/>
      <c r="P140" s="62"/>
      <c r="Q140" s="62"/>
    </row>
    <row r="141" spans="1:17" s="66" customFormat="1" ht="12.75">
      <c r="A141" s="56" t="s">
        <v>482</v>
      </c>
      <c r="B141" s="57" t="s">
        <v>205</v>
      </c>
      <c r="C141">
        <v>1270</v>
      </c>
      <c r="D141" s="58">
        <v>3662219.54</v>
      </c>
      <c r="E141" s="59">
        <v>251800</v>
      </c>
      <c r="F141" s="60">
        <f t="shared" si="19"/>
        <v>18471.083462271647</v>
      </c>
      <c r="G141" s="61">
        <f t="shared" si="22"/>
        <v>0.0009228586690840577</v>
      </c>
      <c r="H141" s="62">
        <f t="shared" si="20"/>
        <v>14.544160206513105</v>
      </c>
      <c r="I141" s="57">
        <f t="shared" si="26"/>
        <v>5136.083462271644</v>
      </c>
      <c r="J141" s="62">
        <f t="shared" si="21"/>
        <v>5136.083462271644</v>
      </c>
      <c r="K141" s="62">
        <f t="shared" si="23"/>
        <v>0.0008440748830061458</v>
      </c>
      <c r="L141" s="63">
        <f t="shared" si="24"/>
        <v>174146.86758184535</v>
      </c>
      <c r="M141" s="67">
        <f t="shared" si="25"/>
        <v>43196.31797155559</v>
      </c>
      <c r="N141" s="65">
        <f t="shared" si="18"/>
        <v>217343.18555340095</v>
      </c>
      <c r="O141" s="62"/>
      <c r="P141" s="62"/>
      <c r="Q141" s="62"/>
    </row>
    <row r="142" spans="1:17" s="66" customFormat="1" ht="12.75">
      <c r="A142" s="56" t="s">
        <v>484</v>
      </c>
      <c r="B142" s="57" t="s">
        <v>266</v>
      </c>
      <c r="C142">
        <v>124</v>
      </c>
      <c r="D142" s="58">
        <v>157235</v>
      </c>
      <c r="E142" s="59">
        <v>10050</v>
      </c>
      <c r="F142" s="60">
        <f t="shared" si="19"/>
        <v>1940.0139303482588</v>
      </c>
      <c r="G142" s="61">
        <f t="shared" si="22"/>
        <v>9.692764787851489E-05</v>
      </c>
      <c r="H142" s="62">
        <f t="shared" si="20"/>
        <v>15.645273631840796</v>
      </c>
      <c r="I142" s="57">
        <f t="shared" si="26"/>
        <v>638.0139303482587</v>
      </c>
      <c r="J142" s="62">
        <f t="shared" si="21"/>
        <v>638.0139303482587</v>
      </c>
      <c r="K142" s="62">
        <f t="shared" si="23"/>
        <v>0.0001048525666630834</v>
      </c>
      <c r="L142" s="63">
        <f t="shared" si="24"/>
        <v>18290.60811323646</v>
      </c>
      <c r="M142" s="67">
        <f t="shared" si="25"/>
        <v>5365.9277167228565</v>
      </c>
      <c r="N142" s="65">
        <f t="shared" si="18"/>
        <v>23656.535829959317</v>
      </c>
      <c r="O142" s="62"/>
      <c r="P142" s="62"/>
      <c r="Q142" s="62"/>
    </row>
    <row r="143" spans="1:17" s="66" customFormat="1" ht="12.75">
      <c r="A143" s="56" t="s">
        <v>490</v>
      </c>
      <c r="B143" s="57" t="s">
        <v>439</v>
      </c>
      <c r="C143">
        <v>6908</v>
      </c>
      <c r="D143" s="58">
        <v>13724337.76</v>
      </c>
      <c r="E143" s="59">
        <v>1100900</v>
      </c>
      <c r="F143" s="60">
        <f t="shared" si="19"/>
        <v>86118.38063954946</v>
      </c>
      <c r="G143" s="61">
        <f t="shared" si="22"/>
        <v>0.004302676359133009</v>
      </c>
      <c r="H143" s="62">
        <f t="shared" si="20"/>
        <v>12.466470851121809</v>
      </c>
      <c r="I143" s="57">
        <f t="shared" si="26"/>
        <v>13584.380639549456</v>
      </c>
      <c r="J143" s="62">
        <f t="shared" si="21"/>
        <v>13584.380639549456</v>
      </c>
      <c r="K143" s="62">
        <f t="shared" si="23"/>
        <v>0.0022324860145413695</v>
      </c>
      <c r="L143" s="63">
        <f t="shared" si="24"/>
        <v>811931.0521351602</v>
      </c>
      <c r="M143" s="67">
        <f t="shared" si="25"/>
        <v>114249.55023863412</v>
      </c>
      <c r="N143" s="65">
        <f t="shared" si="18"/>
        <v>926180.6023737943</v>
      </c>
      <c r="O143" s="62"/>
      <c r="P143" s="62"/>
      <c r="Q143" s="62"/>
    </row>
    <row r="144" spans="1:17" s="66" customFormat="1" ht="12.75">
      <c r="A144" s="56" t="s">
        <v>479</v>
      </c>
      <c r="B144" s="57" t="s">
        <v>128</v>
      </c>
      <c r="C144">
        <v>8058</v>
      </c>
      <c r="D144" s="58">
        <v>19776171.67</v>
      </c>
      <c r="E144" s="59">
        <v>1176650</v>
      </c>
      <c r="F144" s="60">
        <f t="shared" si="19"/>
        <v>135432.27919675352</v>
      </c>
      <c r="G144" s="61">
        <f t="shared" si="22"/>
        <v>0.00676651443786857</v>
      </c>
      <c r="H144" s="62">
        <f t="shared" si="20"/>
        <v>16.807182824119323</v>
      </c>
      <c r="I144" s="57">
        <f t="shared" si="26"/>
        <v>50823.27919675351</v>
      </c>
      <c r="J144" s="62">
        <f t="shared" si="21"/>
        <v>50823.27919675351</v>
      </c>
      <c r="K144" s="62">
        <f t="shared" si="23"/>
        <v>0.008352405827730594</v>
      </c>
      <c r="L144" s="63">
        <f t="shared" si="24"/>
        <v>1276866.4729255657</v>
      </c>
      <c r="M144" s="67">
        <f t="shared" si="25"/>
        <v>427442.14432393876</v>
      </c>
      <c r="N144" s="65">
        <f t="shared" si="18"/>
        <v>1704308.6172495044</v>
      </c>
      <c r="O144" s="62"/>
      <c r="P144" s="62"/>
      <c r="Q144" s="62"/>
    </row>
    <row r="145" spans="1:17" s="66" customFormat="1" ht="12.75">
      <c r="A145" s="56" t="s">
        <v>487</v>
      </c>
      <c r="B145" s="57" t="s">
        <v>345</v>
      </c>
      <c r="C145">
        <v>913</v>
      </c>
      <c r="D145" s="58">
        <v>3164071.13</v>
      </c>
      <c r="E145" s="59">
        <v>241600</v>
      </c>
      <c r="F145" s="60">
        <f t="shared" si="19"/>
        <v>11956.940983816225</v>
      </c>
      <c r="G145" s="61">
        <f t="shared" si="22"/>
        <v>0.0005973968265142683</v>
      </c>
      <c r="H145" s="62">
        <f t="shared" si="20"/>
        <v>13.09632090231788</v>
      </c>
      <c r="I145" s="57">
        <f t="shared" si="26"/>
        <v>2370.440983816224</v>
      </c>
      <c r="J145" s="62">
        <f t="shared" si="21"/>
        <v>2370.440983816224</v>
      </c>
      <c r="K145" s="62">
        <f t="shared" si="23"/>
        <v>0.00038956331430071886</v>
      </c>
      <c r="L145" s="63">
        <f t="shared" si="24"/>
        <v>112731.00586902437</v>
      </c>
      <c r="M145" s="67">
        <f t="shared" si="25"/>
        <v>19936.2652927849</v>
      </c>
      <c r="N145" s="65">
        <f t="shared" si="18"/>
        <v>132667.27116180927</v>
      </c>
      <c r="O145" s="62"/>
      <c r="P145" s="62"/>
      <c r="Q145" s="62"/>
    </row>
    <row r="146" spans="1:17" s="66" customFormat="1" ht="12.75">
      <c r="A146" s="56" t="s">
        <v>484</v>
      </c>
      <c r="B146" s="57" t="s">
        <v>267</v>
      </c>
      <c r="C146">
        <v>1587</v>
      </c>
      <c r="D146" s="58">
        <v>2693341.3</v>
      </c>
      <c r="E146" s="59">
        <v>170400</v>
      </c>
      <c r="F146" s="60">
        <f t="shared" si="19"/>
        <v>25084.11175528169</v>
      </c>
      <c r="G146" s="61">
        <f t="shared" si="22"/>
        <v>0.0012532610789680262</v>
      </c>
      <c r="H146" s="62">
        <f t="shared" si="20"/>
        <v>15.805993544600938</v>
      </c>
      <c r="I146" s="57">
        <f t="shared" si="26"/>
        <v>8420.611755281689</v>
      </c>
      <c r="J146" s="62">
        <f t="shared" si="21"/>
        <v>8420.611755281689</v>
      </c>
      <c r="K146" s="62">
        <f t="shared" si="23"/>
        <v>0.0013838612503847296</v>
      </c>
      <c r="L146" s="63">
        <f t="shared" si="24"/>
        <v>236495.03274552463</v>
      </c>
      <c r="M146" s="67">
        <f t="shared" si="25"/>
        <v>70820.38786326264</v>
      </c>
      <c r="N146" s="65">
        <f t="shared" si="18"/>
        <v>307315.4206087873</v>
      </c>
      <c r="O146" s="62"/>
      <c r="P146" s="62"/>
      <c r="Q146" s="62"/>
    </row>
    <row r="147" spans="1:17" s="66" customFormat="1" ht="12.75">
      <c r="A147" s="56" t="s">
        <v>484</v>
      </c>
      <c r="B147" s="57" t="s">
        <v>268</v>
      </c>
      <c r="C147">
        <v>1251</v>
      </c>
      <c r="D147" s="58">
        <v>1076238.14</v>
      </c>
      <c r="E147" s="59">
        <v>84450</v>
      </c>
      <c r="F147" s="60">
        <f t="shared" si="19"/>
        <v>15942.85273108348</v>
      </c>
      <c r="G147" s="61">
        <f t="shared" si="22"/>
        <v>0.0007965423296832082</v>
      </c>
      <c r="H147" s="62">
        <f t="shared" si="20"/>
        <v>12.744086915334517</v>
      </c>
      <c r="I147" s="57">
        <f t="shared" si="26"/>
        <v>2807.3527310834806</v>
      </c>
      <c r="J147" s="62">
        <f t="shared" si="21"/>
        <v>2807.3527310834806</v>
      </c>
      <c r="K147" s="62">
        <f t="shared" si="23"/>
        <v>0.00046136632035925155</v>
      </c>
      <c r="L147" s="63">
        <f t="shared" si="24"/>
        <v>150310.50393485712</v>
      </c>
      <c r="M147" s="67">
        <f t="shared" si="25"/>
        <v>23610.850976428952</v>
      </c>
      <c r="N147" s="65">
        <f t="shared" si="18"/>
        <v>173921.35491128606</v>
      </c>
      <c r="O147" s="62"/>
      <c r="P147" s="62"/>
      <c r="Q147" s="62"/>
    </row>
    <row r="148" spans="1:17" s="66" customFormat="1" ht="12.75">
      <c r="A148" s="56" t="s">
        <v>478</v>
      </c>
      <c r="B148" s="57" t="s">
        <v>103</v>
      </c>
      <c r="C148">
        <v>628</v>
      </c>
      <c r="D148" s="58">
        <v>2098243.28</v>
      </c>
      <c r="E148" s="59">
        <v>183850</v>
      </c>
      <c r="F148" s="60">
        <f t="shared" si="19"/>
        <v>7167.238399999999</v>
      </c>
      <c r="G148" s="61">
        <f t="shared" si="22"/>
        <v>0.00035809204719053833</v>
      </c>
      <c r="H148" s="62">
        <f t="shared" si="20"/>
        <v>11.412799999999999</v>
      </c>
      <c r="I148" s="57">
        <f t="shared" si="26"/>
        <v>573.2383999999994</v>
      </c>
      <c r="J148" s="62">
        <f t="shared" si="21"/>
        <v>573.2383999999994</v>
      </c>
      <c r="K148" s="62">
        <f t="shared" si="23"/>
        <v>9.420721819824643E-05</v>
      </c>
      <c r="L148" s="63">
        <f t="shared" si="24"/>
        <v>67573.30283963832</v>
      </c>
      <c r="M148" s="67">
        <f t="shared" si="25"/>
        <v>4821.142098215404</v>
      </c>
      <c r="N148" s="65">
        <f t="shared" si="18"/>
        <v>72394.44493785372</v>
      </c>
      <c r="O148" s="62"/>
      <c r="P148" s="62"/>
      <c r="Q148" s="62"/>
    </row>
    <row r="149" spans="1:17" s="66" customFormat="1" ht="12.75">
      <c r="A149" s="56" t="s">
        <v>484</v>
      </c>
      <c r="B149" s="57" t="s">
        <v>269</v>
      </c>
      <c r="C149">
        <v>1067</v>
      </c>
      <c r="D149" s="58">
        <v>807787.76</v>
      </c>
      <c r="E149" s="59">
        <v>75600</v>
      </c>
      <c r="F149" s="60">
        <f t="shared" si="19"/>
        <v>11400.91984021164</v>
      </c>
      <c r="G149" s="61">
        <f t="shared" si="22"/>
        <v>0.0005696167055691369</v>
      </c>
      <c r="H149" s="62">
        <f t="shared" si="20"/>
        <v>10.68502328042328</v>
      </c>
      <c r="I149" s="57">
        <f t="shared" si="26"/>
        <v>197.4198402116401</v>
      </c>
      <c r="J149" s="62">
        <f t="shared" si="21"/>
        <v>197.4198402116401</v>
      </c>
      <c r="K149" s="62">
        <f t="shared" si="23"/>
        <v>3.244439654335952E-05</v>
      </c>
      <c r="L149" s="63">
        <f t="shared" si="24"/>
        <v>107488.79359350767</v>
      </c>
      <c r="M149" s="67">
        <f t="shared" si="25"/>
        <v>1660.3721988396053</v>
      </c>
      <c r="N149" s="65">
        <f t="shared" si="18"/>
        <v>109149.16579234727</v>
      </c>
      <c r="O149" s="62"/>
      <c r="P149" s="62"/>
      <c r="Q149" s="62"/>
    </row>
    <row r="150" spans="1:17" s="66" customFormat="1" ht="12.75">
      <c r="A150" s="56" t="s">
        <v>487</v>
      </c>
      <c r="B150" s="57" t="s">
        <v>346</v>
      </c>
      <c r="C150">
        <v>6525</v>
      </c>
      <c r="D150" s="58">
        <v>7753353.109999999</v>
      </c>
      <c r="E150" s="59">
        <v>439050</v>
      </c>
      <c r="F150" s="60">
        <f t="shared" si="19"/>
        <v>115227.48899385035</v>
      </c>
      <c r="G150" s="61">
        <f t="shared" si="22"/>
        <v>0.005757035712169571</v>
      </c>
      <c r="H150" s="62">
        <f t="shared" si="20"/>
        <v>17.659385286413848</v>
      </c>
      <c r="I150" s="57">
        <f t="shared" si="26"/>
        <v>46714.988993850355</v>
      </c>
      <c r="J150" s="62">
        <f t="shared" si="21"/>
        <v>46714.988993850355</v>
      </c>
      <c r="K150" s="62">
        <f t="shared" si="23"/>
        <v>0.007677240675558974</v>
      </c>
      <c r="L150" s="63">
        <f t="shared" si="24"/>
        <v>1086374.0780873902</v>
      </c>
      <c r="M150" s="67">
        <f t="shared" si="25"/>
        <v>392889.9390827995</v>
      </c>
      <c r="N150" s="65">
        <f t="shared" si="18"/>
        <v>1479264.0171701896</v>
      </c>
      <c r="O150" s="62"/>
      <c r="P150" s="62"/>
      <c r="Q150" s="62"/>
    </row>
    <row r="151" spans="1:17" s="66" customFormat="1" ht="12.75">
      <c r="A151" s="56" t="s">
        <v>477</v>
      </c>
      <c r="B151" s="57" t="s">
        <v>78</v>
      </c>
      <c r="C151">
        <v>11975</v>
      </c>
      <c r="D151" s="58">
        <v>39054708.84</v>
      </c>
      <c r="E151" s="59">
        <v>3069300</v>
      </c>
      <c r="F151" s="60">
        <f t="shared" si="19"/>
        <v>152373.55043788487</v>
      </c>
      <c r="G151" s="61">
        <f t="shared" si="22"/>
        <v>0.007612940098935868</v>
      </c>
      <c r="H151" s="62">
        <f t="shared" si="20"/>
        <v>12.724304838236733</v>
      </c>
      <c r="I151" s="57">
        <f t="shared" si="26"/>
        <v>26636.050437884882</v>
      </c>
      <c r="J151" s="62">
        <f t="shared" si="21"/>
        <v>26636.050437884882</v>
      </c>
      <c r="K151" s="62">
        <f t="shared" si="23"/>
        <v>0.004377425196116173</v>
      </c>
      <c r="L151" s="63">
        <f t="shared" si="24"/>
        <v>1436590.1472581266</v>
      </c>
      <c r="M151" s="67">
        <f t="shared" si="25"/>
        <v>224018.8097941027</v>
      </c>
      <c r="N151" s="65">
        <f t="shared" si="18"/>
        <v>1660608.9570522294</v>
      </c>
      <c r="O151" s="62"/>
      <c r="P151" s="62"/>
      <c r="Q151" s="62"/>
    </row>
    <row r="152" spans="1:17" s="66" customFormat="1" ht="12.75">
      <c r="A152" s="56" t="s">
        <v>480</v>
      </c>
      <c r="B152" s="57" t="s">
        <v>160</v>
      </c>
      <c r="C152">
        <v>2970</v>
      </c>
      <c r="D152" s="58">
        <v>3511608.8</v>
      </c>
      <c r="E152" s="59">
        <v>264850</v>
      </c>
      <c r="F152" s="60">
        <f t="shared" si="19"/>
        <v>39378.81116103455</v>
      </c>
      <c r="G152" s="61">
        <f t="shared" si="22"/>
        <v>0.001967457801401511</v>
      </c>
      <c r="H152" s="62">
        <f t="shared" si="20"/>
        <v>13.258858976779308</v>
      </c>
      <c r="I152" s="57">
        <f t="shared" si="26"/>
        <v>8193.811161034546</v>
      </c>
      <c r="J152" s="62">
        <f t="shared" si="21"/>
        <v>8193.811161034546</v>
      </c>
      <c r="K152" s="62">
        <f t="shared" si="23"/>
        <v>0.001346588358216772</v>
      </c>
      <c r="L152" s="63">
        <f t="shared" si="24"/>
        <v>371266.6139373175</v>
      </c>
      <c r="M152" s="67">
        <f t="shared" si="25"/>
        <v>68912.9129055048</v>
      </c>
      <c r="N152" s="65">
        <f t="shared" si="18"/>
        <v>440179.5268428223</v>
      </c>
      <c r="O152" s="62"/>
      <c r="P152" s="62"/>
      <c r="Q152" s="62"/>
    </row>
    <row r="153" spans="1:17" s="66" customFormat="1" ht="12.75">
      <c r="A153" s="56" t="s">
        <v>478</v>
      </c>
      <c r="B153" s="57" t="s">
        <v>104</v>
      </c>
      <c r="C153">
        <v>7423</v>
      </c>
      <c r="D153" s="58">
        <v>8762608.85</v>
      </c>
      <c r="E153" s="59">
        <v>525450</v>
      </c>
      <c r="F153" s="60">
        <f t="shared" si="19"/>
        <v>123788.83907802835</v>
      </c>
      <c r="G153" s="61">
        <f t="shared" si="22"/>
        <v>0.006184780850151613</v>
      </c>
      <c r="H153" s="62">
        <f t="shared" si="20"/>
        <v>16.676389475687504</v>
      </c>
      <c r="I153" s="57">
        <f t="shared" si="26"/>
        <v>45847.339078028344</v>
      </c>
      <c r="J153" s="62">
        <f t="shared" si="21"/>
        <v>45847.339078028344</v>
      </c>
      <c r="K153" s="62">
        <f t="shared" si="23"/>
        <v>0.007534649242501568</v>
      </c>
      <c r="L153" s="63">
        <f t="shared" si="24"/>
        <v>1167091.1785474953</v>
      </c>
      <c r="M153" s="67">
        <f t="shared" si="25"/>
        <v>385592.68974346254</v>
      </c>
      <c r="N153" s="65">
        <f t="shared" si="18"/>
        <v>1552683.8682909578</v>
      </c>
      <c r="O153" s="62"/>
      <c r="P153" s="62"/>
      <c r="Q153" s="62"/>
    </row>
    <row r="154" spans="1:17" s="66" customFormat="1" ht="12.75">
      <c r="A154" s="56" t="s">
        <v>480</v>
      </c>
      <c r="B154" s="57" t="s">
        <v>161</v>
      </c>
      <c r="C154">
        <v>1128</v>
      </c>
      <c r="D154" s="58">
        <v>3040454.11</v>
      </c>
      <c r="E154" s="59">
        <v>190950</v>
      </c>
      <c r="F154" s="60">
        <f t="shared" si="19"/>
        <v>17960.891521759622</v>
      </c>
      <c r="G154" s="61">
        <f t="shared" si="22"/>
        <v>0.0008973682826559931</v>
      </c>
      <c r="H154" s="62">
        <f t="shared" si="20"/>
        <v>15.922776171772714</v>
      </c>
      <c r="I154" s="57">
        <f t="shared" si="26"/>
        <v>6116.891521759621</v>
      </c>
      <c r="J154" s="62">
        <f t="shared" si="21"/>
        <v>6116.891521759621</v>
      </c>
      <c r="K154" s="62">
        <f t="shared" si="23"/>
        <v>0.0010052629661331358</v>
      </c>
      <c r="L154" s="63">
        <f t="shared" si="24"/>
        <v>169336.73673667051</v>
      </c>
      <c r="M154" s="67">
        <f t="shared" si="25"/>
        <v>51445.26819168469</v>
      </c>
      <c r="N154" s="65">
        <f t="shared" si="18"/>
        <v>220782.00492835522</v>
      </c>
      <c r="O154" s="62"/>
      <c r="P154" s="62"/>
      <c r="Q154" s="62"/>
    </row>
    <row r="155" spans="1:17" s="66" customFormat="1" ht="12.75">
      <c r="A155" s="56" t="s">
        <v>476</v>
      </c>
      <c r="B155" s="57" t="s">
        <v>28</v>
      </c>
      <c r="C155">
        <v>3304</v>
      </c>
      <c r="D155" s="58">
        <v>3765155.91</v>
      </c>
      <c r="E155" s="59">
        <v>185300</v>
      </c>
      <c r="F155" s="60">
        <f t="shared" si="19"/>
        <v>67134.78211894227</v>
      </c>
      <c r="G155" s="61">
        <f t="shared" si="22"/>
        <v>0.003354211235203616</v>
      </c>
      <c r="H155" s="62">
        <f t="shared" si="20"/>
        <v>20.319243982730708</v>
      </c>
      <c r="I155" s="57">
        <f t="shared" si="26"/>
        <v>32442.782118942258</v>
      </c>
      <c r="J155" s="62">
        <f t="shared" si="21"/>
        <v>32442.782118942258</v>
      </c>
      <c r="K155" s="62">
        <f t="shared" si="23"/>
        <v>0.005331715834175387</v>
      </c>
      <c r="L155" s="63">
        <f t="shared" si="24"/>
        <v>632952.1511655622</v>
      </c>
      <c r="M155" s="67">
        <f t="shared" si="25"/>
        <v>272855.52164136706</v>
      </c>
      <c r="N155" s="65">
        <f t="shared" si="18"/>
        <v>905807.6728069293</v>
      </c>
      <c r="O155" s="62"/>
      <c r="P155" s="62"/>
      <c r="Q155" s="62"/>
    </row>
    <row r="156" spans="1:17" s="66" customFormat="1" ht="12.75">
      <c r="A156" s="56" t="s">
        <v>476</v>
      </c>
      <c r="B156" s="57" t="s">
        <v>29</v>
      </c>
      <c r="C156">
        <v>3857</v>
      </c>
      <c r="D156" s="58">
        <v>4794728.833</v>
      </c>
      <c r="E156" s="59">
        <v>274500</v>
      </c>
      <c r="F156" s="60">
        <f t="shared" si="19"/>
        <v>67370.743566051</v>
      </c>
      <c r="G156" s="61">
        <f t="shared" si="22"/>
        <v>0.0033660004227452503</v>
      </c>
      <c r="H156" s="62">
        <f t="shared" si="20"/>
        <v>17.467136003642985</v>
      </c>
      <c r="I156" s="57">
        <f t="shared" si="26"/>
        <v>26872.24356605099</v>
      </c>
      <c r="J156" s="62">
        <f t="shared" si="21"/>
        <v>26872.24356605099</v>
      </c>
      <c r="K156" s="62">
        <f t="shared" si="23"/>
        <v>0.004416241677290622</v>
      </c>
      <c r="L156" s="63">
        <f t="shared" si="24"/>
        <v>635176.814757603</v>
      </c>
      <c r="M156" s="67">
        <f t="shared" si="25"/>
        <v>226005.2793563491</v>
      </c>
      <c r="N156" s="65">
        <f t="shared" si="18"/>
        <v>861182.0941139521</v>
      </c>
      <c r="O156" s="62"/>
      <c r="P156" s="62"/>
      <c r="Q156" s="62"/>
    </row>
    <row r="157" spans="1:17" s="66" customFormat="1" ht="12.75">
      <c r="A157" s="56" t="s">
        <v>488</v>
      </c>
      <c r="B157" s="57" t="s">
        <v>370</v>
      </c>
      <c r="C157">
        <v>1185</v>
      </c>
      <c r="D157" s="58">
        <v>1319024.86</v>
      </c>
      <c r="E157" s="59">
        <v>102500</v>
      </c>
      <c r="F157" s="60">
        <f t="shared" si="19"/>
        <v>15249.214235121952</v>
      </c>
      <c r="G157" s="61">
        <f t="shared" si="22"/>
        <v>0.0007618865229182162</v>
      </c>
      <c r="H157" s="62">
        <f t="shared" si="20"/>
        <v>12.868535219512196</v>
      </c>
      <c r="I157" s="57">
        <f t="shared" si="26"/>
        <v>2806.7142351219527</v>
      </c>
      <c r="J157" s="62">
        <f t="shared" si="21"/>
        <v>2806.7142351219527</v>
      </c>
      <c r="K157" s="62">
        <f t="shared" si="23"/>
        <v>0.00046126138857455884</v>
      </c>
      <c r="L157" s="63">
        <f t="shared" si="24"/>
        <v>143770.82414007877</v>
      </c>
      <c r="M157" s="67">
        <f t="shared" si="25"/>
        <v>23605.480994655813</v>
      </c>
      <c r="N157" s="65">
        <f t="shared" si="18"/>
        <v>167376.30513473458</v>
      </c>
      <c r="O157" s="62"/>
      <c r="P157" s="62"/>
      <c r="Q157" s="62"/>
    </row>
    <row r="158" spans="1:17" s="66" customFormat="1" ht="12.75">
      <c r="A158" s="56" t="s">
        <v>479</v>
      </c>
      <c r="B158" s="57" t="s">
        <v>129</v>
      </c>
      <c r="C158">
        <v>1541</v>
      </c>
      <c r="D158" s="58">
        <v>2481176.72</v>
      </c>
      <c r="E158" s="59">
        <v>200200</v>
      </c>
      <c r="F158" s="60">
        <f t="shared" si="19"/>
        <v>19098.368259340663</v>
      </c>
      <c r="G158" s="61">
        <f t="shared" si="22"/>
        <v>0.0009541992893645196</v>
      </c>
      <c r="H158" s="62">
        <f t="shared" si="20"/>
        <v>12.393490109890111</v>
      </c>
      <c r="I158" s="57">
        <f t="shared" si="26"/>
        <v>2917.868259340661</v>
      </c>
      <c r="J158" s="62">
        <f t="shared" si="21"/>
        <v>2917.868259340661</v>
      </c>
      <c r="K158" s="62">
        <f t="shared" si="23"/>
        <v>0.00047952867739049483</v>
      </c>
      <c r="L158" s="63">
        <f t="shared" si="24"/>
        <v>180060.95934123846</v>
      </c>
      <c r="M158" s="67">
        <f t="shared" si="25"/>
        <v>24540.326506657224</v>
      </c>
      <c r="N158" s="65">
        <f t="shared" si="18"/>
        <v>204601.2858478957</v>
      </c>
      <c r="O158" s="62"/>
      <c r="P158" s="62"/>
      <c r="Q158" s="62"/>
    </row>
    <row r="159" spans="1:17" s="66" customFormat="1" ht="12.75">
      <c r="A159" s="56" t="s">
        <v>488</v>
      </c>
      <c r="B159" s="57" t="s">
        <v>371</v>
      </c>
      <c r="C159">
        <v>745</v>
      </c>
      <c r="D159" s="58">
        <v>1155287.14</v>
      </c>
      <c r="E159" s="59">
        <v>65950</v>
      </c>
      <c r="F159" s="60">
        <f t="shared" si="19"/>
        <v>13050.628040940106</v>
      </c>
      <c r="G159" s="61">
        <f t="shared" si="22"/>
        <v>0.0006520399980419917</v>
      </c>
      <c r="H159" s="62">
        <f t="shared" si="20"/>
        <v>17.517621531463227</v>
      </c>
      <c r="I159" s="57">
        <f t="shared" si="26"/>
        <v>5228.128040940104</v>
      </c>
      <c r="J159" s="62">
        <f t="shared" si="21"/>
        <v>5228.128040940104</v>
      </c>
      <c r="K159" s="62">
        <f t="shared" si="23"/>
        <v>0.000859201684885757</v>
      </c>
      <c r="L159" s="63">
        <f t="shared" si="24"/>
        <v>123042.37582747654</v>
      </c>
      <c r="M159" s="67">
        <f t="shared" si="25"/>
        <v>43970.44614079724</v>
      </c>
      <c r="N159" s="65">
        <f t="shared" si="18"/>
        <v>167012.82196827378</v>
      </c>
      <c r="O159" s="62"/>
      <c r="P159" s="62"/>
      <c r="Q159" s="62"/>
    </row>
    <row r="160" spans="1:17" s="66" customFormat="1" ht="12.75">
      <c r="A160" s="56" t="s">
        <v>477</v>
      </c>
      <c r="B160" s="57" t="s">
        <v>79</v>
      </c>
      <c r="C160">
        <v>8411</v>
      </c>
      <c r="D160" s="58">
        <v>26060347.9</v>
      </c>
      <c r="E160" s="59">
        <v>2060250</v>
      </c>
      <c r="F160" s="60">
        <f t="shared" si="19"/>
        <v>106391.74186962747</v>
      </c>
      <c r="G160" s="61">
        <f t="shared" si="22"/>
        <v>0.005315581054240112</v>
      </c>
      <c r="H160" s="62">
        <f t="shared" si="20"/>
        <v>12.649119233102779</v>
      </c>
      <c r="I160" s="57">
        <f t="shared" si="26"/>
        <v>18076.241869627473</v>
      </c>
      <c r="J160" s="62">
        <f t="shared" si="21"/>
        <v>18076.241869627473</v>
      </c>
      <c r="K160" s="62">
        <f t="shared" si="23"/>
        <v>0.002970688045351245</v>
      </c>
      <c r="L160" s="63">
        <f t="shared" si="24"/>
        <v>1003069.9401589552</v>
      </c>
      <c r="M160" s="67">
        <f t="shared" si="25"/>
        <v>152027.7264314202</v>
      </c>
      <c r="N160" s="65">
        <f t="shared" si="18"/>
        <v>1155097.6665903754</v>
      </c>
      <c r="O160" s="62"/>
      <c r="P160" s="62"/>
      <c r="Q160" s="62"/>
    </row>
    <row r="161" spans="1:17" s="66" customFormat="1" ht="12.75">
      <c r="A161" s="56" t="s">
        <v>479</v>
      </c>
      <c r="B161" s="57" t="s">
        <v>134</v>
      </c>
      <c r="C161">
        <v>71</v>
      </c>
      <c r="D161" s="58">
        <v>251139.05</v>
      </c>
      <c r="E161" s="59">
        <v>14550</v>
      </c>
      <c r="F161" s="60">
        <f t="shared" si="19"/>
        <v>1225.4895223367698</v>
      </c>
      <c r="G161" s="61">
        <f t="shared" si="22"/>
        <v>6.122833194220649E-05</v>
      </c>
      <c r="H161" s="62">
        <f t="shared" si="20"/>
        <v>17.260415807560136</v>
      </c>
      <c r="I161" s="57">
        <f t="shared" si="26"/>
        <v>479.98952233676965</v>
      </c>
      <c r="J161" s="62">
        <f t="shared" si="21"/>
        <v>479.98952233676965</v>
      </c>
      <c r="K161" s="62">
        <f t="shared" si="23"/>
        <v>7.888249925973588E-05</v>
      </c>
      <c r="L161" s="63">
        <f t="shared" si="24"/>
        <v>11554.014251802517</v>
      </c>
      <c r="M161" s="67">
        <f t="shared" si="25"/>
        <v>4036.8853392237947</v>
      </c>
      <c r="N161" s="65">
        <f t="shared" si="18"/>
        <v>15590.899591026311</v>
      </c>
      <c r="O161" s="62"/>
      <c r="P161" s="62"/>
      <c r="Q161" s="62"/>
    </row>
    <row r="162" spans="1:17" s="66" customFormat="1" ht="12.75">
      <c r="A162" s="56" t="s">
        <v>476</v>
      </c>
      <c r="B162" s="57" t="s">
        <v>30</v>
      </c>
      <c r="C162">
        <v>1000</v>
      </c>
      <c r="D162" s="58">
        <v>949484.88</v>
      </c>
      <c r="E162" s="59">
        <v>62250</v>
      </c>
      <c r="F162" s="60">
        <f t="shared" si="19"/>
        <v>15252.769156626506</v>
      </c>
      <c r="G162" s="61">
        <f t="shared" si="22"/>
        <v>0.0007620641351376127</v>
      </c>
      <c r="H162" s="62">
        <f t="shared" si="20"/>
        <v>15.252769156626506</v>
      </c>
      <c r="I162" s="57">
        <f t="shared" si="26"/>
        <v>4752.769156626507</v>
      </c>
      <c r="J162" s="62">
        <f t="shared" si="21"/>
        <v>4752.769156626507</v>
      </c>
      <c r="K162" s="62">
        <f t="shared" si="23"/>
        <v>0.0007810801945302503</v>
      </c>
      <c r="L162" s="63">
        <f t="shared" si="24"/>
        <v>143804.34022730676</v>
      </c>
      <c r="M162" s="67">
        <f t="shared" si="25"/>
        <v>39972.506140746664</v>
      </c>
      <c r="N162" s="65">
        <f t="shared" si="18"/>
        <v>183776.84636805343</v>
      </c>
      <c r="O162" s="62"/>
      <c r="P162" s="62"/>
      <c r="Q162" s="62"/>
    </row>
    <row r="163" spans="1:17" s="66" customFormat="1" ht="12.75">
      <c r="A163" s="56" t="s">
        <v>481</v>
      </c>
      <c r="B163" s="57" t="s">
        <v>185</v>
      </c>
      <c r="C163">
        <v>1171</v>
      </c>
      <c r="D163" s="58">
        <v>2968762.64</v>
      </c>
      <c r="E163" s="59">
        <v>278300</v>
      </c>
      <c r="F163" s="60">
        <f t="shared" si="19"/>
        <v>12491.631517930291</v>
      </c>
      <c r="G163" s="61">
        <f t="shared" si="22"/>
        <v>0.0006241112201605447</v>
      </c>
      <c r="H163" s="62">
        <f t="shared" si="20"/>
        <v>10.667490621631334</v>
      </c>
      <c r="I163" s="57">
        <f t="shared" si="26"/>
        <v>196.13151793029198</v>
      </c>
      <c r="J163" s="62">
        <f t="shared" si="21"/>
        <v>196.13151793029198</v>
      </c>
      <c r="K163" s="62">
        <f t="shared" si="23"/>
        <v>3.223267091878757E-05</v>
      </c>
      <c r="L163" s="63">
        <f t="shared" si="24"/>
        <v>117772.11143447868</v>
      </c>
      <c r="M163" s="67">
        <f t="shared" si="25"/>
        <v>1649.5369428855795</v>
      </c>
      <c r="N163" s="65">
        <f t="shared" si="18"/>
        <v>119421.64837736425</v>
      </c>
      <c r="O163" s="62"/>
      <c r="P163" s="62"/>
      <c r="Q163" s="62"/>
    </row>
    <row r="164" spans="1:17" s="66" customFormat="1" ht="12.75">
      <c r="A164" s="56" t="s">
        <v>477</v>
      </c>
      <c r="B164" s="57" t="s">
        <v>80</v>
      </c>
      <c r="C164">
        <v>4</v>
      </c>
      <c r="D164" s="58">
        <v>2912890.2</v>
      </c>
      <c r="E164" s="59">
        <v>206650</v>
      </c>
      <c r="F164" s="60">
        <f t="shared" si="19"/>
        <v>56.383067021533996</v>
      </c>
      <c r="G164" s="61">
        <f t="shared" si="22"/>
        <v>2.8170303218353164E-06</v>
      </c>
      <c r="H164" s="62">
        <f t="shared" si="20"/>
        <v>14.095766755383499</v>
      </c>
      <c r="I164" s="57">
        <f t="shared" si="26"/>
        <v>14.383067021533996</v>
      </c>
      <c r="J164" s="62">
        <f t="shared" si="21"/>
        <v>14.383067021533996</v>
      </c>
      <c r="K164" s="62">
        <f t="shared" si="23"/>
        <v>2.363743833730708E-06</v>
      </c>
      <c r="L164" s="63">
        <f t="shared" si="24"/>
        <v>531.5841123512428</v>
      </c>
      <c r="M164" s="67">
        <f t="shared" si="25"/>
        <v>120.96679133667817</v>
      </c>
      <c r="N164" s="65">
        <f t="shared" si="18"/>
        <v>652.5509036879209</v>
      </c>
      <c r="O164" s="62"/>
      <c r="P164" s="62"/>
      <c r="Q164" s="62"/>
    </row>
    <row r="165" spans="1:17" s="66" customFormat="1" ht="12.75">
      <c r="A165" s="56" t="s">
        <v>483</v>
      </c>
      <c r="B165" s="57" t="s">
        <v>223</v>
      </c>
      <c r="C165">
        <v>3499</v>
      </c>
      <c r="D165" s="58">
        <v>6553005.77</v>
      </c>
      <c r="E165" s="59">
        <v>443150</v>
      </c>
      <c r="F165" s="60">
        <f t="shared" si="19"/>
        <v>51740.87146390613</v>
      </c>
      <c r="G165" s="61">
        <f t="shared" si="22"/>
        <v>0.002585095339640531</v>
      </c>
      <c r="H165" s="62">
        <f t="shared" si="20"/>
        <v>14.787331084282973</v>
      </c>
      <c r="I165" s="57">
        <f t="shared" si="26"/>
        <v>15001.371463906124</v>
      </c>
      <c r="J165" s="62">
        <f t="shared" si="21"/>
        <v>15001.371463906124</v>
      </c>
      <c r="K165" s="62">
        <f t="shared" si="23"/>
        <v>0.00246535730120863</v>
      </c>
      <c r="L165" s="63">
        <f t="shared" si="24"/>
        <v>487817.117485213</v>
      </c>
      <c r="M165" s="67">
        <f t="shared" si="25"/>
        <v>126166.95513699907</v>
      </c>
      <c r="N165" s="65">
        <f t="shared" si="18"/>
        <v>613984.072622212</v>
      </c>
      <c r="O165" s="62"/>
      <c r="P165" s="62"/>
      <c r="Q165" s="62"/>
    </row>
    <row r="166" spans="1:17" s="66" customFormat="1" ht="12.75">
      <c r="A166" s="56" t="s">
        <v>480</v>
      </c>
      <c r="B166" s="57" t="s">
        <v>162</v>
      </c>
      <c r="C166">
        <v>5890</v>
      </c>
      <c r="D166" s="58">
        <v>6956955.77</v>
      </c>
      <c r="E166" s="59">
        <v>411450</v>
      </c>
      <c r="F166" s="60">
        <f t="shared" si="19"/>
        <v>99590.39855462388</v>
      </c>
      <c r="G166" s="61">
        <f t="shared" si="22"/>
        <v>0.004975769984007634</v>
      </c>
      <c r="H166" s="62">
        <f t="shared" si="20"/>
        <v>16.908386851379266</v>
      </c>
      <c r="I166" s="57">
        <f t="shared" si="26"/>
        <v>37745.39855462388</v>
      </c>
      <c r="J166" s="62">
        <f t="shared" si="21"/>
        <v>37745.39855462388</v>
      </c>
      <c r="K166" s="62">
        <f t="shared" si="23"/>
        <v>0.006203159100324107</v>
      </c>
      <c r="L166" s="63">
        <f t="shared" si="24"/>
        <v>938946.325749661</v>
      </c>
      <c r="M166" s="67">
        <f t="shared" si="25"/>
        <v>317452.4421002086</v>
      </c>
      <c r="N166" s="65">
        <f t="shared" si="18"/>
        <v>1256398.7678498696</v>
      </c>
      <c r="O166" s="62"/>
      <c r="P166" s="62"/>
      <c r="Q166" s="62"/>
    </row>
    <row r="167" spans="1:17" s="66" customFormat="1" ht="12.75">
      <c r="A167" s="56" t="s">
        <v>476</v>
      </c>
      <c r="B167" s="57" t="s">
        <v>31</v>
      </c>
      <c r="C167">
        <v>72</v>
      </c>
      <c r="D167" s="58">
        <v>4760.64</v>
      </c>
      <c r="E167" s="59">
        <v>9150</v>
      </c>
      <c r="F167" s="60">
        <f t="shared" si="19"/>
        <v>37.460773770491805</v>
      </c>
      <c r="G167" s="61">
        <f t="shared" si="22"/>
        <v>1.8716281530159557E-06</v>
      </c>
      <c r="H167" s="62">
        <f t="shared" si="20"/>
        <v>0.520288524590164</v>
      </c>
      <c r="I167" s="57">
        <f t="shared" si="26"/>
        <v>-718.5392262295081</v>
      </c>
      <c r="J167" s="62">
        <f t="shared" si="21"/>
        <v>0</v>
      </c>
      <c r="K167" s="62">
        <f t="shared" si="23"/>
        <v>0</v>
      </c>
      <c r="L167" s="63">
        <f t="shared" si="24"/>
        <v>353.1832024173527</v>
      </c>
      <c r="M167" s="67">
        <f t="shared" si="25"/>
        <v>0</v>
      </c>
      <c r="N167" s="65">
        <f t="shared" si="18"/>
        <v>353.1832024173527</v>
      </c>
      <c r="O167" s="62"/>
      <c r="P167" s="62"/>
      <c r="Q167" s="62"/>
    </row>
    <row r="168" spans="1:17" s="66" customFormat="1" ht="12.75">
      <c r="A168" s="56" t="s">
        <v>484</v>
      </c>
      <c r="B168" s="57" t="s">
        <v>270</v>
      </c>
      <c r="C168">
        <v>1075</v>
      </c>
      <c r="D168" s="58">
        <v>804433.53</v>
      </c>
      <c r="E168" s="59">
        <v>70500</v>
      </c>
      <c r="F168" s="60">
        <f t="shared" si="19"/>
        <v>12266.185031914894</v>
      </c>
      <c r="G168" s="61">
        <f t="shared" si="22"/>
        <v>0.0006128473847467309</v>
      </c>
      <c r="H168" s="62">
        <f t="shared" si="20"/>
        <v>11.410404680851064</v>
      </c>
      <c r="I168" s="57">
        <f t="shared" si="26"/>
        <v>978.685031914894</v>
      </c>
      <c r="J168" s="62">
        <f t="shared" si="21"/>
        <v>978.685031914894</v>
      </c>
      <c r="K168" s="62">
        <f t="shared" si="23"/>
        <v>0.0001608391802589713</v>
      </c>
      <c r="L168" s="63">
        <f t="shared" si="24"/>
        <v>115646.58374536892</v>
      </c>
      <c r="M168" s="67">
        <f t="shared" si="25"/>
        <v>8231.094791029676</v>
      </c>
      <c r="N168" s="65">
        <f t="shared" si="18"/>
        <v>123877.6785363986</v>
      </c>
      <c r="O168" s="62"/>
      <c r="P168" s="62"/>
      <c r="Q168" s="62"/>
    </row>
    <row r="169" spans="1:17" s="66" customFormat="1" ht="12.75">
      <c r="A169" s="56" t="s">
        <v>486</v>
      </c>
      <c r="B169" s="57" t="s">
        <v>329</v>
      </c>
      <c r="C169">
        <v>1022</v>
      </c>
      <c r="D169" s="58">
        <v>3954632.22</v>
      </c>
      <c r="E169" s="59">
        <v>534050</v>
      </c>
      <c r="F169" s="60">
        <f t="shared" si="19"/>
        <v>7567.894633161689</v>
      </c>
      <c r="G169" s="61">
        <f t="shared" si="22"/>
        <v>0.00037810977267215744</v>
      </c>
      <c r="H169" s="62">
        <f t="shared" si="20"/>
        <v>7.4049849639546865</v>
      </c>
      <c r="I169" s="57">
        <f t="shared" si="26"/>
        <v>-3163.10536683831</v>
      </c>
      <c r="J169" s="62">
        <f t="shared" si="21"/>
        <v>0</v>
      </c>
      <c r="K169" s="62">
        <f t="shared" si="23"/>
        <v>0</v>
      </c>
      <c r="L169" s="63">
        <f t="shared" si="24"/>
        <v>71350.72218402954</v>
      </c>
      <c r="M169" s="67">
        <f t="shared" si="25"/>
        <v>0</v>
      </c>
      <c r="N169" s="65">
        <f t="shared" si="18"/>
        <v>71350.72218402954</v>
      </c>
      <c r="O169" s="62"/>
      <c r="P169" s="62"/>
      <c r="Q169" s="62"/>
    </row>
    <row r="170" spans="1:17" s="66" customFormat="1" ht="12.75">
      <c r="A170" s="56" t="s">
        <v>483</v>
      </c>
      <c r="B170" s="57" t="s">
        <v>224</v>
      </c>
      <c r="C170">
        <v>218</v>
      </c>
      <c r="D170" s="58">
        <v>583590.65</v>
      </c>
      <c r="E170" s="59">
        <v>34300</v>
      </c>
      <c r="F170" s="60">
        <f t="shared" si="19"/>
        <v>3709.118416909621</v>
      </c>
      <c r="G170" s="61">
        <f t="shared" si="22"/>
        <v>0.00018531625893500277</v>
      </c>
      <c r="H170" s="62">
        <f t="shared" si="20"/>
        <v>17.01430466472303</v>
      </c>
      <c r="I170" s="57">
        <f t="shared" si="26"/>
        <v>1420.118416909621</v>
      </c>
      <c r="J170" s="62">
        <f t="shared" si="21"/>
        <v>1420.118416909621</v>
      </c>
      <c r="K170" s="62">
        <f t="shared" si="23"/>
        <v>0.00023338528188124362</v>
      </c>
      <c r="L170" s="63">
        <f t="shared" si="24"/>
        <v>34969.8681787833</v>
      </c>
      <c r="M170" s="67">
        <f t="shared" si="25"/>
        <v>11943.709081970073</v>
      </c>
      <c r="N170" s="65">
        <f t="shared" si="18"/>
        <v>46913.57726075337</v>
      </c>
      <c r="O170" s="62"/>
      <c r="P170" s="62"/>
      <c r="Q170" s="62"/>
    </row>
    <row r="171" spans="1:17" s="66" customFormat="1" ht="12.75">
      <c r="A171" s="56" t="s">
        <v>484</v>
      </c>
      <c r="B171" s="57" t="s">
        <v>271</v>
      </c>
      <c r="C171">
        <v>4628</v>
      </c>
      <c r="D171" s="58">
        <v>5523349.47</v>
      </c>
      <c r="E171" s="59">
        <v>361900</v>
      </c>
      <c r="F171" s="60">
        <f t="shared" si="19"/>
        <v>70632.94099795523</v>
      </c>
      <c r="G171" s="61">
        <f t="shared" si="22"/>
        <v>0.003528987460644018</v>
      </c>
      <c r="H171" s="62">
        <f t="shared" si="20"/>
        <v>15.262087510361978</v>
      </c>
      <c r="I171" s="57">
        <f t="shared" si="26"/>
        <v>22038.940997955233</v>
      </c>
      <c r="J171" s="62">
        <f t="shared" si="21"/>
        <v>22038.940997955233</v>
      </c>
      <c r="K171" s="62">
        <f t="shared" si="23"/>
        <v>0.0036219264505878354</v>
      </c>
      <c r="L171" s="63">
        <f t="shared" si="24"/>
        <v>665933.0757728297</v>
      </c>
      <c r="M171" s="67">
        <f t="shared" si="25"/>
        <v>185355.458122358</v>
      </c>
      <c r="N171" s="65">
        <f t="shared" si="18"/>
        <v>851288.5338951877</v>
      </c>
      <c r="O171" s="62"/>
      <c r="P171" s="62"/>
      <c r="Q171" s="62"/>
    </row>
    <row r="172" spans="1:17" s="66" customFormat="1" ht="12.75">
      <c r="A172" s="56" t="s">
        <v>476</v>
      </c>
      <c r="B172" s="57" t="s">
        <v>32</v>
      </c>
      <c r="C172">
        <v>3</v>
      </c>
      <c r="D172" s="58">
        <v>99758.56</v>
      </c>
      <c r="E172" s="59">
        <v>16200</v>
      </c>
      <c r="F172" s="60">
        <f t="shared" si="19"/>
        <v>18.473807407407406</v>
      </c>
      <c r="G172" s="61">
        <f t="shared" si="22"/>
        <v>9.229947637743221E-07</v>
      </c>
      <c r="H172" s="62">
        <f t="shared" si="20"/>
        <v>6.157935802469136</v>
      </c>
      <c r="I172" s="57">
        <f t="shared" si="26"/>
        <v>-13.026192592592594</v>
      </c>
      <c r="J172" s="62">
        <f t="shared" si="21"/>
        <v>0</v>
      </c>
      <c r="K172" s="62">
        <f t="shared" si="23"/>
        <v>0</v>
      </c>
      <c r="L172" s="63">
        <f t="shared" si="24"/>
        <v>174.17254915671487</v>
      </c>
      <c r="M172" s="67">
        <f t="shared" si="25"/>
        <v>0</v>
      </c>
      <c r="N172" s="65">
        <f t="shared" si="18"/>
        <v>174.17254915671487</v>
      </c>
      <c r="O172" s="62"/>
      <c r="P172" s="62"/>
      <c r="Q172" s="62"/>
    </row>
    <row r="173" spans="1:17" s="66" customFormat="1" ht="12.75">
      <c r="A173" s="56" t="s">
        <v>477</v>
      </c>
      <c r="B173" s="57" t="s">
        <v>81</v>
      </c>
      <c r="C173">
        <v>17963</v>
      </c>
      <c r="D173" s="58">
        <v>30338397.95</v>
      </c>
      <c r="E173" s="59">
        <v>2280050</v>
      </c>
      <c r="F173" s="60">
        <f t="shared" si="19"/>
        <v>239016.09279439045</v>
      </c>
      <c r="G173" s="61">
        <f t="shared" si="22"/>
        <v>0.011941804807305832</v>
      </c>
      <c r="H173" s="62">
        <f t="shared" si="20"/>
        <v>13.306023091598869</v>
      </c>
      <c r="I173" s="57">
        <f t="shared" si="26"/>
        <v>50404.592794390475</v>
      </c>
      <c r="J173" s="62">
        <f t="shared" si="21"/>
        <v>50404.592794390475</v>
      </c>
      <c r="K173" s="62">
        <f t="shared" si="23"/>
        <v>0.008283598013627328</v>
      </c>
      <c r="L173" s="63">
        <f t="shared" si="24"/>
        <v>2253463.038419713</v>
      </c>
      <c r="M173" s="67">
        <f t="shared" si="25"/>
        <v>423920.8403771292</v>
      </c>
      <c r="N173" s="65">
        <f t="shared" si="18"/>
        <v>2677383.878796842</v>
      </c>
      <c r="O173" s="62"/>
      <c r="P173" s="62"/>
      <c r="Q173" s="62"/>
    </row>
    <row r="174" spans="1:17" s="66" customFormat="1" ht="12.75">
      <c r="A174" s="56" t="s">
        <v>479</v>
      </c>
      <c r="B174" s="57" t="s">
        <v>130</v>
      </c>
      <c r="C174">
        <v>1738</v>
      </c>
      <c r="D174" s="58">
        <v>4412926.32</v>
      </c>
      <c r="E174" s="59">
        <v>463400</v>
      </c>
      <c r="F174" s="60">
        <f t="shared" si="19"/>
        <v>16550.85443280104</v>
      </c>
      <c r="G174" s="61">
        <f t="shared" si="22"/>
        <v>0.0008269195212753522</v>
      </c>
      <c r="H174" s="62">
        <f t="shared" si="20"/>
        <v>9.522931204143289</v>
      </c>
      <c r="I174" s="57">
        <f t="shared" si="26"/>
        <v>-1698.145567198964</v>
      </c>
      <c r="J174" s="62">
        <f t="shared" si="21"/>
        <v>0</v>
      </c>
      <c r="K174" s="62">
        <f t="shared" si="23"/>
        <v>0</v>
      </c>
      <c r="L174" s="63">
        <f t="shared" si="24"/>
        <v>156042.7931129562</v>
      </c>
      <c r="M174" s="67">
        <f t="shared" si="25"/>
        <v>0</v>
      </c>
      <c r="N174" s="65">
        <f t="shared" si="18"/>
        <v>156042.7931129562</v>
      </c>
      <c r="O174" s="62"/>
      <c r="P174" s="62"/>
      <c r="Q174" s="62"/>
    </row>
    <row r="175" spans="1:17" s="66" customFormat="1" ht="12.75">
      <c r="A175" s="56" t="s">
        <v>476</v>
      </c>
      <c r="B175" s="57" t="s">
        <v>33</v>
      </c>
      <c r="C175">
        <v>411</v>
      </c>
      <c r="D175" s="58">
        <v>427169.98</v>
      </c>
      <c r="E175" s="59">
        <v>26200</v>
      </c>
      <c r="F175" s="60">
        <f t="shared" si="19"/>
        <v>6701.025258778626</v>
      </c>
      <c r="G175" s="61">
        <f t="shared" si="22"/>
        <v>0.00033479894476393384</v>
      </c>
      <c r="H175" s="62">
        <f t="shared" si="20"/>
        <v>16.304197709923663</v>
      </c>
      <c r="I175" s="57">
        <f t="shared" si="26"/>
        <v>2385.525258778626</v>
      </c>
      <c r="J175" s="62">
        <f t="shared" si="21"/>
        <v>2385.525258778626</v>
      </c>
      <c r="K175" s="62">
        <f t="shared" si="23"/>
        <v>0.0003920422961392442</v>
      </c>
      <c r="L175" s="63">
        <f t="shared" si="24"/>
        <v>63177.80766822462</v>
      </c>
      <c r="M175" s="67">
        <f t="shared" si="25"/>
        <v>20063.12949630353</v>
      </c>
      <c r="N175" s="65">
        <f t="shared" si="18"/>
        <v>83240.93716452815</v>
      </c>
      <c r="O175" s="62"/>
      <c r="P175" s="62"/>
      <c r="Q175" s="62"/>
    </row>
    <row r="176" spans="1:17" s="66" customFormat="1" ht="12.75">
      <c r="A176" s="56" t="s">
        <v>489</v>
      </c>
      <c r="B176" s="57" t="s">
        <v>493</v>
      </c>
      <c r="C176">
        <v>94</v>
      </c>
      <c r="D176" s="58">
        <v>376530.75</v>
      </c>
      <c r="E176" s="59">
        <v>40100</v>
      </c>
      <c r="F176" s="60">
        <f t="shared" si="19"/>
        <v>882.6406608478803</v>
      </c>
      <c r="G176" s="61">
        <f t="shared" si="22"/>
        <v>4.409879838469265E-05</v>
      </c>
      <c r="H176" s="62">
        <f t="shared" si="20"/>
        <v>9.389794264339152</v>
      </c>
      <c r="I176" s="57">
        <f t="shared" si="26"/>
        <v>-104.35933915211974</v>
      </c>
      <c r="J176" s="62">
        <f t="shared" si="21"/>
        <v>0</v>
      </c>
      <c r="K176" s="62">
        <f t="shared" si="23"/>
        <v>0</v>
      </c>
      <c r="L176" s="63">
        <f t="shared" si="24"/>
        <v>8321.607479116688</v>
      </c>
      <c r="M176" s="67">
        <f t="shared" si="25"/>
        <v>0</v>
      </c>
      <c r="N176" s="65">
        <f t="shared" si="18"/>
        <v>8321.607479116688</v>
      </c>
      <c r="O176" s="62"/>
      <c r="P176" s="62"/>
      <c r="Q176" s="62"/>
    </row>
    <row r="177" spans="1:17" s="66" customFormat="1" ht="12.75">
      <c r="A177" s="56" t="s">
        <v>477</v>
      </c>
      <c r="B177" s="57" t="s">
        <v>82</v>
      </c>
      <c r="C177">
        <v>8460</v>
      </c>
      <c r="D177" s="58">
        <v>15693093.27</v>
      </c>
      <c r="E177" s="59">
        <v>1267350</v>
      </c>
      <c r="F177" s="60">
        <f t="shared" si="19"/>
        <v>104756.83044478636</v>
      </c>
      <c r="G177" s="61">
        <f t="shared" si="22"/>
        <v>0.005233897043408751</v>
      </c>
      <c r="H177" s="62">
        <f t="shared" si="20"/>
        <v>12.38260407148775</v>
      </c>
      <c r="I177" s="57">
        <f t="shared" si="26"/>
        <v>15926.830444786363</v>
      </c>
      <c r="J177" s="62">
        <f t="shared" si="21"/>
        <v>15926.830444786363</v>
      </c>
      <c r="K177" s="62">
        <f t="shared" si="23"/>
        <v>0.002617449199004227</v>
      </c>
      <c r="L177" s="63">
        <f t="shared" si="24"/>
        <v>987655.863123821</v>
      </c>
      <c r="M177" s="67">
        <f t="shared" si="25"/>
        <v>133950.39960424558</v>
      </c>
      <c r="N177" s="65">
        <f t="shared" si="18"/>
        <v>1121606.2627280666</v>
      </c>
      <c r="O177" s="62"/>
      <c r="P177" s="62"/>
      <c r="Q177" s="62"/>
    </row>
    <row r="178" spans="1:17" s="66" customFormat="1" ht="12.75">
      <c r="A178" s="56" t="s">
        <v>479</v>
      </c>
      <c r="B178" s="57" t="s">
        <v>131</v>
      </c>
      <c r="C178">
        <v>64</v>
      </c>
      <c r="D178" s="58">
        <v>263631.84</v>
      </c>
      <c r="E178" s="59">
        <v>28350</v>
      </c>
      <c r="F178" s="60">
        <f t="shared" si="19"/>
        <v>595.1477164021164</v>
      </c>
      <c r="G178" s="61">
        <f t="shared" si="22"/>
        <v>2.9734976326057164E-05</v>
      </c>
      <c r="H178" s="62">
        <f t="shared" si="20"/>
        <v>9.29918306878307</v>
      </c>
      <c r="I178" s="57">
        <f t="shared" si="26"/>
        <v>-76.85228359788357</v>
      </c>
      <c r="J178" s="62">
        <f t="shared" si="21"/>
        <v>0</v>
      </c>
      <c r="K178" s="62">
        <f t="shared" si="23"/>
        <v>0</v>
      </c>
      <c r="L178" s="63">
        <f t="shared" si="24"/>
        <v>5611.100765778825</v>
      </c>
      <c r="M178" s="67">
        <f t="shared" si="25"/>
        <v>0</v>
      </c>
      <c r="N178" s="65">
        <f t="shared" si="18"/>
        <v>5611.100765778825</v>
      </c>
      <c r="O178" s="62"/>
      <c r="P178" s="62"/>
      <c r="Q178" s="62"/>
    </row>
    <row r="179" spans="1:17" s="66" customFormat="1" ht="12.75">
      <c r="A179" s="56" t="s">
        <v>484</v>
      </c>
      <c r="B179" s="57" t="s">
        <v>272</v>
      </c>
      <c r="C179">
        <v>1530</v>
      </c>
      <c r="D179" s="58">
        <v>1450662.11</v>
      </c>
      <c r="E179" s="59">
        <v>82850</v>
      </c>
      <c r="F179" s="60">
        <f t="shared" si="19"/>
        <v>26789.535646348824</v>
      </c>
      <c r="G179" s="61">
        <f t="shared" si="22"/>
        <v>0.0013384680580577524</v>
      </c>
      <c r="H179" s="62">
        <f t="shared" si="20"/>
        <v>17.509500422450213</v>
      </c>
      <c r="I179" s="57">
        <f t="shared" si="26"/>
        <v>10724.535646348826</v>
      </c>
      <c r="J179" s="62">
        <f t="shared" si="21"/>
        <v>10724.535646348826</v>
      </c>
      <c r="K179" s="62">
        <f t="shared" si="23"/>
        <v>0.0017624930041505536</v>
      </c>
      <c r="L179" s="63">
        <f t="shared" si="24"/>
        <v>252573.90701054607</v>
      </c>
      <c r="M179" s="67">
        <f t="shared" si="25"/>
        <v>90197.22036839144</v>
      </c>
      <c r="N179" s="65">
        <f t="shared" si="18"/>
        <v>342771.1273789375</v>
      </c>
      <c r="O179" s="62"/>
      <c r="P179" s="62"/>
      <c r="Q179" s="62"/>
    </row>
    <row r="180" spans="1:17" s="66" customFormat="1" ht="12.75">
      <c r="A180" s="56" t="s">
        <v>475</v>
      </c>
      <c r="B180" s="57" t="s">
        <v>2</v>
      </c>
      <c r="C180">
        <v>4406</v>
      </c>
      <c r="D180" s="58">
        <v>5681835.5</v>
      </c>
      <c r="E180" s="59">
        <v>421750</v>
      </c>
      <c r="F180" s="60">
        <f t="shared" si="19"/>
        <v>59357.83571547125</v>
      </c>
      <c r="G180" s="61">
        <f t="shared" si="22"/>
        <v>0.0029656567455817787</v>
      </c>
      <c r="H180" s="62">
        <f t="shared" si="20"/>
        <v>13.472046235921754</v>
      </c>
      <c r="I180" s="57">
        <f t="shared" si="26"/>
        <v>13094.835715471248</v>
      </c>
      <c r="J180" s="62">
        <f t="shared" si="21"/>
        <v>13094.835715471248</v>
      </c>
      <c r="K180" s="62">
        <f t="shared" si="23"/>
        <v>0.0021520331602307026</v>
      </c>
      <c r="L180" s="63">
        <f t="shared" si="24"/>
        <v>559630.4719970021</v>
      </c>
      <c r="M180" s="67">
        <f t="shared" si="25"/>
        <v>110132.30051767838</v>
      </c>
      <c r="N180" s="65">
        <f t="shared" si="18"/>
        <v>669762.7725146805</v>
      </c>
      <c r="O180" s="62"/>
      <c r="P180" s="62"/>
      <c r="Q180" s="62"/>
    </row>
    <row r="181" spans="1:17" s="66" customFormat="1" ht="12.75">
      <c r="A181" s="56" t="s">
        <v>485</v>
      </c>
      <c r="B181" s="57" t="s">
        <v>312</v>
      </c>
      <c r="C181">
        <v>1551</v>
      </c>
      <c r="D181" s="58">
        <v>5033615.85</v>
      </c>
      <c r="E181" s="59">
        <v>318200</v>
      </c>
      <c r="F181" s="60">
        <f t="shared" si="19"/>
        <v>24535.31798664362</v>
      </c>
      <c r="G181" s="61">
        <f t="shared" si="22"/>
        <v>0.0012258420546340486</v>
      </c>
      <c r="H181" s="62">
        <f t="shared" si="20"/>
        <v>15.81903158390949</v>
      </c>
      <c r="I181" s="57">
        <f t="shared" si="26"/>
        <v>8249.81798664362</v>
      </c>
      <c r="J181" s="62">
        <f t="shared" si="21"/>
        <v>8249.81798664362</v>
      </c>
      <c r="K181" s="62">
        <f t="shared" si="23"/>
        <v>0.0013557926390896954</v>
      </c>
      <c r="L181" s="63">
        <f t="shared" si="24"/>
        <v>231320.96074525642</v>
      </c>
      <c r="M181" s="67">
        <f t="shared" si="25"/>
        <v>69383.95054836216</v>
      </c>
      <c r="N181" s="65">
        <f t="shared" si="18"/>
        <v>300704.9112936186</v>
      </c>
      <c r="O181" s="62"/>
      <c r="P181" s="62"/>
      <c r="Q181" s="62"/>
    </row>
    <row r="182" spans="1:17" s="66" customFormat="1" ht="12.75">
      <c r="A182" s="56" t="s">
        <v>483</v>
      </c>
      <c r="B182" s="57" t="s">
        <v>225</v>
      </c>
      <c r="C182">
        <v>871</v>
      </c>
      <c r="D182" s="58">
        <v>2267839.32</v>
      </c>
      <c r="E182" s="59">
        <v>193500</v>
      </c>
      <c r="F182" s="60">
        <f t="shared" si="19"/>
        <v>10208.206964961239</v>
      </c>
      <c r="G182" s="61">
        <f t="shared" si="22"/>
        <v>0.0005100259718202874</v>
      </c>
      <c r="H182" s="62">
        <f t="shared" si="20"/>
        <v>11.72009984496124</v>
      </c>
      <c r="I182" s="57">
        <f t="shared" si="26"/>
        <v>1062.70696496124</v>
      </c>
      <c r="J182" s="62">
        <f t="shared" si="21"/>
        <v>1062.70696496124</v>
      </c>
      <c r="K182" s="62">
        <f t="shared" si="23"/>
        <v>0.00017464752348917982</v>
      </c>
      <c r="L182" s="63">
        <f t="shared" si="24"/>
        <v>96243.8002192073</v>
      </c>
      <c r="M182" s="67">
        <f t="shared" si="25"/>
        <v>8937.749611403146</v>
      </c>
      <c r="N182" s="65">
        <f t="shared" si="18"/>
        <v>105181.54983061046</v>
      </c>
      <c r="O182" s="62"/>
      <c r="P182" s="62"/>
      <c r="Q182" s="62"/>
    </row>
    <row r="183" spans="1:17" s="66" customFormat="1" ht="12.75">
      <c r="A183" s="56" t="s">
        <v>485</v>
      </c>
      <c r="B183" s="57" t="s">
        <v>313</v>
      </c>
      <c r="C183">
        <v>1479</v>
      </c>
      <c r="D183" s="58">
        <v>1984763.22</v>
      </c>
      <c r="E183" s="59">
        <v>120300</v>
      </c>
      <c r="F183" s="60">
        <f t="shared" si="19"/>
        <v>24401.203677306734</v>
      </c>
      <c r="G183" s="61">
        <f t="shared" si="22"/>
        <v>0.001219141389062775</v>
      </c>
      <c r="H183" s="62">
        <f t="shared" si="20"/>
        <v>16.498447381546136</v>
      </c>
      <c r="I183" s="57">
        <f t="shared" si="26"/>
        <v>8871.703677306734</v>
      </c>
      <c r="J183" s="62">
        <f t="shared" si="21"/>
        <v>8871.703677306734</v>
      </c>
      <c r="K183" s="62">
        <f t="shared" si="23"/>
        <v>0.0014579946565307237</v>
      </c>
      <c r="L183" s="63">
        <f t="shared" si="24"/>
        <v>230056.5201986785</v>
      </c>
      <c r="M183" s="67">
        <f t="shared" si="25"/>
        <v>74614.23394098501</v>
      </c>
      <c r="N183" s="65">
        <f t="shared" si="18"/>
        <v>304670.75413966354</v>
      </c>
      <c r="O183" s="62"/>
      <c r="P183" s="62"/>
      <c r="Q183" s="62"/>
    </row>
    <row r="184" spans="1:17" s="66" customFormat="1" ht="12.75">
      <c r="A184" s="56" t="s">
        <v>480</v>
      </c>
      <c r="B184" s="57" t="s">
        <v>163</v>
      </c>
      <c r="C184">
        <v>2304</v>
      </c>
      <c r="D184" s="58">
        <v>5033842.53</v>
      </c>
      <c r="E184" s="59">
        <v>299700</v>
      </c>
      <c r="F184" s="60">
        <f t="shared" si="19"/>
        <v>38698.60923963964</v>
      </c>
      <c r="G184" s="61">
        <f t="shared" si="22"/>
        <v>0.001933473317428543</v>
      </c>
      <c r="H184" s="62">
        <f t="shared" si="20"/>
        <v>16.796271371371372</v>
      </c>
      <c r="I184" s="57">
        <f t="shared" si="26"/>
        <v>14506.609239639642</v>
      </c>
      <c r="J184" s="62">
        <f t="shared" si="21"/>
        <v>14506.609239639642</v>
      </c>
      <c r="K184" s="62">
        <f t="shared" si="23"/>
        <v>0.00238404702468542</v>
      </c>
      <c r="L184" s="63">
        <f t="shared" si="24"/>
        <v>364853.6152534002</v>
      </c>
      <c r="M184" s="67">
        <f t="shared" si="25"/>
        <v>122005.82603605636</v>
      </c>
      <c r="N184" s="65">
        <f t="shared" si="18"/>
        <v>486859.44128945656</v>
      </c>
      <c r="O184" s="62"/>
      <c r="P184" s="62"/>
      <c r="Q184" s="62"/>
    </row>
    <row r="185" spans="1:17" s="66" customFormat="1" ht="12.75">
      <c r="A185" s="56" t="s">
        <v>476</v>
      </c>
      <c r="B185" s="57" t="s">
        <v>34</v>
      </c>
      <c r="C185">
        <v>193</v>
      </c>
      <c r="D185" s="58">
        <v>241071.86</v>
      </c>
      <c r="E185" s="59">
        <v>22950</v>
      </c>
      <c r="F185" s="60">
        <f t="shared" si="19"/>
        <v>2027.3145525054465</v>
      </c>
      <c r="G185" s="61">
        <f t="shared" si="22"/>
        <v>0.00010128939179780116</v>
      </c>
      <c r="H185" s="62">
        <f t="shared" si="20"/>
        <v>10.504220479302832</v>
      </c>
      <c r="I185" s="57">
        <f t="shared" si="26"/>
        <v>0.8145525054466152</v>
      </c>
      <c r="J185" s="62">
        <f t="shared" si="21"/>
        <v>0.8145525054466152</v>
      </c>
      <c r="K185" s="62">
        <f t="shared" si="23"/>
        <v>1.3386529167365212E-07</v>
      </c>
      <c r="L185" s="63">
        <f t="shared" si="24"/>
        <v>19113.685433940136</v>
      </c>
      <c r="M185" s="67">
        <f t="shared" si="25"/>
        <v>6.850680929985695</v>
      </c>
      <c r="N185" s="65">
        <f t="shared" si="18"/>
        <v>19120.536114870123</v>
      </c>
      <c r="O185" s="62"/>
      <c r="P185" s="62"/>
      <c r="Q185" s="62"/>
    </row>
    <row r="186" spans="1:17" s="66" customFormat="1" ht="12.75">
      <c r="A186" s="56" t="s">
        <v>476</v>
      </c>
      <c r="B186" s="57" t="s">
        <v>35</v>
      </c>
      <c r="C186">
        <v>112</v>
      </c>
      <c r="D186" s="58">
        <v>143163.66</v>
      </c>
      <c r="E186" s="59">
        <v>9100</v>
      </c>
      <c r="F186" s="60">
        <f t="shared" si="19"/>
        <v>1762.014276923077</v>
      </c>
      <c r="G186" s="61">
        <f t="shared" si="22"/>
        <v>8.803436754696772E-05</v>
      </c>
      <c r="H186" s="62">
        <f t="shared" si="20"/>
        <v>15.73227032967033</v>
      </c>
      <c r="I186" s="57">
        <f t="shared" si="26"/>
        <v>586.014276923077</v>
      </c>
      <c r="J186" s="62">
        <f t="shared" si="21"/>
        <v>586.014276923077</v>
      </c>
      <c r="K186" s="62">
        <f t="shared" si="23"/>
        <v>9.630683299196281E-05</v>
      </c>
      <c r="L186" s="63">
        <f t="shared" si="24"/>
        <v>16612.412996097555</v>
      </c>
      <c r="M186" s="67">
        <f t="shared" si="25"/>
        <v>4928.591840025212</v>
      </c>
      <c r="N186" s="65">
        <f t="shared" si="18"/>
        <v>21541.004836122767</v>
      </c>
      <c r="O186" s="62"/>
      <c r="P186" s="62"/>
      <c r="Q186" s="62"/>
    </row>
    <row r="187" spans="1:17" s="66" customFormat="1" ht="12.75">
      <c r="A187" s="56" t="s">
        <v>484</v>
      </c>
      <c r="B187" s="57" t="s">
        <v>273</v>
      </c>
      <c r="C187">
        <v>7474</v>
      </c>
      <c r="D187" s="58">
        <v>13581344.5944</v>
      </c>
      <c r="E187" s="59">
        <v>800700</v>
      </c>
      <c r="F187" s="60">
        <f t="shared" si="19"/>
        <v>126772.785685707</v>
      </c>
      <c r="G187" s="61">
        <f t="shared" si="22"/>
        <v>0.006333865824003035</v>
      </c>
      <c r="H187" s="62">
        <f t="shared" si="20"/>
        <v>16.961839133757962</v>
      </c>
      <c r="I187" s="57">
        <f t="shared" si="26"/>
        <v>48295.78568570701</v>
      </c>
      <c r="J187" s="62">
        <f t="shared" si="21"/>
        <v>48295.78568570701</v>
      </c>
      <c r="K187" s="62">
        <f t="shared" si="23"/>
        <v>0.00793703216698175</v>
      </c>
      <c r="L187" s="63">
        <f t="shared" si="24"/>
        <v>1195224.0683057013</v>
      </c>
      <c r="M187" s="67">
        <f t="shared" si="25"/>
        <v>406185.0105222385</v>
      </c>
      <c r="N187" s="65">
        <f t="shared" si="18"/>
        <v>1601409.0788279397</v>
      </c>
      <c r="O187" s="62"/>
      <c r="P187" s="62"/>
      <c r="Q187" s="62"/>
    </row>
    <row r="188" spans="1:17" s="66" customFormat="1" ht="12.75">
      <c r="A188" s="56" t="s">
        <v>479</v>
      </c>
      <c r="B188" s="57" t="s">
        <v>132</v>
      </c>
      <c r="C188">
        <v>2457</v>
      </c>
      <c r="D188" s="58">
        <v>3778583.55</v>
      </c>
      <c r="E188" s="59">
        <v>419050</v>
      </c>
      <c r="F188" s="60">
        <f t="shared" si="19"/>
        <v>22154.825873642763</v>
      </c>
      <c r="G188" s="61">
        <f t="shared" si="22"/>
        <v>0.0011069070832418026</v>
      </c>
      <c r="H188" s="62">
        <f t="shared" si="20"/>
        <v>9.017023147595753</v>
      </c>
      <c r="I188" s="57">
        <f t="shared" si="26"/>
        <v>-3643.674126357236</v>
      </c>
      <c r="J188" s="62">
        <f t="shared" si="21"/>
        <v>0</v>
      </c>
      <c r="K188" s="62">
        <f t="shared" si="23"/>
        <v>0</v>
      </c>
      <c r="L188" s="63">
        <f t="shared" si="24"/>
        <v>208877.48872970615</v>
      </c>
      <c r="M188" s="67">
        <f t="shared" si="25"/>
        <v>0</v>
      </c>
      <c r="N188" s="65">
        <f t="shared" si="18"/>
        <v>208877.48872970615</v>
      </c>
      <c r="O188" s="62"/>
      <c r="P188" s="62"/>
      <c r="Q188" s="62"/>
    </row>
    <row r="189" spans="1:17" s="66" customFormat="1" ht="12.75">
      <c r="A189" s="56" t="s">
        <v>483</v>
      </c>
      <c r="B189" s="57" t="s">
        <v>226</v>
      </c>
      <c r="C189">
        <v>239</v>
      </c>
      <c r="D189" s="58">
        <v>701582.97</v>
      </c>
      <c r="E189" s="59">
        <v>49750</v>
      </c>
      <c r="F189" s="60">
        <f t="shared" si="19"/>
        <v>3370.418690050251</v>
      </c>
      <c r="G189" s="61">
        <f t="shared" si="22"/>
        <v>0.0001683940258788304</v>
      </c>
      <c r="H189" s="62">
        <f t="shared" si="20"/>
        <v>14.10217025125628</v>
      </c>
      <c r="I189" s="57">
        <f t="shared" si="26"/>
        <v>860.9186900502511</v>
      </c>
      <c r="J189" s="62">
        <f t="shared" si="21"/>
        <v>860.9186900502511</v>
      </c>
      <c r="K189" s="62">
        <f t="shared" si="23"/>
        <v>0.0001414852090936556</v>
      </c>
      <c r="L189" s="63">
        <f t="shared" si="24"/>
        <v>31776.57978268767</v>
      </c>
      <c r="M189" s="67">
        <f t="shared" si="25"/>
        <v>7240.637298097491</v>
      </c>
      <c r="N189" s="65">
        <f t="shared" si="18"/>
        <v>39017.21708078516</v>
      </c>
      <c r="O189" s="62"/>
      <c r="P189" s="62"/>
      <c r="Q189" s="62"/>
    </row>
    <row r="190" spans="1:17" s="66" customFormat="1" ht="12.75">
      <c r="A190" s="56" t="s">
        <v>487</v>
      </c>
      <c r="B190" s="57" t="s">
        <v>347</v>
      </c>
      <c r="C190">
        <v>864</v>
      </c>
      <c r="D190" s="58">
        <v>914479.23</v>
      </c>
      <c r="E190" s="59">
        <v>62950</v>
      </c>
      <c r="F190" s="60">
        <f t="shared" si="19"/>
        <v>12551.390861318507</v>
      </c>
      <c r="G190" s="61">
        <f t="shared" si="22"/>
        <v>0.0006270969371715274</v>
      </c>
      <c r="H190" s="62">
        <f t="shared" si="20"/>
        <v>14.527072756155679</v>
      </c>
      <c r="I190" s="57">
        <f t="shared" si="26"/>
        <v>3479.3908613185067</v>
      </c>
      <c r="J190" s="62">
        <f t="shared" si="21"/>
        <v>3479.3908613185067</v>
      </c>
      <c r="K190" s="62">
        <f t="shared" si="23"/>
        <v>0.000571810496416879</v>
      </c>
      <c r="L190" s="63">
        <f t="shared" si="24"/>
        <v>118335.52735326125</v>
      </c>
      <c r="M190" s="67">
        <f t="shared" si="25"/>
        <v>29262.93450970595</v>
      </c>
      <c r="N190" s="65">
        <f t="shared" si="18"/>
        <v>147598.4618629672</v>
      </c>
      <c r="O190" s="62"/>
      <c r="P190" s="62"/>
      <c r="Q190" s="62"/>
    </row>
    <row r="191" spans="1:17" s="66" customFormat="1" ht="12.75">
      <c r="A191" s="56" t="s">
        <v>477</v>
      </c>
      <c r="B191" s="57" t="s">
        <v>83</v>
      </c>
      <c r="C191">
        <v>4868</v>
      </c>
      <c r="D191" s="58">
        <v>12752775.57</v>
      </c>
      <c r="E191" s="59">
        <v>2115150</v>
      </c>
      <c r="F191" s="60">
        <f t="shared" si="19"/>
        <v>29350.406105836468</v>
      </c>
      <c r="G191" s="61">
        <f t="shared" si="22"/>
        <v>0.001466415154868109</v>
      </c>
      <c r="H191" s="62">
        <f t="shared" si="20"/>
        <v>6.029253513935182</v>
      </c>
      <c r="I191" s="57">
        <f t="shared" si="26"/>
        <v>-21763.593894163532</v>
      </c>
      <c r="J191" s="62">
        <f t="shared" si="21"/>
        <v>0</v>
      </c>
      <c r="K191" s="62">
        <f t="shared" si="23"/>
        <v>0</v>
      </c>
      <c r="L191" s="63">
        <f t="shared" si="24"/>
        <v>276718.0006536489</v>
      </c>
      <c r="M191" s="67">
        <f t="shared" si="25"/>
        <v>0</v>
      </c>
      <c r="N191" s="65">
        <f t="shared" si="18"/>
        <v>276718.0006536489</v>
      </c>
      <c r="O191" s="62"/>
      <c r="P191" s="62"/>
      <c r="Q191" s="62"/>
    </row>
    <row r="192" spans="1:17" s="66" customFormat="1" ht="12.75">
      <c r="A192" s="56" t="s">
        <v>489</v>
      </c>
      <c r="B192" s="57" t="s">
        <v>408</v>
      </c>
      <c r="C192">
        <v>992</v>
      </c>
      <c r="D192" s="58">
        <v>1984024.53</v>
      </c>
      <c r="E192" s="59">
        <v>127450</v>
      </c>
      <c r="F192" s="60">
        <f t="shared" si="19"/>
        <v>15442.544792153785</v>
      </c>
      <c r="G192" s="61">
        <f t="shared" si="22"/>
        <v>0.0007715457711653537</v>
      </c>
      <c r="H192" s="62">
        <f t="shared" si="20"/>
        <v>15.567081443703414</v>
      </c>
      <c r="I192" s="57">
        <f t="shared" si="26"/>
        <v>5026.544792153786</v>
      </c>
      <c r="J192" s="62">
        <f t="shared" si="21"/>
        <v>5026.544792153786</v>
      </c>
      <c r="K192" s="62">
        <f t="shared" si="23"/>
        <v>0.0008260730649197463</v>
      </c>
      <c r="L192" s="63">
        <f t="shared" si="24"/>
        <v>145593.56025535407</v>
      </c>
      <c r="M192" s="67">
        <f t="shared" si="25"/>
        <v>42275.05817129146</v>
      </c>
      <c r="N192" s="65">
        <f t="shared" si="18"/>
        <v>187868.61842664552</v>
      </c>
      <c r="O192" s="62"/>
      <c r="P192" s="62"/>
      <c r="Q192" s="62"/>
    </row>
    <row r="193" spans="1:17" s="66" customFormat="1" ht="12.75">
      <c r="A193" s="56" t="s">
        <v>477</v>
      </c>
      <c r="B193" s="57" t="s">
        <v>84</v>
      </c>
      <c r="C193">
        <v>2846</v>
      </c>
      <c r="D193" s="58">
        <v>6856183.22</v>
      </c>
      <c r="E193" s="59">
        <v>628650</v>
      </c>
      <c r="F193" s="60">
        <f t="shared" si="19"/>
        <v>31039.04787102521</v>
      </c>
      <c r="G193" s="61">
        <f t="shared" si="22"/>
        <v>0.0015507836595724986</v>
      </c>
      <c r="H193" s="62">
        <f t="shared" si="20"/>
        <v>10.906200938519047</v>
      </c>
      <c r="I193" s="57">
        <f t="shared" si="26"/>
        <v>1156.0478710252091</v>
      </c>
      <c r="J193" s="62">
        <f t="shared" si="21"/>
        <v>1156.0478710252091</v>
      </c>
      <c r="K193" s="62">
        <f t="shared" si="23"/>
        <v>0.0001899873665708547</v>
      </c>
      <c r="L193" s="63">
        <f t="shared" si="24"/>
        <v>292638.65167967876</v>
      </c>
      <c r="M193" s="67">
        <f t="shared" si="25"/>
        <v>9722.780362501766</v>
      </c>
      <c r="N193" s="65">
        <f t="shared" si="18"/>
        <v>302361.4320421805</v>
      </c>
      <c r="O193" s="62"/>
      <c r="P193" s="62"/>
      <c r="Q193" s="62"/>
    </row>
    <row r="194" spans="1:17" s="66" customFormat="1" ht="12.75">
      <c r="A194" s="56" t="s">
        <v>483</v>
      </c>
      <c r="B194" s="57" t="s">
        <v>227</v>
      </c>
      <c r="C194">
        <v>1216</v>
      </c>
      <c r="D194" s="58">
        <v>2165158.26</v>
      </c>
      <c r="E194" s="59">
        <v>134550</v>
      </c>
      <c r="F194" s="60">
        <f t="shared" si="19"/>
        <v>19567.68817658863</v>
      </c>
      <c r="G194" s="61">
        <f t="shared" si="22"/>
        <v>0.0009776476136109432</v>
      </c>
      <c r="H194" s="62">
        <f t="shared" si="20"/>
        <v>16.091848829431438</v>
      </c>
      <c r="I194" s="57">
        <f t="shared" si="26"/>
        <v>6799.688176588628</v>
      </c>
      <c r="J194" s="62">
        <f t="shared" si="21"/>
        <v>6799.688176588628</v>
      </c>
      <c r="K194" s="62">
        <f t="shared" si="23"/>
        <v>0.0011174752210108777</v>
      </c>
      <c r="L194" s="63">
        <f t="shared" si="24"/>
        <v>184485.74544809808</v>
      </c>
      <c r="M194" s="67">
        <f t="shared" si="25"/>
        <v>57187.83480466243</v>
      </c>
      <c r="N194" s="65">
        <f t="shared" si="18"/>
        <v>241673.5802527605</v>
      </c>
      <c r="O194" s="62"/>
      <c r="P194" s="62"/>
      <c r="Q194" s="62"/>
    </row>
    <row r="195" spans="1:17" s="66" customFormat="1" ht="12.75">
      <c r="A195" s="56" t="s">
        <v>487</v>
      </c>
      <c r="B195" s="57" t="s">
        <v>348</v>
      </c>
      <c r="C195">
        <v>1728</v>
      </c>
      <c r="D195" s="58">
        <v>2674024.94</v>
      </c>
      <c r="E195" s="59">
        <v>145250</v>
      </c>
      <c r="F195" s="60">
        <f t="shared" si="19"/>
        <v>31812.152126127363</v>
      </c>
      <c r="G195" s="61">
        <f t="shared" si="22"/>
        <v>0.0015894097621172731</v>
      </c>
      <c r="H195" s="62">
        <f t="shared" si="20"/>
        <v>18.409810258175558</v>
      </c>
      <c r="I195" s="57">
        <f t="shared" si="26"/>
        <v>13668.152126127363</v>
      </c>
      <c r="J195" s="62">
        <f t="shared" si="21"/>
        <v>13668.152126127363</v>
      </c>
      <c r="K195" s="62">
        <f t="shared" si="23"/>
        <v>0.0022462531988661394</v>
      </c>
      <c r="L195" s="63">
        <f t="shared" si="24"/>
        <v>299927.5410734836</v>
      </c>
      <c r="M195" s="67">
        <f t="shared" si="25"/>
        <v>114954.09871370283</v>
      </c>
      <c r="N195" s="65">
        <f aca="true" t="shared" si="27" ref="N195:N258">L195+M195</f>
        <v>414881.6397871864</v>
      </c>
      <c r="O195" s="62"/>
      <c r="P195" s="62"/>
      <c r="Q195" s="62"/>
    </row>
    <row r="196" spans="1:17" s="66" customFormat="1" ht="12.75">
      <c r="A196" s="56" t="s">
        <v>476</v>
      </c>
      <c r="B196" s="57" t="s">
        <v>36</v>
      </c>
      <c r="C196">
        <v>103</v>
      </c>
      <c r="D196" s="58">
        <v>243476.16</v>
      </c>
      <c r="E196" s="59">
        <v>14000</v>
      </c>
      <c r="F196" s="60">
        <f t="shared" si="19"/>
        <v>1791.2888914285716</v>
      </c>
      <c r="G196" s="61">
        <f t="shared" si="22"/>
        <v>8.949699597565042E-05</v>
      </c>
      <c r="H196" s="62">
        <f t="shared" si="20"/>
        <v>17.391154285714286</v>
      </c>
      <c r="I196" s="57">
        <f t="shared" si="26"/>
        <v>709.7888914285714</v>
      </c>
      <c r="J196" s="62">
        <f t="shared" si="21"/>
        <v>709.7888914285714</v>
      </c>
      <c r="K196" s="62">
        <f t="shared" si="23"/>
        <v>0.00011664821646544081</v>
      </c>
      <c r="L196" s="63">
        <f t="shared" si="24"/>
        <v>16888.416427418248</v>
      </c>
      <c r="M196" s="67">
        <f t="shared" si="25"/>
        <v>5969.5810771084625</v>
      </c>
      <c r="N196" s="65">
        <f t="shared" si="27"/>
        <v>22857.99750452671</v>
      </c>
      <c r="O196" s="62"/>
      <c r="P196" s="62"/>
      <c r="Q196" s="62"/>
    </row>
    <row r="197" spans="1:17" s="66" customFormat="1" ht="12.75">
      <c r="A197" s="56" t="s">
        <v>483</v>
      </c>
      <c r="B197" s="57" t="s">
        <v>228</v>
      </c>
      <c r="C197">
        <v>1494</v>
      </c>
      <c r="D197" s="58">
        <v>1360953.14</v>
      </c>
      <c r="E197" s="59">
        <v>104400</v>
      </c>
      <c r="F197" s="60">
        <f aca="true" t="shared" si="28" ref="F197:F259">(C197*D197)/E197</f>
        <v>19475.708727586207</v>
      </c>
      <c r="G197" s="61">
        <f t="shared" si="22"/>
        <v>0.0009730521045243841</v>
      </c>
      <c r="H197" s="62">
        <f aca="true" t="shared" si="29" ref="H197:H259">D197/E197</f>
        <v>13.035949616858236</v>
      </c>
      <c r="I197" s="57">
        <f t="shared" si="26"/>
        <v>3788.7087275862045</v>
      </c>
      <c r="J197" s="62">
        <f aca="true" t="shared" si="30" ref="J197:J259">IF(I197&gt;0,I197,0)</f>
        <v>3788.7087275862045</v>
      </c>
      <c r="K197" s="62">
        <f t="shared" si="23"/>
        <v>0.0006226444526209594</v>
      </c>
      <c r="L197" s="63">
        <f t="shared" si="24"/>
        <v>183618.55576978854</v>
      </c>
      <c r="M197" s="67">
        <f t="shared" si="25"/>
        <v>31864.409544862985</v>
      </c>
      <c r="N197" s="65">
        <f t="shared" si="27"/>
        <v>215482.96531465152</v>
      </c>
      <c r="O197" s="62"/>
      <c r="P197" s="62"/>
      <c r="Q197" s="62"/>
    </row>
    <row r="198" spans="1:17" s="66" customFormat="1" ht="12.75">
      <c r="A198" s="56" t="s">
        <v>484</v>
      </c>
      <c r="B198" s="57" t="s">
        <v>274</v>
      </c>
      <c r="C198">
        <v>5934</v>
      </c>
      <c r="D198" s="58">
        <v>6600667.86</v>
      </c>
      <c r="E198" s="59">
        <v>632300</v>
      </c>
      <c r="F198" s="60">
        <f t="shared" si="28"/>
        <v>61945.85336270758</v>
      </c>
      <c r="G198" s="61">
        <f t="shared" si="22"/>
        <v>0.0030949601795883966</v>
      </c>
      <c r="H198" s="62">
        <f t="shared" si="29"/>
        <v>10.439139427486953</v>
      </c>
      <c r="I198" s="57">
        <f t="shared" si="26"/>
        <v>-361.1466372924189</v>
      </c>
      <c r="J198" s="62">
        <f t="shared" si="30"/>
        <v>0</v>
      </c>
      <c r="K198" s="62">
        <f t="shared" si="23"/>
        <v>0</v>
      </c>
      <c r="L198" s="63">
        <f t="shared" si="24"/>
        <v>584030.5115200392</v>
      </c>
      <c r="M198" s="67">
        <f t="shared" si="25"/>
        <v>0</v>
      </c>
      <c r="N198" s="65">
        <f t="shared" si="27"/>
        <v>584030.5115200392</v>
      </c>
      <c r="O198" s="62"/>
      <c r="P198" s="62"/>
      <c r="Q198" s="62"/>
    </row>
    <row r="199" spans="1:17" s="66" customFormat="1" ht="12.75">
      <c r="A199" s="56" t="s">
        <v>476</v>
      </c>
      <c r="B199" s="57" t="s">
        <v>37</v>
      </c>
      <c r="C199">
        <v>81</v>
      </c>
      <c r="D199" s="58">
        <v>174720.28</v>
      </c>
      <c r="E199" s="59">
        <v>10300</v>
      </c>
      <c r="F199" s="60">
        <f t="shared" si="28"/>
        <v>1374.0138524271845</v>
      </c>
      <c r="G199" s="61">
        <f aca="true" t="shared" si="31" ref="G199:G262">F199/$F$494</f>
        <v>6.864895596103079E-05</v>
      </c>
      <c r="H199" s="62">
        <f t="shared" si="29"/>
        <v>16.963133980582523</v>
      </c>
      <c r="I199" s="57">
        <f t="shared" si="26"/>
        <v>523.5138524271844</v>
      </c>
      <c r="J199" s="62">
        <f t="shared" si="30"/>
        <v>523.5138524271844</v>
      </c>
      <c r="K199" s="62">
        <f aca="true" t="shared" si="32" ref="K199:K262">J199/$J$494</f>
        <v>8.603538026310239E-05</v>
      </c>
      <c r="L199" s="63">
        <f aca="true" t="shared" si="33" ref="L199:L262">$B$501*G199</f>
        <v>12954.31363855851</v>
      </c>
      <c r="M199" s="67">
        <f aca="true" t="shared" si="34" ref="M199:M262">$G$501*K199</f>
        <v>4402.94068390329</v>
      </c>
      <c r="N199" s="65">
        <f t="shared" si="27"/>
        <v>17357.2543224618</v>
      </c>
      <c r="O199" s="62"/>
      <c r="P199" s="62"/>
      <c r="Q199" s="62"/>
    </row>
    <row r="200" spans="1:17" s="66" customFormat="1" ht="12.75">
      <c r="A200" s="56" t="s">
        <v>487</v>
      </c>
      <c r="B200" s="57" t="s">
        <v>349</v>
      </c>
      <c r="C200">
        <v>70</v>
      </c>
      <c r="D200" s="58">
        <v>126150.8</v>
      </c>
      <c r="E200" s="59">
        <v>12200</v>
      </c>
      <c r="F200" s="60">
        <f t="shared" si="28"/>
        <v>723.8160655737705</v>
      </c>
      <c r="G200" s="61">
        <f t="shared" si="31"/>
        <v>3.6163548949440896E-05</v>
      </c>
      <c r="H200" s="62">
        <f t="shared" si="29"/>
        <v>10.340229508196721</v>
      </c>
      <c r="I200" s="57">
        <f t="shared" si="26"/>
        <v>-11.183934426229527</v>
      </c>
      <c r="J200" s="62">
        <f t="shared" si="30"/>
        <v>0</v>
      </c>
      <c r="K200" s="62">
        <f t="shared" si="32"/>
        <v>0</v>
      </c>
      <c r="L200" s="63">
        <f t="shared" si="33"/>
        <v>6824.1963598157845</v>
      </c>
      <c r="M200" s="67">
        <f t="shared" si="34"/>
        <v>0</v>
      </c>
      <c r="N200" s="65">
        <f t="shared" si="27"/>
        <v>6824.1963598157845</v>
      </c>
      <c r="O200" s="62"/>
      <c r="P200" s="62"/>
      <c r="Q200" s="62"/>
    </row>
    <row r="201" spans="1:17" s="66" customFormat="1" ht="12.75">
      <c r="A201" s="56" t="s">
        <v>483</v>
      </c>
      <c r="B201" s="57" t="s">
        <v>229</v>
      </c>
      <c r="C201">
        <v>1692</v>
      </c>
      <c r="D201" s="58">
        <v>2269316.11</v>
      </c>
      <c r="E201" s="59">
        <v>201050</v>
      </c>
      <c r="F201" s="60">
        <f t="shared" si="28"/>
        <v>19098.14900830639</v>
      </c>
      <c r="G201" s="61">
        <f t="shared" si="31"/>
        <v>0.0009541883350684115</v>
      </c>
      <c r="H201" s="62">
        <f t="shared" si="29"/>
        <v>11.287322108928127</v>
      </c>
      <c r="I201" s="57">
        <f t="shared" si="26"/>
        <v>1332.1490083063902</v>
      </c>
      <c r="J201" s="62">
        <f t="shared" si="30"/>
        <v>1332.1490083063902</v>
      </c>
      <c r="K201" s="62">
        <f t="shared" si="32"/>
        <v>0.000218928202119917</v>
      </c>
      <c r="L201" s="63">
        <f t="shared" si="33"/>
        <v>180058.89222476905</v>
      </c>
      <c r="M201" s="67">
        <f t="shared" si="34"/>
        <v>11203.854565642927</v>
      </c>
      <c r="N201" s="65">
        <f t="shared" si="27"/>
        <v>191262.74679041197</v>
      </c>
      <c r="O201" s="62"/>
      <c r="P201" s="62"/>
      <c r="Q201" s="62"/>
    </row>
    <row r="202" spans="1:17" s="66" customFormat="1" ht="12.75">
      <c r="A202" s="56" t="s">
        <v>476</v>
      </c>
      <c r="B202" s="57" t="s">
        <v>38</v>
      </c>
      <c r="C202">
        <v>1315</v>
      </c>
      <c r="D202" s="58">
        <v>846587.87</v>
      </c>
      <c r="E202" s="59">
        <v>69850</v>
      </c>
      <c r="F202" s="60">
        <f t="shared" si="28"/>
        <v>15937.910508947745</v>
      </c>
      <c r="G202" s="61">
        <f t="shared" si="31"/>
        <v>0.0007962954046692089</v>
      </c>
      <c r="H202" s="62">
        <f t="shared" si="29"/>
        <v>12.12008403722262</v>
      </c>
      <c r="I202" s="57">
        <f aca="true" t="shared" si="35" ref="I202:I265">(H202-10.5)*C202</f>
        <v>2130.4105089477453</v>
      </c>
      <c r="J202" s="62">
        <f t="shared" si="30"/>
        <v>2130.4105089477453</v>
      </c>
      <c r="K202" s="62">
        <f t="shared" si="32"/>
        <v>0.00035011619540539795</v>
      </c>
      <c r="L202" s="63">
        <f t="shared" si="33"/>
        <v>150263.9082651667</v>
      </c>
      <c r="M202" s="67">
        <f t="shared" si="34"/>
        <v>17917.52225804916</v>
      </c>
      <c r="N202" s="65">
        <f t="shared" si="27"/>
        <v>168181.43052321588</v>
      </c>
      <c r="O202" s="62"/>
      <c r="P202" s="62"/>
      <c r="Q202" s="62"/>
    </row>
    <row r="203" spans="1:17" s="66" customFormat="1" ht="12.75">
      <c r="A203" s="56" t="s">
        <v>484</v>
      </c>
      <c r="B203" s="57" t="s">
        <v>275</v>
      </c>
      <c r="C203">
        <v>3062</v>
      </c>
      <c r="D203" s="58">
        <v>5140118.49</v>
      </c>
      <c r="E203" s="59">
        <v>325000</v>
      </c>
      <c r="F203" s="60">
        <f t="shared" si="28"/>
        <v>48427.824050400006</v>
      </c>
      <c r="G203" s="61">
        <f t="shared" si="31"/>
        <v>0.002419567717349953</v>
      </c>
      <c r="H203" s="62">
        <f t="shared" si="29"/>
        <v>15.8157492</v>
      </c>
      <c r="I203" s="57">
        <f t="shared" si="35"/>
        <v>16276.824050400002</v>
      </c>
      <c r="J203" s="62">
        <f t="shared" si="30"/>
        <v>16276.824050400002</v>
      </c>
      <c r="K203" s="62">
        <f t="shared" si="32"/>
        <v>0.002674967892748462</v>
      </c>
      <c r="L203" s="63">
        <f t="shared" si="33"/>
        <v>456581.4387341155</v>
      </c>
      <c r="M203" s="67">
        <f t="shared" si="34"/>
        <v>136893.9723065107</v>
      </c>
      <c r="N203" s="65">
        <f t="shared" si="27"/>
        <v>593475.4110406262</v>
      </c>
      <c r="O203" s="62"/>
      <c r="P203" s="62"/>
      <c r="Q203" s="62"/>
    </row>
    <row r="204" spans="1:17" s="66" customFormat="1" ht="12.75">
      <c r="A204" s="56" t="s">
        <v>490</v>
      </c>
      <c r="B204" s="57" t="s">
        <v>440</v>
      </c>
      <c r="C204">
        <v>4776</v>
      </c>
      <c r="D204" s="58">
        <v>5953976.7</v>
      </c>
      <c r="E204" s="59">
        <v>599550</v>
      </c>
      <c r="F204" s="60">
        <f t="shared" si="28"/>
        <v>47429.226451838884</v>
      </c>
      <c r="G204" s="61">
        <f t="shared" si="31"/>
        <v>0.0023696754382835404</v>
      </c>
      <c r="H204" s="62">
        <f t="shared" si="29"/>
        <v>9.93074255691769</v>
      </c>
      <c r="I204" s="57">
        <f t="shared" si="35"/>
        <v>-2718.773548161116</v>
      </c>
      <c r="J204" s="62">
        <f t="shared" si="30"/>
        <v>0</v>
      </c>
      <c r="K204" s="62">
        <f t="shared" si="32"/>
        <v>0</v>
      </c>
      <c r="L204" s="63">
        <f t="shared" si="33"/>
        <v>447166.57987543626</v>
      </c>
      <c r="M204" s="67">
        <f t="shared" si="34"/>
        <v>0</v>
      </c>
      <c r="N204" s="65">
        <f t="shared" si="27"/>
        <v>447166.57987543626</v>
      </c>
      <c r="O204" s="62"/>
      <c r="P204" s="62"/>
      <c r="Q204" s="62"/>
    </row>
    <row r="205" spans="1:17" s="66" customFormat="1" ht="12.75">
      <c r="A205" s="56" t="s">
        <v>481</v>
      </c>
      <c r="B205" s="57" t="s">
        <v>186</v>
      </c>
      <c r="C205">
        <v>1644</v>
      </c>
      <c r="D205" s="58">
        <v>3299492.15</v>
      </c>
      <c r="E205" s="59">
        <v>235550</v>
      </c>
      <c r="F205" s="60">
        <f t="shared" si="28"/>
        <v>23028.508149437483</v>
      </c>
      <c r="G205" s="61">
        <f t="shared" si="31"/>
        <v>0.0011505582996898867</v>
      </c>
      <c r="H205" s="62">
        <f t="shared" si="29"/>
        <v>14.007608363404797</v>
      </c>
      <c r="I205" s="57">
        <f t="shared" si="35"/>
        <v>5766.508149437486</v>
      </c>
      <c r="J205" s="62">
        <f t="shared" si="30"/>
        <v>5766.508149437486</v>
      </c>
      <c r="K205" s="62">
        <f t="shared" si="32"/>
        <v>0.0009476802172988133</v>
      </c>
      <c r="L205" s="63">
        <f t="shared" si="33"/>
        <v>217114.63583058966</v>
      </c>
      <c r="M205" s="67">
        <f t="shared" si="34"/>
        <v>48498.417410549075</v>
      </c>
      <c r="N205" s="65">
        <f t="shared" si="27"/>
        <v>265613.05324113875</v>
      </c>
      <c r="O205" s="62"/>
      <c r="P205" s="62"/>
      <c r="Q205" s="62"/>
    </row>
    <row r="206" spans="1:17" s="66" customFormat="1" ht="12.75">
      <c r="A206" s="56" t="s">
        <v>476</v>
      </c>
      <c r="B206" s="57" t="s">
        <v>39</v>
      </c>
      <c r="C206">
        <v>5435</v>
      </c>
      <c r="D206" s="58">
        <v>5775995.635000001</v>
      </c>
      <c r="E206" s="59">
        <v>316400</v>
      </c>
      <c r="F206" s="60">
        <f t="shared" si="28"/>
        <v>99217.87697921935</v>
      </c>
      <c r="G206" s="61">
        <f t="shared" si="31"/>
        <v>0.004957157932040833</v>
      </c>
      <c r="H206" s="62">
        <f t="shared" si="29"/>
        <v>18.255359149810367</v>
      </c>
      <c r="I206" s="57">
        <f t="shared" si="35"/>
        <v>42150.37697921935</v>
      </c>
      <c r="J206" s="62">
        <f t="shared" si="30"/>
        <v>42150.37697921935</v>
      </c>
      <c r="K206" s="62">
        <f t="shared" si="32"/>
        <v>0.006927082626041216</v>
      </c>
      <c r="L206" s="63">
        <f t="shared" si="33"/>
        <v>935434.162232244</v>
      </c>
      <c r="M206" s="67">
        <f t="shared" si="34"/>
        <v>354499.90250158403</v>
      </c>
      <c r="N206" s="65">
        <f t="shared" si="27"/>
        <v>1289934.064733828</v>
      </c>
      <c r="O206" s="62"/>
      <c r="P206" s="62"/>
      <c r="Q206" s="62"/>
    </row>
    <row r="207" spans="1:17" s="66" customFormat="1" ht="12.75">
      <c r="A207" s="56" t="s">
        <v>484</v>
      </c>
      <c r="B207" s="57" t="s">
        <v>276</v>
      </c>
      <c r="C207">
        <v>1155</v>
      </c>
      <c r="D207" s="58">
        <v>1125138.37</v>
      </c>
      <c r="E207" s="59">
        <v>66800</v>
      </c>
      <c r="F207" s="60">
        <f t="shared" si="28"/>
        <v>19454.11403218563</v>
      </c>
      <c r="G207" s="61">
        <f t="shared" si="31"/>
        <v>0.0009719731828738293</v>
      </c>
      <c r="H207" s="62">
        <f t="shared" si="29"/>
        <v>16.843388772455093</v>
      </c>
      <c r="I207" s="57">
        <f t="shared" si="35"/>
        <v>7326.614032185632</v>
      </c>
      <c r="J207" s="62">
        <f t="shared" si="30"/>
        <v>7326.614032185632</v>
      </c>
      <c r="K207" s="62">
        <f t="shared" si="32"/>
        <v>0.0012040713371338115</v>
      </c>
      <c r="L207" s="63">
        <f t="shared" si="33"/>
        <v>183414.9592364246</v>
      </c>
      <c r="M207" s="67">
        <f t="shared" si="34"/>
        <v>61619.471668237675</v>
      </c>
      <c r="N207" s="65">
        <f t="shared" si="27"/>
        <v>245034.43090466227</v>
      </c>
      <c r="O207" s="62"/>
      <c r="P207" s="62"/>
      <c r="Q207" s="62"/>
    </row>
    <row r="208" spans="1:17" s="66" customFormat="1" ht="12.75">
      <c r="A208" s="56" t="s">
        <v>484</v>
      </c>
      <c r="B208" s="57" t="s">
        <v>277</v>
      </c>
      <c r="C208">
        <v>1555</v>
      </c>
      <c r="D208" s="58">
        <v>1443076.25</v>
      </c>
      <c r="E208" s="59">
        <v>113500</v>
      </c>
      <c r="F208" s="60">
        <f t="shared" si="28"/>
        <v>19770.780341409692</v>
      </c>
      <c r="G208" s="61">
        <f t="shared" si="31"/>
        <v>0.0009877945746872112</v>
      </c>
      <c r="H208" s="62">
        <f t="shared" si="29"/>
        <v>12.7143281938326</v>
      </c>
      <c r="I208" s="57">
        <f t="shared" si="35"/>
        <v>3443.280341409693</v>
      </c>
      <c r="J208" s="62">
        <f t="shared" si="30"/>
        <v>3443.280341409693</v>
      </c>
      <c r="K208" s="62">
        <f t="shared" si="32"/>
        <v>0.0005658760167513477</v>
      </c>
      <c r="L208" s="63">
        <f t="shared" si="33"/>
        <v>186400.5147904729</v>
      </c>
      <c r="M208" s="67">
        <f t="shared" si="34"/>
        <v>28959.231987821815</v>
      </c>
      <c r="N208" s="65">
        <f t="shared" si="27"/>
        <v>215359.7467782947</v>
      </c>
      <c r="O208" s="62"/>
      <c r="P208" s="62"/>
      <c r="Q208" s="62"/>
    </row>
    <row r="209" spans="1:17" s="66" customFormat="1" ht="12.75">
      <c r="A209" s="56" t="s">
        <v>489</v>
      </c>
      <c r="B209" s="57" t="s">
        <v>519</v>
      </c>
      <c r="C209">
        <v>753</v>
      </c>
      <c r="D209" s="58">
        <v>49350</v>
      </c>
      <c r="E209" s="59">
        <v>3500</v>
      </c>
      <c r="F209" s="60">
        <f t="shared" si="28"/>
        <v>10617.3</v>
      </c>
      <c r="G209" s="61">
        <f t="shared" si="31"/>
        <v>0.00053046521971923</v>
      </c>
      <c r="H209" s="62">
        <f t="shared" si="29"/>
        <v>14.1</v>
      </c>
      <c r="I209" s="57">
        <f t="shared" si="35"/>
        <v>2710.7999999999997</v>
      </c>
      <c r="J209" s="62">
        <f t="shared" si="30"/>
        <v>2710.7999999999997</v>
      </c>
      <c r="K209" s="62">
        <f t="shared" si="32"/>
        <v>0.00044549863912083813</v>
      </c>
      <c r="L209" s="63">
        <f t="shared" si="33"/>
        <v>100100.76241349694</v>
      </c>
      <c r="M209" s="67">
        <f t="shared" si="34"/>
        <v>22798.807616241913</v>
      </c>
      <c r="N209" s="65">
        <f t="shared" si="27"/>
        <v>122899.57002973885</v>
      </c>
      <c r="O209" s="62"/>
      <c r="P209" s="62"/>
      <c r="Q209" s="62"/>
    </row>
    <row r="210" spans="1:17" s="66" customFormat="1" ht="12.75">
      <c r="A210" s="56" t="s">
        <v>478</v>
      </c>
      <c r="B210" s="57" t="s">
        <v>105</v>
      </c>
      <c r="C210">
        <v>935</v>
      </c>
      <c r="D210" s="58">
        <v>1421720.63</v>
      </c>
      <c r="E210" s="59">
        <v>108750</v>
      </c>
      <c r="F210" s="60">
        <f t="shared" si="28"/>
        <v>12223.529094712643</v>
      </c>
      <c r="G210" s="61">
        <f t="shared" si="31"/>
        <v>0.0006107161940390819</v>
      </c>
      <c r="H210" s="62">
        <f t="shared" si="29"/>
        <v>13.073293149425286</v>
      </c>
      <c r="I210" s="57">
        <f t="shared" si="35"/>
        <v>2406.0290947126423</v>
      </c>
      <c r="J210" s="62">
        <f t="shared" si="30"/>
        <v>2406.0290947126423</v>
      </c>
      <c r="K210" s="62">
        <f t="shared" si="32"/>
        <v>0.00039541194015774845</v>
      </c>
      <c r="L210" s="63">
        <f t="shared" si="33"/>
        <v>115244.42012228134</v>
      </c>
      <c r="M210" s="67">
        <f t="shared" si="34"/>
        <v>20235.574166089064</v>
      </c>
      <c r="N210" s="65">
        <f t="shared" si="27"/>
        <v>135479.99428837042</v>
      </c>
      <c r="O210" s="62"/>
      <c r="P210" s="62"/>
      <c r="Q210" s="62"/>
    </row>
    <row r="211" spans="1:17" s="66" customFormat="1" ht="12.75">
      <c r="A211" s="56" t="s">
        <v>476</v>
      </c>
      <c r="B211" s="57" t="s">
        <v>40</v>
      </c>
      <c r="C211">
        <v>787</v>
      </c>
      <c r="D211" s="58">
        <v>1671479.47</v>
      </c>
      <c r="E211" s="59">
        <v>84400</v>
      </c>
      <c r="F211" s="60">
        <f t="shared" si="28"/>
        <v>15585.951929976301</v>
      </c>
      <c r="G211" s="61">
        <f t="shared" si="31"/>
        <v>0.0007787107282518378</v>
      </c>
      <c r="H211" s="62">
        <f t="shared" si="29"/>
        <v>19.80425912322275</v>
      </c>
      <c r="I211" s="57">
        <f t="shared" si="35"/>
        <v>7322.451929976304</v>
      </c>
      <c r="J211" s="62">
        <f t="shared" si="30"/>
        <v>7322.451929976304</v>
      </c>
      <c r="K211" s="62">
        <f t="shared" si="32"/>
        <v>0.001203387328402021</v>
      </c>
      <c r="L211" s="63">
        <f t="shared" si="33"/>
        <v>146945.6143398738</v>
      </c>
      <c r="M211" s="67">
        <f t="shared" si="34"/>
        <v>61584.46688457617</v>
      </c>
      <c r="N211" s="65">
        <f t="shared" si="27"/>
        <v>208530.08122444997</v>
      </c>
      <c r="O211" s="62"/>
      <c r="P211" s="62"/>
      <c r="Q211" s="62"/>
    </row>
    <row r="212" spans="1:17" s="66" customFormat="1" ht="12.75">
      <c r="A212" s="56" t="s">
        <v>481</v>
      </c>
      <c r="B212" s="57" t="s">
        <v>187</v>
      </c>
      <c r="C212">
        <v>79</v>
      </c>
      <c r="D212" s="58">
        <v>648065.18</v>
      </c>
      <c r="E212" s="59">
        <v>74150</v>
      </c>
      <c r="F212" s="60">
        <f t="shared" si="28"/>
        <v>690.4537993256913</v>
      </c>
      <c r="G212" s="61">
        <f t="shared" si="31"/>
        <v>3.44966918487073E-05</v>
      </c>
      <c r="H212" s="62">
        <f t="shared" si="29"/>
        <v>8.739921510451788</v>
      </c>
      <c r="I212" s="57">
        <f t="shared" si="35"/>
        <v>-139.04620067430872</v>
      </c>
      <c r="J212" s="62">
        <f t="shared" si="30"/>
        <v>0</v>
      </c>
      <c r="K212" s="62">
        <f t="shared" si="32"/>
        <v>0</v>
      </c>
      <c r="L212" s="63">
        <f t="shared" si="33"/>
        <v>6509.654217531513</v>
      </c>
      <c r="M212" s="67">
        <f t="shared" si="34"/>
        <v>0</v>
      </c>
      <c r="N212" s="65">
        <f t="shared" si="27"/>
        <v>6509.654217531513</v>
      </c>
      <c r="O212" s="62"/>
      <c r="P212" s="62"/>
      <c r="Q212" s="62"/>
    </row>
    <row r="213" spans="1:17" s="66" customFormat="1" ht="12.75">
      <c r="A213" s="56" t="s">
        <v>488</v>
      </c>
      <c r="B213" s="57" t="s">
        <v>372</v>
      </c>
      <c r="C213">
        <v>541</v>
      </c>
      <c r="D213" s="58">
        <v>6376134.24</v>
      </c>
      <c r="E213" s="59">
        <v>444150</v>
      </c>
      <c r="F213" s="60">
        <f t="shared" si="28"/>
        <v>7766.494706382979</v>
      </c>
      <c r="G213" s="61">
        <f t="shared" si="31"/>
        <v>0.00038803229831215884</v>
      </c>
      <c r="H213" s="62">
        <f t="shared" si="29"/>
        <v>14.355812765957447</v>
      </c>
      <c r="I213" s="57">
        <f t="shared" si="35"/>
        <v>2085.994706382979</v>
      </c>
      <c r="J213" s="62">
        <f t="shared" si="30"/>
        <v>2085.994706382979</v>
      </c>
      <c r="K213" s="62">
        <f t="shared" si="32"/>
        <v>0.00034281680791902375</v>
      </c>
      <c r="L213" s="63">
        <f t="shared" si="33"/>
        <v>73223.13972378329</v>
      </c>
      <c r="M213" s="67">
        <f t="shared" si="34"/>
        <v>17543.969307704214</v>
      </c>
      <c r="N213" s="65">
        <f t="shared" si="27"/>
        <v>90767.1090314875</v>
      </c>
      <c r="O213" s="62"/>
      <c r="P213" s="62"/>
      <c r="Q213" s="62"/>
    </row>
    <row r="214" spans="1:17" s="66" customFormat="1" ht="12.75">
      <c r="A214" s="56" t="s">
        <v>487</v>
      </c>
      <c r="B214" s="57" t="s">
        <v>350</v>
      </c>
      <c r="C214">
        <v>838</v>
      </c>
      <c r="D214" s="58">
        <v>1517845.77</v>
      </c>
      <c r="E214" s="59">
        <v>99300</v>
      </c>
      <c r="F214" s="60">
        <f t="shared" si="28"/>
        <v>12809.212036858005</v>
      </c>
      <c r="G214" s="61">
        <f t="shared" si="31"/>
        <v>0.0006399782880357613</v>
      </c>
      <c r="H214" s="62">
        <f t="shared" si="29"/>
        <v>15.285455891238671</v>
      </c>
      <c r="I214" s="57">
        <f t="shared" si="35"/>
        <v>4010.2120368580063</v>
      </c>
      <c r="J214" s="62">
        <f t="shared" si="30"/>
        <v>4010.2120368580063</v>
      </c>
      <c r="K214" s="62">
        <f t="shared" si="32"/>
        <v>0.000659046777706303</v>
      </c>
      <c r="L214" s="63">
        <f t="shared" si="33"/>
        <v>120766.2862314928</v>
      </c>
      <c r="M214" s="67">
        <f t="shared" si="34"/>
        <v>33727.3324216701</v>
      </c>
      <c r="N214" s="65">
        <f t="shared" si="27"/>
        <v>154493.6186531629</v>
      </c>
      <c r="O214" s="62"/>
      <c r="P214" s="62"/>
      <c r="Q214" s="62"/>
    </row>
    <row r="215" spans="1:17" s="66" customFormat="1" ht="12.75">
      <c r="A215" s="56" t="s">
        <v>488</v>
      </c>
      <c r="B215" s="57" t="s">
        <v>373</v>
      </c>
      <c r="C215">
        <v>577</v>
      </c>
      <c r="D215" s="58">
        <v>713112.6</v>
      </c>
      <c r="E215" s="59">
        <v>44700</v>
      </c>
      <c r="F215" s="60">
        <f t="shared" si="28"/>
        <v>9205.055261744967</v>
      </c>
      <c r="G215" s="61">
        <f t="shared" si="31"/>
        <v>0.0004599061589998586</v>
      </c>
      <c r="H215" s="62">
        <f t="shared" si="29"/>
        <v>15.953302013422817</v>
      </c>
      <c r="I215" s="57">
        <f t="shared" si="35"/>
        <v>3146.5552617449657</v>
      </c>
      <c r="J215" s="62">
        <f t="shared" si="30"/>
        <v>3146.5552617449657</v>
      </c>
      <c r="K215" s="62">
        <f t="shared" si="32"/>
        <v>0.0005171115858882599</v>
      </c>
      <c r="L215" s="63">
        <f t="shared" si="33"/>
        <v>86786.00489380943</v>
      </c>
      <c r="M215" s="67">
        <f t="shared" si="34"/>
        <v>26463.666838718163</v>
      </c>
      <c r="N215" s="65">
        <f t="shared" si="27"/>
        <v>113249.67173252758</v>
      </c>
      <c r="O215" s="62"/>
      <c r="P215" s="62"/>
      <c r="Q215" s="62"/>
    </row>
    <row r="216" spans="1:17" s="66" customFormat="1" ht="12.75">
      <c r="A216" s="56" t="s">
        <v>478</v>
      </c>
      <c r="B216" s="57" t="s">
        <v>106</v>
      </c>
      <c r="C216">
        <v>4598</v>
      </c>
      <c r="D216" s="58">
        <v>9218975.73</v>
      </c>
      <c r="E216" s="59">
        <v>415100</v>
      </c>
      <c r="F216" s="60">
        <f t="shared" si="28"/>
        <v>102117.20165391472</v>
      </c>
      <c r="G216" s="61">
        <f t="shared" si="31"/>
        <v>0.005102014995569193</v>
      </c>
      <c r="H216" s="62">
        <f t="shared" si="29"/>
        <v>22.209047771621297</v>
      </c>
      <c r="I216" s="57">
        <f t="shared" si="35"/>
        <v>53838.20165391472</v>
      </c>
      <c r="J216" s="62">
        <f t="shared" si="30"/>
        <v>53838.20165391472</v>
      </c>
      <c r="K216" s="62">
        <f t="shared" si="32"/>
        <v>0.008847884598469923</v>
      </c>
      <c r="L216" s="63">
        <f t="shared" si="33"/>
        <v>962769.2295677502</v>
      </c>
      <c r="M216" s="67">
        <f t="shared" si="34"/>
        <v>452798.7317072595</v>
      </c>
      <c r="N216" s="65">
        <f t="shared" si="27"/>
        <v>1415567.9612750097</v>
      </c>
      <c r="O216" s="62"/>
      <c r="P216" s="62"/>
      <c r="Q216" s="62"/>
    </row>
    <row r="217" spans="1:17" s="66" customFormat="1" ht="12.75">
      <c r="A217" s="56" t="s">
        <v>482</v>
      </c>
      <c r="B217" s="57" t="s">
        <v>206</v>
      </c>
      <c r="C217">
        <v>2570</v>
      </c>
      <c r="D217" s="58">
        <v>4800717.24</v>
      </c>
      <c r="E217" s="59">
        <v>421100</v>
      </c>
      <c r="F217" s="60">
        <f t="shared" si="28"/>
        <v>29299.08170695797</v>
      </c>
      <c r="G217" s="61">
        <f t="shared" si="31"/>
        <v>0.0014638508674760188</v>
      </c>
      <c r="H217" s="62">
        <f t="shared" si="29"/>
        <v>11.400420897649015</v>
      </c>
      <c r="I217" s="57">
        <f t="shared" si="35"/>
        <v>2314.081706957969</v>
      </c>
      <c r="J217" s="62">
        <f t="shared" si="30"/>
        <v>2314.081706957969</v>
      </c>
      <c r="K217" s="62">
        <f t="shared" si="32"/>
        <v>0.00038030111083967884</v>
      </c>
      <c r="L217" s="63">
        <f t="shared" si="33"/>
        <v>276234.1100733552</v>
      </c>
      <c r="M217" s="67">
        <f t="shared" si="34"/>
        <v>19462.263407554758</v>
      </c>
      <c r="N217" s="65">
        <f t="shared" si="27"/>
        <v>295696.37348090997</v>
      </c>
      <c r="O217" s="62"/>
      <c r="P217" s="62"/>
      <c r="Q217" s="62"/>
    </row>
    <row r="218" spans="1:17" s="66" customFormat="1" ht="12.75">
      <c r="A218" s="56" t="s">
        <v>489</v>
      </c>
      <c r="B218" s="57" t="s">
        <v>409</v>
      </c>
      <c r="C218">
        <v>481</v>
      </c>
      <c r="D218" s="58">
        <v>905736.15</v>
      </c>
      <c r="E218" s="59">
        <v>63700</v>
      </c>
      <c r="F218" s="60">
        <f t="shared" si="28"/>
        <v>6839.232153061225</v>
      </c>
      <c r="G218" s="61">
        <f t="shared" si="31"/>
        <v>0.0003417040854816616</v>
      </c>
      <c r="H218" s="62">
        <f t="shared" si="29"/>
        <v>14.218777864992152</v>
      </c>
      <c r="I218" s="57">
        <f t="shared" si="35"/>
        <v>1788.732153061225</v>
      </c>
      <c r="J218" s="62">
        <f t="shared" si="30"/>
        <v>1788.732153061225</v>
      </c>
      <c r="K218" s="62">
        <f t="shared" si="32"/>
        <v>0.00029396404749168606</v>
      </c>
      <c r="L218" s="63">
        <f t="shared" si="33"/>
        <v>64480.833436403875</v>
      </c>
      <c r="M218" s="67">
        <f t="shared" si="34"/>
        <v>15043.88381091525</v>
      </c>
      <c r="N218" s="65">
        <f t="shared" si="27"/>
        <v>79524.71724731912</v>
      </c>
      <c r="O218" s="62"/>
      <c r="P218" s="62"/>
      <c r="Q218" s="62"/>
    </row>
    <row r="219" spans="1:17" s="66" customFormat="1" ht="12.75">
      <c r="A219" s="56" t="s">
        <v>489</v>
      </c>
      <c r="B219" s="57" t="s">
        <v>410</v>
      </c>
      <c r="C219">
        <v>1400</v>
      </c>
      <c r="D219" s="58">
        <v>2610106.8</v>
      </c>
      <c r="E219" s="59">
        <v>174700</v>
      </c>
      <c r="F219" s="60">
        <f t="shared" si="28"/>
        <v>20916.71161991986</v>
      </c>
      <c r="G219" s="61">
        <f t="shared" si="31"/>
        <v>0.0010450479900977238</v>
      </c>
      <c r="H219" s="62">
        <f t="shared" si="29"/>
        <v>14.940508299942758</v>
      </c>
      <c r="I219" s="57">
        <f t="shared" si="35"/>
        <v>6216.711619919862</v>
      </c>
      <c r="J219" s="62">
        <f t="shared" si="30"/>
        <v>6216.711619919862</v>
      </c>
      <c r="K219" s="62">
        <f t="shared" si="32"/>
        <v>0.0010216676134281392</v>
      </c>
      <c r="L219" s="63">
        <f t="shared" si="33"/>
        <v>197204.4474901556</v>
      </c>
      <c r="M219" s="67">
        <f t="shared" si="34"/>
        <v>52284.791289733126</v>
      </c>
      <c r="N219" s="65">
        <f t="shared" si="27"/>
        <v>249489.23877988872</v>
      </c>
      <c r="O219" s="62"/>
      <c r="P219" s="62"/>
      <c r="Q219" s="62"/>
    </row>
    <row r="220" spans="1:17" s="66" customFormat="1" ht="12.75">
      <c r="A220" s="56" t="s">
        <v>484</v>
      </c>
      <c r="B220" s="57" t="s">
        <v>278</v>
      </c>
      <c r="C220">
        <v>1367</v>
      </c>
      <c r="D220" s="58">
        <v>1175616</v>
      </c>
      <c r="E220" s="59">
        <v>86350</v>
      </c>
      <c r="F220" s="60">
        <f t="shared" si="28"/>
        <v>18611.083636363637</v>
      </c>
      <c r="G220" s="61">
        <f t="shared" si="31"/>
        <v>0.0009298534062686939</v>
      </c>
      <c r="H220" s="62">
        <f t="shared" si="29"/>
        <v>13.614545454545455</v>
      </c>
      <c r="I220" s="57">
        <f t="shared" si="35"/>
        <v>4257.583636363637</v>
      </c>
      <c r="J220" s="62">
        <f t="shared" si="30"/>
        <v>4257.583636363637</v>
      </c>
      <c r="K220" s="62">
        <f t="shared" si="32"/>
        <v>0.0006997003526424487</v>
      </c>
      <c r="L220" s="63">
        <f t="shared" si="33"/>
        <v>175466.8005369875</v>
      </c>
      <c r="M220" s="67">
        <f t="shared" si="34"/>
        <v>35807.81696750562</v>
      </c>
      <c r="N220" s="65">
        <f t="shared" si="27"/>
        <v>211274.6175044931</v>
      </c>
      <c r="O220" s="62"/>
      <c r="P220" s="62"/>
      <c r="Q220" s="62"/>
    </row>
    <row r="221" spans="1:17" s="66" customFormat="1" ht="12.75">
      <c r="A221" s="56" t="s">
        <v>490</v>
      </c>
      <c r="B221" s="57" t="s">
        <v>441</v>
      </c>
      <c r="C221">
        <v>11108</v>
      </c>
      <c r="D221" s="58">
        <v>38324402.46</v>
      </c>
      <c r="E221" s="59">
        <v>3124350</v>
      </c>
      <c r="F221" s="60">
        <f t="shared" si="28"/>
        <v>136254.7289918479</v>
      </c>
      <c r="G221" s="61">
        <f t="shared" si="31"/>
        <v>0.006807605959372415</v>
      </c>
      <c r="H221" s="62">
        <f t="shared" si="29"/>
        <v>12.266360190119546</v>
      </c>
      <c r="I221" s="57">
        <f t="shared" si="35"/>
        <v>19620.72899184791</v>
      </c>
      <c r="J221" s="62">
        <f t="shared" si="30"/>
        <v>19620.72899184791</v>
      </c>
      <c r="K221" s="62">
        <f t="shared" si="32"/>
        <v>0.0032245123448528183</v>
      </c>
      <c r="L221" s="63">
        <f t="shared" si="33"/>
        <v>1284620.5960581675</v>
      </c>
      <c r="M221" s="67">
        <f t="shared" si="34"/>
        <v>165017.42126883604</v>
      </c>
      <c r="N221" s="65">
        <f t="shared" si="27"/>
        <v>1449638.0173270036</v>
      </c>
      <c r="O221" s="62"/>
      <c r="P221" s="62"/>
      <c r="Q221" s="62"/>
    </row>
    <row r="222" spans="1:17" s="66" customFormat="1" ht="12.75">
      <c r="A222" s="56" t="s">
        <v>490</v>
      </c>
      <c r="B222" s="57" t="s">
        <v>442</v>
      </c>
      <c r="C222">
        <v>3460</v>
      </c>
      <c r="D222" s="58">
        <v>19004107.82</v>
      </c>
      <c r="E222" s="59">
        <v>2866500</v>
      </c>
      <c r="F222" s="60">
        <f t="shared" si="28"/>
        <v>22938.849836804467</v>
      </c>
      <c r="G222" s="61">
        <f t="shared" si="31"/>
        <v>0.0011460787600225016</v>
      </c>
      <c r="H222" s="62">
        <f t="shared" si="29"/>
        <v>6.629725386359672</v>
      </c>
      <c r="I222" s="57">
        <f t="shared" si="35"/>
        <v>-13391.150163195534</v>
      </c>
      <c r="J222" s="62">
        <f t="shared" si="30"/>
        <v>0</v>
      </c>
      <c r="K222" s="62">
        <f t="shared" si="32"/>
        <v>0</v>
      </c>
      <c r="L222" s="63">
        <f t="shared" si="33"/>
        <v>216269.33001354837</v>
      </c>
      <c r="M222" s="67">
        <f t="shared" si="34"/>
        <v>0</v>
      </c>
      <c r="N222" s="65">
        <f t="shared" si="27"/>
        <v>216269.33001354837</v>
      </c>
      <c r="O222" s="62"/>
      <c r="P222" s="62"/>
      <c r="Q222" s="62"/>
    </row>
    <row r="223" spans="1:17" s="66" customFormat="1" ht="12.75">
      <c r="A223" s="56" t="s">
        <v>478</v>
      </c>
      <c r="B223" s="57" t="s">
        <v>107</v>
      </c>
      <c r="C223">
        <v>990</v>
      </c>
      <c r="D223" s="58">
        <v>1893281.3200000003</v>
      </c>
      <c r="E223" s="59">
        <v>151700</v>
      </c>
      <c r="F223" s="60">
        <f t="shared" si="28"/>
        <v>12355.626280817403</v>
      </c>
      <c r="G223" s="61">
        <f t="shared" si="31"/>
        <v>0.0006173160794008361</v>
      </c>
      <c r="H223" s="62">
        <f t="shared" si="29"/>
        <v>12.480430586684248</v>
      </c>
      <c r="I223" s="57">
        <f t="shared" si="35"/>
        <v>1960.6262808174056</v>
      </c>
      <c r="J223" s="62">
        <f t="shared" si="30"/>
        <v>1960.6262808174056</v>
      </c>
      <c r="K223" s="62">
        <f t="shared" si="32"/>
        <v>0.00032221349414516176</v>
      </c>
      <c r="L223" s="63">
        <f t="shared" si="33"/>
        <v>116489.84306801746</v>
      </c>
      <c r="M223" s="67">
        <f t="shared" si="34"/>
        <v>16489.575543641702</v>
      </c>
      <c r="N223" s="65">
        <f t="shared" si="27"/>
        <v>132979.41861165917</v>
      </c>
      <c r="O223" s="62"/>
      <c r="P223" s="62"/>
      <c r="Q223" s="62"/>
    </row>
    <row r="224" spans="1:17" s="66" customFormat="1" ht="12.75">
      <c r="A224" s="56" t="s">
        <v>485</v>
      </c>
      <c r="B224" s="57" t="s">
        <v>314</v>
      </c>
      <c r="C224">
        <v>27</v>
      </c>
      <c r="D224" s="58">
        <v>497319.65</v>
      </c>
      <c r="E224" s="59">
        <v>97350</v>
      </c>
      <c r="F224" s="60">
        <f t="shared" si="28"/>
        <v>137.93148998459168</v>
      </c>
      <c r="G224" s="61">
        <f t="shared" si="31"/>
        <v>6.8913808728092085E-06</v>
      </c>
      <c r="H224" s="62">
        <f t="shared" si="29"/>
        <v>5.108573703133025</v>
      </c>
      <c r="I224" s="57">
        <f t="shared" si="35"/>
        <v>-145.56851001540832</v>
      </c>
      <c r="J224" s="62">
        <f t="shared" si="30"/>
        <v>0</v>
      </c>
      <c r="K224" s="62">
        <f t="shared" si="32"/>
        <v>0</v>
      </c>
      <c r="L224" s="63">
        <f t="shared" si="33"/>
        <v>1300.429234201468</v>
      </c>
      <c r="M224" s="67">
        <f t="shared" si="34"/>
        <v>0</v>
      </c>
      <c r="N224" s="65">
        <f t="shared" si="27"/>
        <v>1300.429234201468</v>
      </c>
      <c r="O224" s="62"/>
      <c r="P224" s="62"/>
      <c r="Q224" s="62"/>
    </row>
    <row r="225" spans="1:17" s="66" customFormat="1" ht="12.75">
      <c r="A225" s="56" t="s">
        <v>490</v>
      </c>
      <c r="B225" s="57" t="s">
        <v>443</v>
      </c>
      <c r="C225">
        <v>9971</v>
      </c>
      <c r="D225" s="58">
        <v>26609113.59</v>
      </c>
      <c r="E225" s="59">
        <v>2177950</v>
      </c>
      <c r="F225" s="60">
        <f t="shared" si="28"/>
        <v>121820.73583226887</v>
      </c>
      <c r="G225" s="61">
        <f t="shared" si="31"/>
        <v>0.006086449794168272</v>
      </c>
      <c r="H225" s="62">
        <f t="shared" si="29"/>
        <v>12.217504345829793</v>
      </c>
      <c r="I225" s="57">
        <f t="shared" si="35"/>
        <v>17125.235832268867</v>
      </c>
      <c r="J225" s="62">
        <f t="shared" si="30"/>
        <v>17125.235832268867</v>
      </c>
      <c r="K225" s="62">
        <f t="shared" si="32"/>
        <v>0.002814397689943631</v>
      </c>
      <c r="L225" s="63">
        <f t="shared" si="33"/>
        <v>1148535.7420985864</v>
      </c>
      <c r="M225" s="67">
        <f t="shared" si="34"/>
        <v>144029.42198711465</v>
      </c>
      <c r="N225" s="65">
        <f t="shared" si="27"/>
        <v>1292565.164085701</v>
      </c>
      <c r="O225" s="62"/>
      <c r="P225" s="62"/>
      <c r="Q225" s="62"/>
    </row>
    <row r="226" spans="1:17" s="66" customFormat="1" ht="12.75">
      <c r="A226" s="56" t="s">
        <v>488</v>
      </c>
      <c r="B226" s="57" t="s">
        <v>374</v>
      </c>
      <c r="C226">
        <v>843</v>
      </c>
      <c r="D226" s="58">
        <v>955238.43</v>
      </c>
      <c r="E226" s="59">
        <v>61700</v>
      </c>
      <c r="F226" s="60">
        <f t="shared" si="28"/>
        <v>13051.31274700162</v>
      </c>
      <c r="G226" s="61">
        <f t="shared" si="31"/>
        <v>0.0006520742075633733</v>
      </c>
      <c r="H226" s="62">
        <f t="shared" si="29"/>
        <v>15.481984278768234</v>
      </c>
      <c r="I226" s="57">
        <f t="shared" si="35"/>
        <v>4199.812747001622</v>
      </c>
      <c r="J226" s="62">
        <f t="shared" si="30"/>
        <v>4199.812747001622</v>
      </c>
      <c r="K226" s="62">
        <f t="shared" si="32"/>
        <v>0.0006902061617793904</v>
      </c>
      <c r="L226" s="63">
        <f t="shared" si="33"/>
        <v>123048.83129155751</v>
      </c>
      <c r="M226" s="67">
        <f t="shared" si="34"/>
        <v>35321.94291099692</v>
      </c>
      <c r="N226" s="65">
        <f t="shared" si="27"/>
        <v>158370.77420255443</v>
      </c>
      <c r="O226" s="62"/>
      <c r="P226" s="62"/>
      <c r="Q226" s="62"/>
    </row>
    <row r="227" spans="1:17" s="66" customFormat="1" ht="12.75">
      <c r="A227" s="56" t="s">
        <v>484</v>
      </c>
      <c r="B227" s="57" t="s">
        <v>279</v>
      </c>
      <c r="C227">
        <v>720</v>
      </c>
      <c r="D227" s="58">
        <v>505158</v>
      </c>
      <c r="E227" s="59">
        <v>37000</v>
      </c>
      <c r="F227" s="60">
        <f t="shared" si="28"/>
        <v>9830.101621621621</v>
      </c>
      <c r="G227" s="61">
        <f t="shared" si="31"/>
        <v>0.0004911349417060716</v>
      </c>
      <c r="H227" s="62">
        <f t="shared" si="29"/>
        <v>13.65291891891892</v>
      </c>
      <c r="I227" s="57">
        <f t="shared" si="35"/>
        <v>2270.1016216216217</v>
      </c>
      <c r="J227" s="62">
        <f t="shared" si="30"/>
        <v>2270.1016216216217</v>
      </c>
      <c r="K227" s="62">
        <f t="shared" si="32"/>
        <v>0.00037307333004959434</v>
      </c>
      <c r="L227" s="63">
        <f t="shared" si="33"/>
        <v>92678.99248645862</v>
      </c>
      <c r="M227" s="67">
        <f t="shared" si="34"/>
        <v>19092.37499655827</v>
      </c>
      <c r="N227" s="65">
        <f t="shared" si="27"/>
        <v>111771.36748301689</v>
      </c>
      <c r="O227" s="62"/>
      <c r="P227" s="62"/>
      <c r="Q227" s="62"/>
    </row>
    <row r="228" spans="1:17" s="66" customFormat="1" ht="12.75">
      <c r="A228" s="56" t="s">
        <v>485</v>
      </c>
      <c r="B228" s="57" t="s">
        <v>315</v>
      </c>
      <c r="C228">
        <v>86</v>
      </c>
      <c r="D228" s="58">
        <v>351240.12</v>
      </c>
      <c r="E228" s="59">
        <v>133250</v>
      </c>
      <c r="F228" s="60">
        <f t="shared" si="28"/>
        <v>226.6915596247655</v>
      </c>
      <c r="G228" s="61">
        <f t="shared" si="31"/>
        <v>1.1326042212694958E-05</v>
      </c>
      <c r="H228" s="62">
        <f t="shared" si="29"/>
        <v>2.635948367729831</v>
      </c>
      <c r="I228" s="57">
        <f t="shared" si="35"/>
        <v>-676.3084403752345</v>
      </c>
      <c r="J228" s="62">
        <f t="shared" si="30"/>
        <v>0</v>
      </c>
      <c r="K228" s="62">
        <f t="shared" si="32"/>
        <v>0</v>
      </c>
      <c r="L228" s="63">
        <f t="shared" si="33"/>
        <v>2137.266343716739</v>
      </c>
      <c r="M228" s="67">
        <f t="shared" si="34"/>
        <v>0</v>
      </c>
      <c r="N228" s="65">
        <f t="shared" si="27"/>
        <v>2137.266343716739</v>
      </c>
      <c r="O228" s="62"/>
      <c r="P228" s="62"/>
      <c r="Q228" s="62"/>
    </row>
    <row r="229" spans="1:17" s="66" customFormat="1" ht="12.75">
      <c r="A229" s="56" t="s">
        <v>484</v>
      </c>
      <c r="B229" s="57" t="s">
        <v>280</v>
      </c>
      <c r="C229">
        <v>95</v>
      </c>
      <c r="D229" s="58">
        <v>294007.51</v>
      </c>
      <c r="E229" s="59">
        <v>78900</v>
      </c>
      <c r="F229" s="60">
        <f t="shared" si="28"/>
        <v>354.00143789607097</v>
      </c>
      <c r="G229" s="61">
        <f t="shared" si="31"/>
        <v>1.7686742442472444E-05</v>
      </c>
      <c r="H229" s="62">
        <f t="shared" si="29"/>
        <v>3.7263309252218</v>
      </c>
      <c r="I229" s="57">
        <f t="shared" si="35"/>
        <v>-643.498562103929</v>
      </c>
      <c r="J229" s="62">
        <f t="shared" si="30"/>
        <v>0</v>
      </c>
      <c r="K229" s="62">
        <f t="shared" si="32"/>
        <v>0</v>
      </c>
      <c r="L229" s="63">
        <f t="shared" si="33"/>
        <v>3337.554164323406</v>
      </c>
      <c r="M229" s="67">
        <f t="shared" si="34"/>
        <v>0</v>
      </c>
      <c r="N229" s="65">
        <f t="shared" si="27"/>
        <v>3337.554164323406</v>
      </c>
      <c r="O229" s="62"/>
      <c r="P229" s="62"/>
      <c r="Q229" s="62"/>
    </row>
    <row r="230" spans="1:17" s="66" customFormat="1" ht="12.75">
      <c r="A230" s="56" t="s">
        <v>479</v>
      </c>
      <c r="B230" s="57" t="s">
        <v>133</v>
      </c>
      <c r="C230">
        <v>1663</v>
      </c>
      <c r="D230" s="58">
        <v>3082031.9</v>
      </c>
      <c r="E230" s="59">
        <v>326900</v>
      </c>
      <c r="F230" s="60">
        <f t="shared" si="28"/>
        <v>15678.85913031508</v>
      </c>
      <c r="G230" s="61">
        <f t="shared" si="31"/>
        <v>0.0007833525899719746</v>
      </c>
      <c r="H230" s="62">
        <f t="shared" si="29"/>
        <v>9.428057204037932</v>
      </c>
      <c r="I230" s="57">
        <f t="shared" si="35"/>
        <v>-1782.6408696849187</v>
      </c>
      <c r="J230" s="62">
        <f t="shared" si="30"/>
        <v>0</v>
      </c>
      <c r="K230" s="62">
        <f t="shared" si="32"/>
        <v>0</v>
      </c>
      <c r="L230" s="63">
        <f t="shared" si="33"/>
        <v>147821.55093275665</v>
      </c>
      <c r="M230" s="67">
        <f t="shared" si="34"/>
        <v>0</v>
      </c>
      <c r="N230" s="65">
        <f t="shared" si="27"/>
        <v>147821.55093275665</v>
      </c>
      <c r="O230" s="62"/>
      <c r="P230" s="62"/>
      <c r="Q230" s="62"/>
    </row>
    <row r="231" spans="1:17" s="66" customFormat="1" ht="12.75">
      <c r="A231" s="56" t="s">
        <v>490</v>
      </c>
      <c r="B231" s="57" t="s">
        <v>444</v>
      </c>
      <c r="C231">
        <v>6587</v>
      </c>
      <c r="D231" s="58">
        <v>7737970.7</v>
      </c>
      <c r="E231" s="59">
        <v>699200</v>
      </c>
      <c r="F231" s="60">
        <f t="shared" si="28"/>
        <v>72897.61584796911</v>
      </c>
      <c r="G231" s="61">
        <f t="shared" si="31"/>
        <v>0.003642135929831592</v>
      </c>
      <c r="H231" s="62">
        <f t="shared" si="29"/>
        <v>11.06689173340961</v>
      </c>
      <c r="I231" s="57">
        <f t="shared" si="35"/>
        <v>3734.115847969104</v>
      </c>
      <c r="J231" s="62">
        <f t="shared" si="30"/>
        <v>3734.115847969104</v>
      </c>
      <c r="K231" s="62">
        <f t="shared" si="32"/>
        <v>0.0006136725426404716</v>
      </c>
      <c r="L231" s="63">
        <f t="shared" si="33"/>
        <v>687284.6132734241</v>
      </c>
      <c r="M231" s="67">
        <f t="shared" si="34"/>
        <v>31405.263698763334</v>
      </c>
      <c r="N231" s="65">
        <f t="shared" si="27"/>
        <v>718689.8769721874</v>
      </c>
      <c r="O231" s="62"/>
      <c r="P231" s="62"/>
      <c r="Q231" s="62"/>
    </row>
    <row r="232" spans="1:17" s="66" customFormat="1" ht="12.75">
      <c r="A232" s="56" t="s">
        <v>484</v>
      </c>
      <c r="B232" s="57" t="s">
        <v>281</v>
      </c>
      <c r="C232">
        <v>912</v>
      </c>
      <c r="D232" s="58">
        <v>1118841.13</v>
      </c>
      <c r="E232" s="59">
        <v>69700</v>
      </c>
      <c r="F232" s="60">
        <f t="shared" si="28"/>
        <v>14639.642906169296</v>
      </c>
      <c r="G232" s="61">
        <f t="shared" si="31"/>
        <v>0.0007314309090665389</v>
      </c>
      <c r="H232" s="62">
        <f t="shared" si="29"/>
        <v>16.052240028694403</v>
      </c>
      <c r="I232" s="57">
        <f t="shared" si="35"/>
        <v>5063.642906169295</v>
      </c>
      <c r="J232" s="62">
        <f t="shared" si="30"/>
        <v>5063.642906169295</v>
      </c>
      <c r="K232" s="62">
        <f t="shared" si="32"/>
        <v>0.0008321698479018397</v>
      </c>
      <c r="L232" s="63">
        <f t="shared" si="33"/>
        <v>138023.73638956124</v>
      </c>
      <c r="M232" s="67">
        <f t="shared" si="34"/>
        <v>42587.06671650504</v>
      </c>
      <c r="N232" s="65">
        <f t="shared" si="27"/>
        <v>180610.80310606628</v>
      </c>
      <c r="O232" s="62"/>
      <c r="P232" s="62"/>
      <c r="Q232" s="62"/>
    </row>
    <row r="233" spans="1:17" s="66" customFormat="1" ht="12.75">
      <c r="A233" s="56" t="s">
        <v>475</v>
      </c>
      <c r="B233" s="57" t="s">
        <v>3</v>
      </c>
      <c r="C233">
        <v>2351</v>
      </c>
      <c r="D233" s="58">
        <v>3069040.41</v>
      </c>
      <c r="E233" s="59">
        <v>228550</v>
      </c>
      <c r="F233" s="60">
        <f t="shared" si="28"/>
        <v>31569.95845071101</v>
      </c>
      <c r="G233" s="61">
        <f t="shared" si="31"/>
        <v>0.0015773091978265076</v>
      </c>
      <c r="H233" s="62">
        <f t="shared" si="29"/>
        <v>13.428310697877926</v>
      </c>
      <c r="I233" s="57">
        <f t="shared" si="35"/>
        <v>6884.458450711004</v>
      </c>
      <c r="J233" s="62">
        <f t="shared" si="30"/>
        <v>6884.458450711004</v>
      </c>
      <c r="K233" s="62">
        <f t="shared" si="32"/>
        <v>0.0011314065482055874</v>
      </c>
      <c r="L233" s="63">
        <f t="shared" si="33"/>
        <v>297644.1195293147</v>
      </c>
      <c r="M233" s="67">
        <f t="shared" si="34"/>
        <v>57900.78344391732</v>
      </c>
      <c r="N233" s="65">
        <f t="shared" si="27"/>
        <v>355544.902973232</v>
      </c>
      <c r="O233" s="62"/>
      <c r="P233" s="62"/>
      <c r="Q233" s="62"/>
    </row>
    <row r="234" spans="1:17" s="66" customFormat="1" ht="12.75">
      <c r="A234" s="56" t="s">
        <v>484</v>
      </c>
      <c r="B234" s="57" t="s">
        <v>282</v>
      </c>
      <c r="C234">
        <v>2999</v>
      </c>
      <c r="D234" s="58">
        <v>2626680</v>
      </c>
      <c r="E234" s="59">
        <v>201700</v>
      </c>
      <c r="F234" s="60">
        <f t="shared" si="28"/>
        <v>39055.09826474963</v>
      </c>
      <c r="G234" s="61">
        <f t="shared" si="31"/>
        <v>0.0019512843455649301</v>
      </c>
      <c r="H234" s="62">
        <f t="shared" si="29"/>
        <v>13.022706990580069</v>
      </c>
      <c r="I234" s="57">
        <f t="shared" si="35"/>
        <v>7565.598264749627</v>
      </c>
      <c r="J234" s="62">
        <f t="shared" si="30"/>
        <v>7565.598264749627</v>
      </c>
      <c r="K234" s="62">
        <f t="shared" si="32"/>
        <v>0.0012433465143429738</v>
      </c>
      <c r="L234" s="63">
        <f t="shared" si="33"/>
        <v>368214.62259100523</v>
      </c>
      <c r="M234" s="67">
        <f t="shared" si="34"/>
        <v>63629.415427106534</v>
      </c>
      <c r="N234" s="65">
        <f t="shared" si="27"/>
        <v>431844.0380181118</v>
      </c>
      <c r="O234" s="62"/>
      <c r="P234" s="62"/>
      <c r="Q234" s="62"/>
    </row>
    <row r="235" spans="1:17" s="66" customFormat="1" ht="12.75">
      <c r="A235" s="56" t="s">
        <v>475</v>
      </c>
      <c r="B235" s="57" t="s">
        <v>4</v>
      </c>
      <c r="C235">
        <v>36381</v>
      </c>
      <c r="D235" s="58">
        <v>53279806.48</v>
      </c>
      <c r="E235" s="59">
        <v>2609850</v>
      </c>
      <c r="F235" s="60">
        <f t="shared" si="28"/>
        <v>742714.1941295017</v>
      </c>
      <c r="G235" s="61">
        <f t="shared" si="31"/>
        <v>0.0371077437933841</v>
      </c>
      <c r="H235" s="62">
        <f t="shared" si="29"/>
        <v>20.414892227522653</v>
      </c>
      <c r="I235" s="57">
        <f t="shared" si="35"/>
        <v>360713.69412950164</v>
      </c>
      <c r="J235" s="62">
        <f t="shared" si="30"/>
        <v>360713.69412950164</v>
      </c>
      <c r="K235" s="62">
        <f t="shared" si="32"/>
        <v>0.0592804558975001</v>
      </c>
      <c r="L235" s="63">
        <f t="shared" si="33"/>
        <v>7002369.443049466</v>
      </c>
      <c r="M235" s="67">
        <f t="shared" si="34"/>
        <v>3033732.520659008</v>
      </c>
      <c r="N235" s="65">
        <f t="shared" si="27"/>
        <v>10036101.963708475</v>
      </c>
      <c r="O235" s="62"/>
      <c r="P235" s="62"/>
      <c r="Q235" s="62"/>
    </row>
    <row r="236" spans="1:17" s="66" customFormat="1" ht="12.75">
      <c r="A236" s="56" t="s">
        <v>488</v>
      </c>
      <c r="B236" s="57" t="s">
        <v>375</v>
      </c>
      <c r="C236">
        <v>939</v>
      </c>
      <c r="D236" s="58">
        <v>2332517.08</v>
      </c>
      <c r="E236" s="59">
        <v>170650</v>
      </c>
      <c r="F236" s="60">
        <f t="shared" si="28"/>
        <v>12834.653021506007</v>
      </c>
      <c r="G236" s="61">
        <f t="shared" si="31"/>
        <v>0.0006412493793217922</v>
      </c>
      <c r="H236" s="62">
        <f t="shared" si="29"/>
        <v>13.668427072956344</v>
      </c>
      <c r="I236" s="57">
        <f t="shared" si="35"/>
        <v>2975.1530215060075</v>
      </c>
      <c r="J236" s="62">
        <f t="shared" si="30"/>
        <v>2975.1530215060075</v>
      </c>
      <c r="K236" s="62">
        <f t="shared" si="32"/>
        <v>0.000488942977075836</v>
      </c>
      <c r="L236" s="63">
        <f t="shared" si="33"/>
        <v>121006.14589071077</v>
      </c>
      <c r="M236" s="67">
        <f t="shared" si="34"/>
        <v>25022.11205776756</v>
      </c>
      <c r="N236" s="65">
        <f t="shared" si="27"/>
        <v>146028.25794847833</v>
      </c>
      <c r="O236" s="62"/>
      <c r="P236" s="62"/>
      <c r="Q236" s="62"/>
    </row>
    <row r="237" spans="1:17" s="66" customFormat="1" ht="12.75">
      <c r="A237" s="56" t="s">
        <v>490</v>
      </c>
      <c r="B237" s="57" t="s">
        <v>445</v>
      </c>
      <c r="C237">
        <v>3225</v>
      </c>
      <c r="D237" s="58">
        <v>4758966.24</v>
      </c>
      <c r="E237" s="59">
        <v>389150</v>
      </c>
      <c r="F237" s="60">
        <f t="shared" si="28"/>
        <v>39438.94674033149</v>
      </c>
      <c r="G237" s="61">
        <f t="shared" si="31"/>
        <v>0.0019704623160412683</v>
      </c>
      <c r="H237" s="62">
        <f t="shared" si="29"/>
        <v>12.229130772195813</v>
      </c>
      <c r="I237" s="57">
        <f t="shared" si="35"/>
        <v>5576.446740331496</v>
      </c>
      <c r="J237" s="62">
        <f t="shared" si="30"/>
        <v>5576.446740331496</v>
      </c>
      <c r="K237" s="62">
        <f t="shared" si="32"/>
        <v>0.0009164451209781302</v>
      </c>
      <c r="L237" s="63">
        <f t="shared" si="33"/>
        <v>371833.57703865226</v>
      </c>
      <c r="M237" s="67">
        <f t="shared" si="34"/>
        <v>46899.93227646344</v>
      </c>
      <c r="N237" s="65">
        <f t="shared" si="27"/>
        <v>418733.5093151157</v>
      </c>
      <c r="O237" s="62"/>
      <c r="P237" s="62"/>
      <c r="Q237" s="62"/>
    </row>
    <row r="238" spans="1:17" s="66" customFormat="1" ht="12.75">
      <c r="A238" s="56" t="s">
        <v>476</v>
      </c>
      <c r="B238" s="57" t="s">
        <v>41</v>
      </c>
      <c r="C238">
        <v>2217</v>
      </c>
      <c r="D238" s="58">
        <v>1746435.54</v>
      </c>
      <c r="E238" s="59">
        <v>79650</v>
      </c>
      <c r="F238" s="60">
        <f t="shared" si="28"/>
        <v>48610.767007909606</v>
      </c>
      <c r="G238" s="61">
        <f t="shared" si="31"/>
        <v>0.002428707976752194</v>
      </c>
      <c r="H238" s="62">
        <f t="shared" si="29"/>
        <v>21.926372128060265</v>
      </c>
      <c r="I238" s="57">
        <f t="shared" si="35"/>
        <v>25332.26700790961</v>
      </c>
      <c r="J238" s="62">
        <f t="shared" si="30"/>
        <v>25332.26700790961</v>
      </c>
      <c r="K238" s="62">
        <f t="shared" si="32"/>
        <v>0.004163158653485849</v>
      </c>
      <c r="L238" s="63">
        <f t="shared" si="33"/>
        <v>458306.23972164444</v>
      </c>
      <c r="M238" s="67">
        <f t="shared" si="34"/>
        <v>213053.51999284473</v>
      </c>
      <c r="N238" s="65">
        <f t="shared" si="27"/>
        <v>671359.7597144891</v>
      </c>
      <c r="O238" s="62"/>
      <c r="P238" s="62"/>
      <c r="Q238" s="62"/>
    </row>
    <row r="239" spans="1:17" s="66" customFormat="1" ht="12.75">
      <c r="A239" s="56" t="s">
        <v>490</v>
      </c>
      <c r="B239" s="57" t="s">
        <v>446</v>
      </c>
      <c r="C239">
        <v>4091</v>
      </c>
      <c r="D239" s="58">
        <v>4268248.55</v>
      </c>
      <c r="E239" s="59">
        <v>443900</v>
      </c>
      <c r="F239" s="60">
        <f t="shared" si="28"/>
        <v>39336.34786674927</v>
      </c>
      <c r="G239" s="61">
        <f t="shared" si="31"/>
        <v>0.001965336235585998</v>
      </c>
      <c r="H239" s="62">
        <f t="shared" si="29"/>
        <v>9.615338026582563</v>
      </c>
      <c r="I239" s="57">
        <f t="shared" si="35"/>
        <v>-3619.152133250734</v>
      </c>
      <c r="J239" s="62">
        <f t="shared" si="30"/>
        <v>0</v>
      </c>
      <c r="K239" s="62">
        <f t="shared" si="32"/>
        <v>0</v>
      </c>
      <c r="L239" s="63">
        <f t="shared" si="33"/>
        <v>370866.26656721917</v>
      </c>
      <c r="M239" s="67">
        <f t="shared" si="34"/>
        <v>0</v>
      </c>
      <c r="N239" s="65">
        <f t="shared" si="27"/>
        <v>370866.26656721917</v>
      </c>
      <c r="O239" s="62"/>
      <c r="P239" s="62"/>
      <c r="Q239" s="62"/>
    </row>
    <row r="240" spans="1:17" s="66" customFormat="1" ht="12.75">
      <c r="A240" s="56" t="s">
        <v>484</v>
      </c>
      <c r="B240" s="57" t="s">
        <v>283</v>
      </c>
      <c r="C240">
        <v>4958</v>
      </c>
      <c r="D240" s="58">
        <v>6852110.35</v>
      </c>
      <c r="E240" s="59">
        <v>350750</v>
      </c>
      <c r="F240" s="60">
        <f t="shared" si="28"/>
        <v>96857.48571717748</v>
      </c>
      <c r="G240" s="61">
        <f t="shared" si="31"/>
        <v>0.004839227246325783</v>
      </c>
      <c r="H240" s="62">
        <f t="shared" si="29"/>
        <v>19.535596151104773</v>
      </c>
      <c r="I240" s="57">
        <f t="shared" si="35"/>
        <v>44798.485717177464</v>
      </c>
      <c r="J240" s="62">
        <f t="shared" si="30"/>
        <v>44798.485717177464</v>
      </c>
      <c r="K240" s="62">
        <f t="shared" si="32"/>
        <v>0.007362278449784885</v>
      </c>
      <c r="L240" s="63">
        <f t="shared" si="33"/>
        <v>913180.2026639406</v>
      </c>
      <c r="M240" s="67">
        <f t="shared" si="34"/>
        <v>376771.4539489783</v>
      </c>
      <c r="N240" s="65">
        <f t="shared" si="27"/>
        <v>1289951.656612919</v>
      </c>
      <c r="O240" s="62"/>
      <c r="P240" s="62"/>
      <c r="Q240" s="62"/>
    </row>
    <row r="241" spans="1:17" s="66" customFormat="1" ht="12.75">
      <c r="A241" s="56" t="s">
        <v>483</v>
      </c>
      <c r="B241" s="57" t="s">
        <v>230</v>
      </c>
      <c r="C241">
        <v>45</v>
      </c>
      <c r="D241" s="58">
        <v>111789.15</v>
      </c>
      <c r="E241" s="59">
        <v>37200</v>
      </c>
      <c r="F241" s="60">
        <f t="shared" si="28"/>
        <v>135.22881048387097</v>
      </c>
      <c r="G241" s="61">
        <f t="shared" si="31"/>
        <v>6.756348663567643E-06</v>
      </c>
      <c r="H241" s="62">
        <f t="shared" si="29"/>
        <v>3.0050846774193545</v>
      </c>
      <c r="I241" s="57">
        <f t="shared" si="35"/>
        <v>-337.271189516129</v>
      </c>
      <c r="J241" s="62">
        <f t="shared" si="30"/>
        <v>0</v>
      </c>
      <c r="K241" s="62">
        <f t="shared" si="32"/>
        <v>0</v>
      </c>
      <c r="L241" s="63">
        <f t="shared" si="33"/>
        <v>1274.9481534576375</v>
      </c>
      <c r="M241" s="67">
        <f t="shared" si="34"/>
        <v>0</v>
      </c>
      <c r="N241" s="65">
        <f t="shared" si="27"/>
        <v>1274.9481534576375</v>
      </c>
      <c r="O241" s="62"/>
      <c r="P241" s="62"/>
      <c r="Q241" s="62"/>
    </row>
    <row r="242" spans="1:17" s="66" customFormat="1" ht="12.75">
      <c r="A242" s="56" t="s">
        <v>488</v>
      </c>
      <c r="B242" s="57" t="s">
        <v>376</v>
      </c>
      <c r="C242">
        <v>2252</v>
      </c>
      <c r="D242" s="58">
        <v>6699025.87</v>
      </c>
      <c r="E242" s="59">
        <v>547400</v>
      </c>
      <c r="F242" s="60">
        <f t="shared" si="28"/>
        <v>27559.74837274388</v>
      </c>
      <c r="G242" s="61">
        <f t="shared" si="31"/>
        <v>0.0013769496930438319</v>
      </c>
      <c r="H242" s="62">
        <f t="shared" si="29"/>
        <v>12.237898922177568</v>
      </c>
      <c r="I242" s="57">
        <f t="shared" si="35"/>
        <v>3913.748372743882</v>
      </c>
      <c r="J242" s="62">
        <f t="shared" si="30"/>
        <v>3913.748372743882</v>
      </c>
      <c r="K242" s="62">
        <f t="shared" si="32"/>
        <v>0.0006431937339231203</v>
      </c>
      <c r="L242" s="63">
        <f t="shared" si="33"/>
        <v>259835.53483802796</v>
      </c>
      <c r="M242" s="67">
        <f t="shared" si="34"/>
        <v>32916.03814688196</v>
      </c>
      <c r="N242" s="65">
        <f t="shared" si="27"/>
        <v>292751.57298490993</v>
      </c>
      <c r="O242" s="62"/>
      <c r="P242" s="62"/>
      <c r="Q242" s="62"/>
    </row>
    <row r="243" spans="1:17" s="66" customFormat="1" ht="12.75">
      <c r="A243" s="56" t="s">
        <v>476</v>
      </c>
      <c r="B243" s="57" t="s">
        <v>42</v>
      </c>
      <c r="C243">
        <v>958</v>
      </c>
      <c r="D243" s="58">
        <v>1054191.42</v>
      </c>
      <c r="E243" s="59">
        <v>75500</v>
      </c>
      <c r="F243" s="60">
        <f t="shared" si="28"/>
        <v>13376.362653774833</v>
      </c>
      <c r="G243" s="61">
        <f t="shared" si="31"/>
        <v>0.0006683144635810206</v>
      </c>
      <c r="H243" s="62">
        <f t="shared" si="29"/>
        <v>13.962800264900661</v>
      </c>
      <c r="I243" s="57">
        <f t="shared" si="35"/>
        <v>3317.3626537748332</v>
      </c>
      <c r="J243" s="62">
        <f t="shared" si="30"/>
        <v>3317.3626537748332</v>
      </c>
      <c r="K243" s="62">
        <f t="shared" si="32"/>
        <v>0.0005451824360804857</v>
      </c>
      <c r="L243" s="63">
        <f t="shared" si="33"/>
        <v>126113.42808080096</v>
      </c>
      <c r="M243" s="67">
        <f t="shared" si="34"/>
        <v>27900.218731266847</v>
      </c>
      <c r="N243" s="65">
        <f t="shared" si="27"/>
        <v>154013.6468120678</v>
      </c>
      <c r="O243" s="62"/>
      <c r="P243" s="62"/>
      <c r="Q243" s="62"/>
    </row>
    <row r="244" spans="1:17" s="66" customFormat="1" ht="12.75">
      <c r="A244" s="56" t="s">
        <v>475</v>
      </c>
      <c r="B244" s="57" t="s">
        <v>5</v>
      </c>
      <c r="C244">
        <v>9190</v>
      </c>
      <c r="D244" s="58">
        <v>12780348.09</v>
      </c>
      <c r="E244" s="59">
        <v>691150</v>
      </c>
      <c r="F244" s="60">
        <f t="shared" si="28"/>
        <v>169936.19177761703</v>
      </c>
      <c r="G244" s="61">
        <f t="shared" si="31"/>
        <v>0.008490410868070303</v>
      </c>
      <c r="H244" s="62">
        <f t="shared" si="29"/>
        <v>18.4914245677494</v>
      </c>
      <c r="I244" s="57">
        <f t="shared" si="35"/>
        <v>73441.191777617</v>
      </c>
      <c r="J244" s="62">
        <f t="shared" si="30"/>
        <v>73441.191777617</v>
      </c>
      <c r="K244" s="62">
        <f t="shared" si="32"/>
        <v>0.012069481699992942</v>
      </c>
      <c r="L244" s="63">
        <f t="shared" si="33"/>
        <v>1602172.149094939</v>
      </c>
      <c r="M244" s="67">
        <f t="shared" si="34"/>
        <v>617666.9626846015</v>
      </c>
      <c r="N244" s="65">
        <f t="shared" si="27"/>
        <v>2219839.111779541</v>
      </c>
      <c r="O244" s="62"/>
      <c r="P244" s="62"/>
      <c r="Q244" s="62"/>
    </row>
    <row r="245" spans="1:17" s="66" customFormat="1" ht="12.75">
      <c r="A245" s="56" t="s">
        <v>480</v>
      </c>
      <c r="B245" s="57" t="s">
        <v>164</v>
      </c>
      <c r="C245">
        <v>3752</v>
      </c>
      <c r="D245" s="58">
        <v>5133890.38</v>
      </c>
      <c r="E245" s="59">
        <v>417350</v>
      </c>
      <c r="F245" s="60">
        <f t="shared" si="28"/>
        <v>46153.96359353061</v>
      </c>
      <c r="G245" s="61">
        <f t="shared" si="31"/>
        <v>0.002305960313691387</v>
      </c>
      <c r="H245" s="62">
        <f t="shared" si="29"/>
        <v>12.301163004672338</v>
      </c>
      <c r="I245" s="57">
        <f t="shared" si="35"/>
        <v>6757.963593530611</v>
      </c>
      <c r="J245" s="62">
        <f t="shared" si="30"/>
        <v>6757.963593530611</v>
      </c>
      <c r="K245" s="62">
        <f t="shared" si="32"/>
        <v>0.0011106181142637069</v>
      </c>
      <c r="L245" s="63">
        <f t="shared" si="33"/>
        <v>435143.2985897729</v>
      </c>
      <c r="M245" s="67">
        <f t="shared" si="34"/>
        <v>56836.91598290958</v>
      </c>
      <c r="N245" s="65">
        <f t="shared" si="27"/>
        <v>491980.21457268245</v>
      </c>
      <c r="O245" s="62"/>
      <c r="P245" s="62"/>
      <c r="Q245" s="62"/>
    </row>
    <row r="246" spans="1:17" s="66" customFormat="1" ht="12.75">
      <c r="A246" s="56" t="s">
        <v>476</v>
      </c>
      <c r="B246" s="57" t="s">
        <v>43</v>
      </c>
      <c r="C246">
        <v>1029</v>
      </c>
      <c r="D246" s="58">
        <v>868598.3</v>
      </c>
      <c r="E246" s="59">
        <v>61800</v>
      </c>
      <c r="F246" s="60">
        <f t="shared" si="28"/>
        <v>14462.583344660196</v>
      </c>
      <c r="G246" s="61">
        <f t="shared" si="31"/>
        <v>0.0007225845979328876</v>
      </c>
      <c r="H246" s="62">
        <f t="shared" si="29"/>
        <v>14.054988673139158</v>
      </c>
      <c r="I246" s="57">
        <f t="shared" si="35"/>
        <v>3658.083344660194</v>
      </c>
      <c r="J246" s="62">
        <f t="shared" si="30"/>
        <v>3658.083344660194</v>
      </c>
      <c r="K246" s="62">
        <f t="shared" si="32"/>
        <v>0.0006011771992905122</v>
      </c>
      <c r="L246" s="63">
        <f t="shared" si="33"/>
        <v>136354.4045349786</v>
      </c>
      <c r="M246" s="67">
        <f t="shared" si="34"/>
        <v>30765.8028696645</v>
      </c>
      <c r="N246" s="65">
        <f t="shared" si="27"/>
        <v>167120.2074046431</v>
      </c>
      <c r="O246" s="62"/>
      <c r="P246" s="62"/>
      <c r="Q246" s="62"/>
    </row>
    <row r="247" spans="1:17" s="66" customFormat="1" ht="12.75">
      <c r="A247" s="56" t="s">
        <v>475</v>
      </c>
      <c r="B247" s="57" t="s">
        <v>6</v>
      </c>
      <c r="C247">
        <v>2101</v>
      </c>
      <c r="D247" s="58">
        <v>3178998.01</v>
      </c>
      <c r="E247" s="59">
        <v>227100</v>
      </c>
      <c r="F247" s="60">
        <f t="shared" si="28"/>
        <v>29410.281017217083</v>
      </c>
      <c r="G247" s="61">
        <f t="shared" si="31"/>
        <v>0.001469406645927153</v>
      </c>
      <c r="H247" s="62">
        <f t="shared" si="29"/>
        <v>13.998229898723029</v>
      </c>
      <c r="I247" s="57">
        <f t="shared" si="35"/>
        <v>7349.781017217083</v>
      </c>
      <c r="J247" s="62">
        <f t="shared" si="30"/>
        <v>7349.781017217083</v>
      </c>
      <c r="K247" s="62">
        <f t="shared" si="32"/>
        <v>0.0012078786487407333</v>
      </c>
      <c r="L247" s="63">
        <f t="shared" si="33"/>
        <v>277282.5061568032</v>
      </c>
      <c r="M247" s="67">
        <f t="shared" si="34"/>
        <v>61814.31438432901</v>
      </c>
      <c r="N247" s="65">
        <f t="shared" si="27"/>
        <v>339096.82054113224</v>
      </c>
      <c r="O247" s="62"/>
      <c r="P247" s="62"/>
      <c r="Q247" s="62"/>
    </row>
    <row r="248" spans="1:17" s="66" customFormat="1" ht="12.75">
      <c r="A248" s="56" t="s">
        <v>475</v>
      </c>
      <c r="B248" s="57" t="s">
        <v>7</v>
      </c>
      <c r="C248">
        <v>3179</v>
      </c>
      <c r="D248" s="58">
        <v>3680796</v>
      </c>
      <c r="E248" s="59">
        <v>191200</v>
      </c>
      <c r="F248" s="60">
        <f t="shared" si="28"/>
        <v>61199.00880753138</v>
      </c>
      <c r="G248" s="61">
        <f t="shared" si="31"/>
        <v>0.0030576460732659183</v>
      </c>
      <c r="H248" s="62">
        <f t="shared" si="29"/>
        <v>19.251025104602512</v>
      </c>
      <c r="I248" s="57">
        <f t="shared" si="35"/>
        <v>27819.508807531383</v>
      </c>
      <c r="J248" s="62">
        <f t="shared" si="30"/>
        <v>27819.508807531383</v>
      </c>
      <c r="K248" s="62">
        <f t="shared" si="32"/>
        <v>0.004571917262345213</v>
      </c>
      <c r="L248" s="63">
        <f t="shared" si="33"/>
        <v>576989.2006992556</v>
      </c>
      <c r="M248" s="67">
        <f t="shared" si="34"/>
        <v>233972.12235548752</v>
      </c>
      <c r="N248" s="65">
        <f t="shared" si="27"/>
        <v>810961.3230547431</v>
      </c>
      <c r="O248" s="62"/>
      <c r="P248" s="62"/>
      <c r="Q248" s="62"/>
    </row>
    <row r="249" spans="1:17" s="66" customFormat="1" ht="12.75">
      <c r="A249" s="56" t="s">
        <v>477</v>
      </c>
      <c r="B249" s="57" t="s">
        <v>85</v>
      </c>
      <c r="C249">
        <v>247</v>
      </c>
      <c r="D249" s="58">
        <v>1251820.28</v>
      </c>
      <c r="E249" s="59">
        <v>203350</v>
      </c>
      <c r="F249" s="60">
        <f t="shared" si="28"/>
        <v>1520.5291820014754</v>
      </c>
      <c r="G249" s="61">
        <f t="shared" si="31"/>
        <v>7.596920560028574E-05</v>
      </c>
      <c r="H249" s="62">
        <f t="shared" si="29"/>
        <v>6.15598859109909</v>
      </c>
      <c r="I249" s="57">
        <f t="shared" si="35"/>
        <v>-1072.9708179985246</v>
      </c>
      <c r="J249" s="62">
        <f t="shared" si="30"/>
        <v>0</v>
      </c>
      <c r="K249" s="62">
        <f t="shared" si="32"/>
        <v>0</v>
      </c>
      <c r="L249" s="63">
        <f t="shared" si="33"/>
        <v>14335.672006095576</v>
      </c>
      <c r="M249" s="67">
        <f t="shared" si="34"/>
        <v>0</v>
      </c>
      <c r="N249" s="65">
        <f t="shared" si="27"/>
        <v>14335.672006095576</v>
      </c>
      <c r="O249" s="62"/>
      <c r="P249" s="62"/>
      <c r="Q249" s="62"/>
    </row>
    <row r="250" spans="1:17" s="66" customFormat="1" ht="12.75">
      <c r="A250" s="56" t="s">
        <v>483</v>
      </c>
      <c r="B250" s="57" t="s">
        <v>231</v>
      </c>
      <c r="C250">
        <v>1122</v>
      </c>
      <c r="D250" s="58">
        <v>4604185.36</v>
      </c>
      <c r="E250" s="59">
        <v>580100</v>
      </c>
      <c r="F250" s="60">
        <f t="shared" si="28"/>
        <v>8905.18182023789</v>
      </c>
      <c r="G250" s="61">
        <f t="shared" si="31"/>
        <v>0.00044492377825927366</v>
      </c>
      <c r="H250" s="62">
        <f t="shared" si="29"/>
        <v>7.936882192725393</v>
      </c>
      <c r="I250" s="57">
        <f t="shared" si="35"/>
        <v>-2875.818179762109</v>
      </c>
      <c r="J250" s="62">
        <f t="shared" si="30"/>
        <v>0</v>
      </c>
      <c r="K250" s="62">
        <f t="shared" si="32"/>
        <v>0</v>
      </c>
      <c r="L250" s="63">
        <f t="shared" si="33"/>
        <v>83958.77385367517</v>
      </c>
      <c r="M250" s="67">
        <f t="shared" si="34"/>
        <v>0</v>
      </c>
      <c r="N250" s="65">
        <f t="shared" si="27"/>
        <v>83958.77385367517</v>
      </c>
      <c r="O250" s="62"/>
      <c r="P250" s="62"/>
      <c r="Q250" s="62"/>
    </row>
    <row r="251" spans="1:17" s="66" customFormat="1" ht="12.75">
      <c r="A251" s="56" t="s">
        <v>484</v>
      </c>
      <c r="B251" s="57" t="s">
        <v>284</v>
      </c>
      <c r="C251">
        <v>357</v>
      </c>
      <c r="D251" s="58">
        <v>729122.51</v>
      </c>
      <c r="E251" s="59">
        <v>58650</v>
      </c>
      <c r="F251" s="60">
        <f t="shared" si="28"/>
        <v>4438.137017391305</v>
      </c>
      <c r="G251" s="61">
        <f t="shared" si="31"/>
        <v>0.0002217397387353213</v>
      </c>
      <c r="H251" s="62">
        <f t="shared" si="29"/>
        <v>12.431756351236146</v>
      </c>
      <c r="I251" s="57">
        <f t="shared" si="35"/>
        <v>689.6370173913041</v>
      </c>
      <c r="J251" s="62">
        <f t="shared" si="30"/>
        <v>689.6370173913041</v>
      </c>
      <c r="K251" s="62">
        <f t="shared" si="32"/>
        <v>0.00011333641461383347</v>
      </c>
      <c r="L251" s="63">
        <f t="shared" si="33"/>
        <v>41843.11445814218</v>
      </c>
      <c r="M251" s="67">
        <f t="shared" si="34"/>
        <v>5800.096534064934</v>
      </c>
      <c r="N251" s="65">
        <f t="shared" si="27"/>
        <v>47643.21099220712</v>
      </c>
      <c r="O251" s="62"/>
      <c r="P251" s="62"/>
      <c r="Q251" s="62"/>
    </row>
    <row r="252" spans="1:17" s="66" customFormat="1" ht="12.75">
      <c r="A252" s="56" t="s">
        <v>489</v>
      </c>
      <c r="B252" s="57" t="s">
        <v>411</v>
      </c>
      <c r="C252">
        <v>1216</v>
      </c>
      <c r="D252" s="58">
        <v>2886130.43</v>
      </c>
      <c r="E252" s="59">
        <v>200650</v>
      </c>
      <c r="F252" s="60">
        <f t="shared" si="28"/>
        <v>17490.827823972093</v>
      </c>
      <c r="G252" s="61">
        <f t="shared" si="31"/>
        <v>0.0008738827973886562</v>
      </c>
      <c r="H252" s="62">
        <f t="shared" si="29"/>
        <v>14.383904460503365</v>
      </c>
      <c r="I252" s="57">
        <f t="shared" si="35"/>
        <v>4722.827823972091</v>
      </c>
      <c r="J252" s="62">
        <f t="shared" si="30"/>
        <v>4722.827823972091</v>
      </c>
      <c r="K252" s="62">
        <f t="shared" si="32"/>
        <v>0.000776159572222811</v>
      </c>
      <c r="L252" s="63">
        <f t="shared" si="33"/>
        <v>164904.9382067769</v>
      </c>
      <c r="M252" s="67">
        <f t="shared" si="34"/>
        <v>39720.6887130641</v>
      </c>
      <c r="N252" s="65">
        <f t="shared" si="27"/>
        <v>204625.626919841</v>
      </c>
      <c r="O252" s="62"/>
      <c r="P252" s="62"/>
      <c r="Q252" s="62"/>
    </row>
    <row r="253" spans="1:17" s="66" customFormat="1" ht="12.75">
      <c r="A253" s="56" t="s">
        <v>476</v>
      </c>
      <c r="B253" s="57" t="s">
        <v>44</v>
      </c>
      <c r="C253">
        <v>388</v>
      </c>
      <c r="D253" s="58">
        <v>445888.09</v>
      </c>
      <c r="E253" s="59">
        <v>26150</v>
      </c>
      <c r="F253" s="60">
        <f t="shared" si="28"/>
        <v>6615.853878393882</v>
      </c>
      <c r="G253" s="61">
        <f t="shared" si="31"/>
        <v>0.00033054358275950866</v>
      </c>
      <c r="H253" s="62">
        <f t="shared" si="29"/>
        <v>17.051169789674955</v>
      </c>
      <c r="I253" s="57">
        <f t="shared" si="35"/>
        <v>2541.8538783938825</v>
      </c>
      <c r="J253" s="62">
        <f t="shared" si="30"/>
        <v>2541.8538783938825</v>
      </c>
      <c r="K253" s="62">
        <f t="shared" si="32"/>
        <v>0.00041773367406983147</v>
      </c>
      <c r="L253" s="63">
        <f t="shared" si="33"/>
        <v>62374.80501102148</v>
      </c>
      <c r="M253" s="67">
        <f t="shared" si="34"/>
        <v>21377.909680574183</v>
      </c>
      <c r="N253" s="65">
        <f t="shared" si="27"/>
        <v>83752.71469159567</v>
      </c>
      <c r="O253" s="62"/>
      <c r="P253" s="62"/>
      <c r="Q253" s="62"/>
    </row>
    <row r="254" spans="1:17" s="66" customFormat="1" ht="12.75">
      <c r="A254" s="56" t="s">
        <v>490</v>
      </c>
      <c r="B254" s="57" t="s">
        <v>447</v>
      </c>
      <c r="C254">
        <v>4683</v>
      </c>
      <c r="D254" s="58">
        <v>6301321.05</v>
      </c>
      <c r="E254" s="59">
        <v>660850</v>
      </c>
      <c r="F254" s="60">
        <f t="shared" si="28"/>
        <v>44653.22913997125</v>
      </c>
      <c r="G254" s="61">
        <f t="shared" si="31"/>
        <v>0.0022309800991690896</v>
      </c>
      <c r="H254" s="62">
        <f t="shared" si="29"/>
        <v>9.535175985473254</v>
      </c>
      <c r="I254" s="57">
        <f t="shared" si="35"/>
        <v>-4518.270860028752</v>
      </c>
      <c r="J254" s="62">
        <f t="shared" si="30"/>
        <v>0</v>
      </c>
      <c r="K254" s="62">
        <f t="shared" si="32"/>
        <v>0</v>
      </c>
      <c r="L254" s="63">
        <f t="shared" si="33"/>
        <v>420994.2528830965</v>
      </c>
      <c r="M254" s="67">
        <f t="shared" si="34"/>
        <v>0</v>
      </c>
      <c r="N254" s="65">
        <f t="shared" si="27"/>
        <v>420994.2528830965</v>
      </c>
      <c r="O254" s="62"/>
      <c r="P254" s="62"/>
      <c r="Q254" s="62"/>
    </row>
    <row r="255" spans="1:17" s="66" customFormat="1" ht="12.75">
      <c r="A255" s="56" t="s">
        <v>489</v>
      </c>
      <c r="B255" s="57" t="s">
        <v>412</v>
      </c>
      <c r="C255">
        <v>1999</v>
      </c>
      <c r="D255" s="58">
        <v>2732777.2800000003</v>
      </c>
      <c r="E255" s="59">
        <v>155150</v>
      </c>
      <c r="F255" s="60">
        <f t="shared" si="28"/>
        <v>35209.93736848212</v>
      </c>
      <c r="G255" s="61">
        <f t="shared" si="31"/>
        <v>0.0017591710851602759</v>
      </c>
      <c r="H255" s="62">
        <f t="shared" si="29"/>
        <v>17.613775572027073</v>
      </c>
      <c r="I255" s="57">
        <f t="shared" si="35"/>
        <v>14220.437368482118</v>
      </c>
      <c r="J255" s="62">
        <f t="shared" si="30"/>
        <v>14220.437368482118</v>
      </c>
      <c r="K255" s="62">
        <f t="shared" si="32"/>
        <v>0.0023370169305599446</v>
      </c>
      <c r="L255" s="63">
        <f t="shared" si="33"/>
        <v>331962.1349228652</v>
      </c>
      <c r="M255" s="67">
        <f t="shared" si="34"/>
        <v>119599.01718416752</v>
      </c>
      <c r="N255" s="65">
        <f t="shared" si="27"/>
        <v>451561.1521070327</v>
      </c>
      <c r="O255" s="62"/>
      <c r="P255" s="62"/>
      <c r="Q255" s="62"/>
    </row>
    <row r="256" spans="1:17" s="66" customFormat="1" ht="12.75">
      <c r="A256" s="56" t="s">
        <v>489</v>
      </c>
      <c r="B256" s="57" t="s">
        <v>413</v>
      </c>
      <c r="C256">
        <v>1127</v>
      </c>
      <c r="D256" s="58">
        <v>1513746.48</v>
      </c>
      <c r="E256" s="59">
        <v>137850</v>
      </c>
      <c r="F256" s="60">
        <f t="shared" si="28"/>
        <v>12375.714783895539</v>
      </c>
      <c r="G256" s="61">
        <f t="shared" si="31"/>
        <v>0.0006183197481489334</v>
      </c>
      <c r="H256" s="62">
        <f t="shared" si="29"/>
        <v>10.981113384113167</v>
      </c>
      <c r="I256" s="57">
        <f t="shared" si="35"/>
        <v>542.2147838955389</v>
      </c>
      <c r="J256" s="62">
        <f t="shared" si="30"/>
        <v>542.2147838955389</v>
      </c>
      <c r="K256" s="62">
        <f t="shared" si="32"/>
        <v>8.910873112611108E-05</v>
      </c>
      <c r="L256" s="63">
        <f t="shared" si="33"/>
        <v>116679.23909844585</v>
      </c>
      <c r="M256" s="67">
        <f t="shared" si="34"/>
        <v>4560.222275607413</v>
      </c>
      <c r="N256" s="65">
        <f t="shared" si="27"/>
        <v>121239.46137405327</v>
      </c>
      <c r="O256" s="62"/>
      <c r="P256" s="62"/>
      <c r="Q256" s="62"/>
    </row>
    <row r="257" spans="1:17" s="66" customFormat="1" ht="12.75">
      <c r="A257" s="56" t="s">
        <v>476</v>
      </c>
      <c r="B257" s="57" t="s">
        <v>45</v>
      </c>
      <c r="C257">
        <v>73</v>
      </c>
      <c r="D257" s="58">
        <v>89404.73</v>
      </c>
      <c r="E257" s="59">
        <v>15700</v>
      </c>
      <c r="F257" s="60">
        <f t="shared" si="28"/>
        <v>415.70352165605095</v>
      </c>
      <c r="G257" s="61">
        <f t="shared" si="31"/>
        <v>2.0769523320743955E-05</v>
      </c>
      <c r="H257" s="62">
        <f t="shared" si="29"/>
        <v>5.694568789808917</v>
      </c>
      <c r="I257" s="57">
        <f t="shared" si="35"/>
        <v>-350.79647834394905</v>
      </c>
      <c r="J257" s="62">
        <f t="shared" si="30"/>
        <v>0</v>
      </c>
      <c r="K257" s="62">
        <f t="shared" si="32"/>
        <v>0</v>
      </c>
      <c r="L257" s="63">
        <f t="shared" si="33"/>
        <v>3919.2863963292307</v>
      </c>
      <c r="M257" s="67">
        <f t="shared" si="34"/>
        <v>0</v>
      </c>
      <c r="N257" s="65">
        <f t="shared" si="27"/>
        <v>3919.2863963292307</v>
      </c>
      <c r="O257" s="62"/>
      <c r="P257" s="62"/>
      <c r="Q257" s="62"/>
    </row>
    <row r="258" spans="1:17" s="66" customFormat="1" ht="12.75">
      <c r="A258" s="56" t="s">
        <v>476</v>
      </c>
      <c r="B258" s="57" t="s">
        <v>46</v>
      </c>
      <c r="C258">
        <v>3525</v>
      </c>
      <c r="D258" s="58">
        <v>7176373.02</v>
      </c>
      <c r="E258" s="59">
        <v>348550</v>
      </c>
      <c r="F258" s="60">
        <f t="shared" si="28"/>
        <v>72577.00443408407</v>
      </c>
      <c r="G258" s="61">
        <f t="shared" si="31"/>
        <v>0.003626117431332819</v>
      </c>
      <c r="H258" s="62">
        <f t="shared" si="29"/>
        <v>20.589221116052215</v>
      </c>
      <c r="I258" s="57">
        <f t="shared" si="35"/>
        <v>35564.50443408406</v>
      </c>
      <c r="J258" s="62">
        <f t="shared" si="30"/>
        <v>35564.50443408406</v>
      </c>
      <c r="K258" s="62">
        <f t="shared" si="32"/>
        <v>0.005844746320787761</v>
      </c>
      <c r="L258" s="63">
        <f t="shared" si="33"/>
        <v>684261.8629538172</v>
      </c>
      <c r="M258" s="67">
        <f t="shared" si="34"/>
        <v>299110.33442513837</v>
      </c>
      <c r="N258" s="65">
        <f t="shared" si="27"/>
        <v>983372.1973789555</v>
      </c>
      <c r="O258" s="62"/>
      <c r="P258" s="62"/>
      <c r="Q258" s="62"/>
    </row>
    <row r="259" spans="1:17" s="66" customFormat="1" ht="12.75">
      <c r="A259" s="56" t="s">
        <v>487</v>
      </c>
      <c r="B259" s="57" t="s">
        <v>351</v>
      </c>
      <c r="C259">
        <v>4608</v>
      </c>
      <c r="D259" s="58">
        <v>6496873.04</v>
      </c>
      <c r="E259" s="59">
        <v>355800</v>
      </c>
      <c r="F259" s="60">
        <f t="shared" si="28"/>
        <v>84141.6272296796</v>
      </c>
      <c r="G259" s="61">
        <f t="shared" si="31"/>
        <v>0.004203913120654549</v>
      </c>
      <c r="H259" s="62">
        <f t="shared" si="29"/>
        <v>18.259901742551996</v>
      </c>
      <c r="I259" s="57">
        <f t="shared" si="35"/>
        <v>35757.627229679594</v>
      </c>
      <c r="J259" s="62">
        <f t="shared" si="30"/>
        <v>35757.627229679594</v>
      </c>
      <c r="K259" s="62">
        <f t="shared" si="32"/>
        <v>0.0058764845318771165</v>
      </c>
      <c r="L259" s="63">
        <f t="shared" si="33"/>
        <v>793294.0612399747</v>
      </c>
      <c r="M259" s="67">
        <f t="shared" si="34"/>
        <v>300734.5669259106</v>
      </c>
      <c r="N259" s="65">
        <f aca="true" t="shared" si="36" ref="N259:N321">L259+M259</f>
        <v>1094028.6281658853</v>
      </c>
      <c r="O259" s="62"/>
      <c r="P259" s="62"/>
      <c r="Q259" s="62"/>
    </row>
    <row r="260" spans="1:17" s="66" customFormat="1" ht="12.75">
      <c r="A260" s="56" t="s">
        <v>480</v>
      </c>
      <c r="B260" s="57" t="s">
        <v>165</v>
      </c>
      <c r="C260">
        <v>2575</v>
      </c>
      <c r="D260" s="58">
        <v>5452809.5</v>
      </c>
      <c r="E260" s="59">
        <v>370200</v>
      </c>
      <c r="F260" s="60">
        <f aca="true" t="shared" si="37" ref="F260:F323">(C260*D260)/E260</f>
        <v>37928.10497703944</v>
      </c>
      <c r="G260" s="61">
        <f t="shared" si="31"/>
        <v>0.0018949771166096136</v>
      </c>
      <c r="H260" s="62">
        <f aca="true" t="shared" si="38" ref="H260:H323">D260/E260</f>
        <v>14.729361156131821</v>
      </c>
      <c r="I260" s="57">
        <f t="shared" si="35"/>
        <v>10890.60497703944</v>
      </c>
      <c r="J260" s="62">
        <f aca="true" t="shared" si="39" ref="J260:J323">IF(I260&gt;0,I260,0)</f>
        <v>10890.60497703944</v>
      </c>
      <c r="K260" s="62">
        <f t="shared" si="32"/>
        <v>0.0017897851912622464</v>
      </c>
      <c r="L260" s="63">
        <f t="shared" si="33"/>
        <v>357589.23879901634</v>
      </c>
      <c r="M260" s="67">
        <f t="shared" si="34"/>
        <v>91593.92345285852</v>
      </c>
      <c r="N260" s="65">
        <f t="shared" si="36"/>
        <v>449183.16225187486</v>
      </c>
      <c r="O260" s="62"/>
      <c r="P260" s="62"/>
      <c r="Q260" s="62"/>
    </row>
    <row r="261" spans="1:17" s="66" customFormat="1" ht="12.75">
      <c r="A261" s="56" t="s">
        <v>476</v>
      </c>
      <c r="B261" s="57" t="s">
        <v>47</v>
      </c>
      <c r="C261">
        <v>1926</v>
      </c>
      <c r="D261" s="58">
        <v>1833603.04</v>
      </c>
      <c r="E261" s="59">
        <v>141650</v>
      </c>
      <c r="F261" s="60">
        <f t="shared" si="37"/>
        <v>24931.305718602187</v>
      </c>
      <c r="G261" s="61">
        <f t="shared" si="31"/>
        <v>0.0012456265308417023</v>
      </c>
      <c r="H261" s="62">
        <f t="shared" si="38"/>
        <v>12.944603176844335</v>
      </c>
      <c r="I261" s="57">
        <f t="shared" si="35"/>
        <v>4708.30571860219</v>
      </c>
      <c r="J261" s="62">
        <f t="shared" si="39"/>
        <v>4708.30571860219</v>
      </c>
      <c r="K261" s="62">
        <f t="shared" si="32"/>
        <v>0.000773772978531111</v>
      </c>
      <c r="L261" s="63">
        <f t="shared" si="33"/>
        <v>235054.36508303008</v>
      </c>
      <c r="M261" s="67">
        <f t="shared" si="34"/>
        <v>39598.55255897262</v>
      </c>
      <c r="N261" s="65">
        <f t="shared" si="36"/>
        <v>274652.9176420027</v>
      </c>
      <c r="O261" s="62"/>
      <c r="P261" s="62"/>
      <c r="Q261" s="62"/>
    </row>
    <row r="262" spans="1:17" s="66" customFormat="1" ht="12.75">
      <c r="A262" s="56" t="s">
        <v>479</v>
      </c>
      <c r="B262" s="57" t="s">
        <v>135</v>
      </c>
      <c r="C262">
        <v>541</v>
      </c>
      <c r="D262" s="58">
        <v>1096783.5</v>
      </c>
      <c r="E262" s="59">
        <v>72800</v>
      </c>
      <c r="F262" s="60">
        <f t="shared" si="37"/>
        <v>8150.547712912088</v>
      </c>
      <c r="G262" s="61">
        <f t="shared" si="31"/>
        <v>0.00040722048763451905</v>
      </c>
      <c r="H262" s="62">
        <f t="shared" si="38"/>
        <v>15.065707417582418</v>
      </c>
      <c r="I262" s="57">
        <f t="shared" si="35"/>
        <v>2470.047712912088</v>
      </c>
      <c r="J262" s="62">
        <f t="shared" si="39"/>
        <v>2470.047712912088</v>
      </c>
      <c r="K262" s="62">
        <f t="shared" si="32"/>
        <v>0.0004059328960697485</v>
      </c>
      <c r="L262" s="63">
        <f t="shared" si="33"/>
        <v>76844.02250572969</v>
      </c>
      <c r="M262" s="67">
        <f t="shared" si="34"/>
        <v>20773.993879895617</v>
      </c>
      <c r="N262" s="65">
        <f t="shared" si="36"/>
        <v>97618.0163856253</v>
      </c>
      <c r="O262" s="62"/>
      <c r="P262" s="62"/>
      <c r="Q262" s="62"/>
    </row>
    <row r="263" spans="1:17" s="66" customFormat="1" ht="12.75">
      <c r="A263" s="56" t="s">
        <v>476</v>
      </c>
      <c r="B263" s="57" t="s">
        <v>48</v>
      </c>
      <c r="C263">
        <v>1347</v>
      </c>
      <c r="D263" s="58">
        <v>2082385.63</v>
      </c>
      <c r="E263" s="59">
        <v>137350</v>
      </c>
      <c r="F263" s="60">
        <f t="shared" si="37"/>
        <v>20422.085501346923</v>
      </c>
      <c r="G263" s="61">
        <f aca="true" t="shared" si="40" ref="G263:G322">F263/$F$494</f>
        <v>0.0010203353086563343</v>
      </c>
      <c r="H263" s="62">
        <f t="shared" si="38"/>
        <v>15.161162213323625</v>
      </c>
      <c r="I263" s="57">
        <f t="shared" si="35"/>
        <v>6278.585501346923</v>
      </c>
      <c r="J263" s="62">
        <f t="shared" si="39"/>
        <v>6278.585501346923</v>
      </c>
      <c r="K263" s="62">
        <f aca="true" t="shared" si="41" ref="K263:K322">J263/$J$494</f>
        <v>0.001031836098736122</v>
      </c>
      <c r="L263" s="63">
        <f aca="true" t="shared" si="42" ref="L263:L322">$B$501*G263</f>
        <v>192541.0724721397</v>
      </c>
      <c r="M263" s="67">
        <f aca="true" t="shared" si="43" ref="M263:M322">$G$501*K263</f>
        <v>52805.172992228974</v>
      </c>
      <c r="N263" s="65">
        <f t="shared" si="36"/>
        <v>245346.24546436867</v>
      </c>
      <c r="O263" s="62"/>
      <c r="P263" s="62"/>
      <c r="Q263" s="62"/>
    </row>
    <row r="264" spans="1:17" s="66" customFormat="1" ht="12.75">
      <c r="A264" s="56" t="s">
        <v>489</v>
      </c>
      <c r="B264" s="57" t="s">
        <v>414</v>
      </c>
      <c r="C264">
        <v>521</v>
      </c>
      <c r="D264" s="58">
        <v>674732.88</v>
      </c>
      <c r="E264" s="59">
        <v>41650</v>
      </c>
      <c r="F264" s="60">
        <f t="shared" si="37"/>
        <v>8440.236025930373</v>
      </c>
      <c r="G264" s="61">
        <f t="shared" si="40"/>
        <v>0.000421693995458103</v>
      </c>
      <c r="H264" s="62">
        <f t="shared" si="38"/>
        <v>16.200069147659065</v>
      </c>
      <c r="I264" s="57">
        <f t="shared" si="35"/>
        <v>2969.7360259303728</v>
      </c>
      <c r="J264" s="62">
        <f t="shared" si="39"/>
        <v>2969.7360259303728</v>
      </c>
      <c r="K264" s="62">
        <f t="shared" si="41"/>
        <v>0.00048805273649849023</v>
      </c>
      <c r="L264" s="63">
        <f t="shared" si="42"/>
        <v>79575.22733138312</v>
      </c>
      <c r="M264" s="67">
        <f t="shared" si="43"/>
        <v>24976.553167407917</v>
      </c>
      <c r="N264" s="65">
        <f t="shared" si="36"/>
        <v>104551.78049879105</v>
      </c>
      <c r="O264" s="62"/>
      <c r="P264" s="62"/>
      <c r="Q264" s="62"/>
    </row>
    <row r="265" spans="1:17" s="66" customFormat="1" ht="12.75">
      <c r="A265" s="56" t="s">
        <v>476</v>
      </c>
      <c r="B265" s="57" t="s">
        <v>49</v>
      </c>
      <c r="C265">
        <v>220</v>
      </c>
      <c r="D265" s="58">
        <v>568545.18</v>
      </c>
      <c r="E265" s="59">
        <v>29300</v>
      </c>
      <c r="F265" s="60">
        <f t="shared" si="37"/>
        <v>4268.939918088738</v>
      </c>
      <c r="G265" s="61">
        <f t="shared" si="40"/>
        <v>0.0002132862546614614</v>
      </c>
      <c r="H265" s="62">
        <f t="shared" si="38"/>
        <v>19.40427235494881</v>
      </c>
      <c r="I265" s="57">
        <f t="shared" si="35"/>
        <v>1958.9399180887378</v>
      </c>
      <c r="J265" s="62">
        <f t="shared" si="39"/>
        <v>1958.9399180887378</v>
      </c>
      <c r="K265" s="62">
        <f t="shared" si="41"/>
        <v>0.0003219363537066618</v>
      </c>
      <c r="L265" s="63">
        <f t="shared" si="42"/>
        <v>40247.91053263013</v>
      </c>
      <c r="M265" s="67">
        <f t="shared" si="43"/>
        <v>16475.392623683718</v>
      </c>
      <c r="N265" s="65">
        <f t="shared" si="36"/>
        <v>56723.30315631385</v>
      </c>
      <c r="O265" s="62"/>
      <c r="P265" s="62"/>
      <c r="Q265" s="62"/>
    </row>
    <row r="266" spans="1:17" s="66" customFormat="1" ht="12.75">
      <c r="A266" s="56" t="s">
        <v>481</v>
      </c>
      <c r="B266" s="57" t="s">
        <v>188</v>
      </c>
      <c r="C266">
        <v>78</v>
      </c>
      <c r="D266" s="58">
        <v>223632.63</v>
      </c>
      <c r="E266" s="59">
        <v>33700</v>
      </c>
      <c r="F266" s="60">
        <f t="shared" si="37"/>
        <v>517.6066807121662</v>
      </c>
      <c r="G266" s="61">
        <f t="shared" si="40"/>
        <v>2.586084424591192E-05</v>
      </c>
      <c r="H266" s="62">
        <f t="shared" si="38"/>
        <v>6.635983086053413</v>
      </c>
      <c r="I266" s="57">
        <f aca="true" t="shared" si="44" ref="I266:I329">(H266-10.5)*C266</f>
        <v>-301.3933192878338</v>
      </c>
      <c r="J266" s="62">
        <f t="shared" si="39"/>
        <v>0</v>
      </c>
      <c r="K266" s="62">
        <f t="shared" si="41"/>
        <v>0</v>
      </c>
      <c r="L266" s="63">
        <f t="shared" si="42"/>
        <v>4880.037614987551</v>
      </c>
      <c r="M266" s="67">
        <f t="shared" si="43"/>
        <v>0</v>
      </c>
      <c r="N266" s="65">
        <f t="shared" si="36"/>
        <v>4880.037614987551</v>
      </c>
      <c r="O266" s="62"/>
      <c r="P266" s="62"/>
      <c r="Q266" s="62"/>
    </row>
    <row r="267" spans="1:17" s="66" customFormat="1" ht="12.75">
      <c r="A267" s="56" t="s">
        <v>484</v>
      </c>
      <c r="B267" s="57" t="s">
        <v>285</v>
      </c>
      <c r="C267">
        <v>669</v>
      </c>
      <c r="D267" s="58">
        <v>972476.42</v>
      </c>
      <c r="E267" s="59">
        <v>53250</v>
      </c>
      <c r="F267" s="60">
        <f t="shared" si="37"/>
        <v>12217.591079436621</v>
      </c>
      <c r="G267" s="61">
        <f t="shared" si="40"/>
        <v>0.0006104195168633318</v>
      </c>
      <c r="H267" s="62">
        <f t="shared" si="38"/>
        <v>18.26246798122066</v>
      </c>
      <c r="I267" s="57">
        <f t="shared" si="44"/>
        <v>5193.091079436621</v>
      </c>
      <c r="J267" s="62">
        <f t="shared" si="39"/>
        <v>5193.091079436621</v>
      </c>
      <c r="K267" s="62">
        <f t="shared" si="41"/>
        <v>0.0008534436360925112</v>
      </c>
      <c r="L267" s="63">
        <f t="shared" si="42"/>
        <v>115188.43603439152</v>
      </c>
      <c r="M267" s="67">
        <f t="shared" si="43"/>
        <v>43675.77263305946</v>
      </c>
      <c r="N267" s="65">
        <f t="shared" si="36"/>
        <v>158864.208667451</v>
      </c>
      <c r="O267" s="62"/>
      <c r="P267" s="62"/>
      <c r="Q267" s="62"/>
    </row>
    <row r="268" spans="1:17" s="66" customFormat="1" ht="12.75">
      <c r="A268" s="56" t="s">
        <v>484</v>
      </c>
      <c r="B268" s="57" t="s">
        <v>286</v>
      </c>
      <c r="C268">
        <v>87</v>
      </c>
      <c r="D268" s="58">
        <v>177627.07</v>
      </c>
      <c r="E268" s="59">
        <v>9650</v>
      </c>
      <c r="F268" s="60">
        <f t="shared" si="37"/>
        <v>1601.40467253886</v>
      </c>
      <c r="G268" s="61">
        <f t="shared" si="40"/>
        <v>8.000993486834959E-05</v>
      </c>
      <c r="H268" s="62">
        <f t="shared" si="38"/>
        <v>18.406950259067358</v>
      </c>
      <c r="I268" s="57">
        <f t="shared" si="44"/>
        <v>687.9046725388602</v>
      </c>
      <c r="J268" s="62">
        <f t="shared" si="39"/>
        <v>687.9046725388602</v>
      </c>
      <c r="K268" s="62">
        <f t="shared" si="41"/>
        <v>0.00011305171737528701</v>
      </c>
      <c r="L268" s="63">
        <f t="shared" si="42"/>
        <v>15098.172666655017</v>
      </c>
      <c r="M268" s="67">
        <f t="shared" si="43"/>
        <v>5785.526887829189</v>
      </c>
      <c r="N268" s="65">
        <f t="shared" si="36"/>
        <v>20883.699554484207</v>
      </c>
      <c r="O268" s="62"/>
      <c r="P268" s="62"/>
      <c r="Q268" s="62"/>
    </row>
    <row r="269" spans="1:17" s="66" customFormat="1" ht="12.75">
      <c r="A269" s="56" t="s">
        <v>475</v>
      </c>
      <c r="B269" s="57" t="s">
        <v>8</v>
      </c>
      <c r="C269">
        <v>3159</v>
      </c>
      <c r="D269" s="58">
        <v>3095832.28</v>
      </c>
      <c r="E269" s="59">
        <v>207550</v>
      </c>
      <c r="F269" s="60">
        <f t="shared" si="37"/>
        <v>47119.89483266682</v>
      </c>
      <c r="G269" s="61">
        <f t="shared" si="40"/>
        <v>0.00235422050479478</v>
      </c>
      <c r="H269" s="62">
        <f t="shared" si="38"/>
        <v>14.916079402553601</v>
      </c>
      <c r="I269" s="57">
        <f t="shared" si="44"/>
        <v>13950.394832666825</v>
      </c>
      <c r="J269" s="62">
        <f t="shared" si="39"/>
        <v>13950.394832666825</v>
      </c>
      <c r="K269" s="62">
        <f t="shared" si="41"/>
        <v>0.0022926375657191396</v>
      </c>
      <c r="L269" s="63">
        <f t="shared" si="42"/>
        <v>444250.1763719348</v>
      </c>
      <c r="M269" s="67">
        <f t="shared" si="43"/>
        <v>117327.86187125066</v>
      </c>
      <c r="N269" s="65">
        <f t="shared" si="36"/>
        <v>561578.0382431855</v>
      </c>
      <c r="O269" s="62"/>
      <c r="P269" s="62"/>
      <c r="Q269" s="62"/>
    </row>
    <row r="270" spans="1:17" s="66" customFormat="1" ht="12.75">
      <c r="A270" s="56" t="s">
        <v>489</v>
      </c>
      <c r="B270" s="57" t="s">
        <v>415</v>
      </c>
      <c r="C270">
        <v>141</v>
      </c>
      <c r="D270" s="58">
        <v>225830.55</v>
      </c>
      <c r="E270" s="59">
        <v>29250</v>
      </c>
      <c r="F270" s="60">
        <f t="shared" si="37"/>
        <v>1088.6190615384614</v>
      </c>
      <c r="G270" s="61">
        <f t="shared" si="40"/>
        <v>5.438996257707157E-05</v>
      </c>
      <c r="H270" s="62">
        <f t="shared" si="38"/>
        <v>7.720702564102564</v>
      </c>
      <c r="I270" s="57">
        <f t="shared" si="44"/>
        <v>-391.8809384615385</v>
      </c>
      <c r="J270" s="62">
        <f t="shared" si="39"/>
        <v>0</v>
      </c>
      <c r="K270" s="62">
        <f t="shared" si="41"/>
        <v>0</v>
      </c>
      <c r="L270" s="63">
        <f t="shared" si="42"/>
        <v>10263.588486514042</v>
      </c>
      <c r="M270" s="67">
        <f t="shared" si="43"/>
        <v>0</v>
      </c>
      <c r="N270" s="65">
        <f t="shared" si="36"/>
        <v>10263.588486514042</v>
      </c>
      <c r="O270" s="62"/>
      <c r="P270" s="62"/>
      <c r="Q270" s="62"/>
    </row>
    <row r="271" spans="1:17" s="66" customFormat="1" ht="12.75">
      <c r="A271" s="56" t="s">
        <v>485</v>
      </c>
      <c r="B271" s="57" t="s">
        <v>316</v>
      </c>
      <c r="C271">
        <v>250</v>
      </c>
      <c r="D271" s="58">
        <v>452673.9</v>
      </c>
      <c r="E271" s="59">
        <v>23400</v>
      </c>
      <c r="F271" s="60">
        <f t="shared" si="37"/>
        <v>4836.259615384615</v>
      </c>
      <c r="G271" s="61">
        <f t="shared" si="40"/>
        <v>0.00024163087785917693</v>
      </c>
      <c r="H271" s="62">
        <f t="shared" si="38"/>
        <v>19.34503846153846</v>
      </c>
      <c r="I271" s="57">
        <f t="shared" si="44"/>
        <v>2211.2596153846152</v>
      </c>
      <c r="J271" s="62">
        <f t="shared" si="39"/>
        <v>2211.2596153846152</v>
      </c>
      <c r="K271" s="62">
        <f t="shared" si="41"/>
        <v>0.00036340310956054086</v>
      </c>
      <c r="L271" s="63">
        <f t="shared" si="42"/>
        <v>45596.64648541583</v>
      </c>
      <c r="M271" s="67">
        <f t="shared" si="43"/>
        <v>18597.49246005568</v>
      </c>
      <c r="N271" s="65">
        <f t="shared" si="36"/>
        <v>64194.13894547151</v>
      </c>
      <c r="O271" s="62"/>
      <c r="P271" s="62"/>
      <c r="Q271" s="62"/>
    </row>
    <row r="272" spans="1:17" s="66" customFormat="1" ht="12.75">
      <c r="A272" s="56" t="s">
        <v>484</v>
      </c>
      <c r="B272" s="57" t="s">
        <v>287</v>
      </c>
      <c r="C272">
        <v>1268</v>
      </c>
      <c r="D272" s="58">
        <v>1527531.77</v>
      </c>
      <c r="E272" s="59">
        <v>69050</v>
      </c>
      <c r="F272" s="60">
        <f t="shared" si="37"/>
        <v>28050.836848081104</v>
      </c>
      <c r="G272" s="61">
        <f t="shared" si="40"/>
        <v>0.0014014856255286767</v>
      </c>
      <c r="H272" s="62">
        <f t="shared" si="38"/>
        <v>22.122111078928313</v>
      </c>
      <c r="I272" s="57">
        <f t="shared" si="44"/>
        <v>14736.8368480811</v>
      </c>
      <c r="J272" s="62">
        <f t="shared" si="39"/>
        <v>14736.8368480811</v>
      </c>
      <c r="K272" s="62">
        <f t="shared" si="41"/>
        <v>0.0024218831196569104</v>
      </c>
      <c r="L272" s="63">
        <f t="shared" si="42"/>
        <v>264465.55666973075</v>
      </c>
      <c r="M272" s="67">
        <f t="shared" si="43"/>
        <v>123942.12342162679</v>
      </c>
      <c r="N272" s="65">
        <f t="shared" si="36"/>
        <v>388407.68009135756</v>
      </c>
      <c r="O272" s="62"/>
      <c r="P272" s="62"/>
      <c r="Q272" s="62"/>
    </row>
    <row r="273" spans="1:17" s="66" customFormat="1" ht="12.75">
      <c r="A273" s="56" t="s">
        <v>487</v>
      </c>
      <c r="B273" s="57" t="s">
        <v>352</v>
      </c>
      <c r="C273">
        <v>658</v>
      </c>
      <c r="D273" s="58">
        <v>1047381.58</v>
      </c>
      <c r="E273" s="59">
        <v>76900</v>
      </c>
      <c r="F273" s="60">
        <f t="shared" si="37"/>
        <v>8961.990632509753</v>
      </c>
      <c r="G273" s="61">
        <f t="shared" si="40"/>
        <v>0.0004477620798127554</v>
      </c>
      <c r="H273" s="62">
        <f t="shared" si="38"/>
        <v>13.620046553966189</v>
      </c>
      <c r="I273" s="57">
        <f t="shared" si="44"/>
        <v>2052.9906325097522</v>
      </c>
      <c r="J273" s="62">
        <f t="shared" si="39"/>
        <v>2052.9906325097522</v>
      </c>
      <c r="K273" s="62">
        <f t="shared" si="41"/>
        <v>0.00033739284820382304</v>
      </c>
      <c r="L273" s="63">
        <f t="shared" si="42"/>
        <v>84494.37192665217</v>
      </c>
      <c r="M273" s="67">
        <f t="shared" si="43"/>
        <v>17266.393119572323</v>
      </c>
      <c r="N273" s="65">
        <f t="shared" si="36"/>
        <v>101760.7650462245</v>
      </c>
      <c r="O273" s="62"/>
      <c r="P273" s="62"/>
      <c r="Q273" s="62"/>
    </row>
    <row r="274" spans="1:17" s="66" customFormat="1" ht="12.75">
      <c r="A274" s="56" t="s">
        <v>476</v>
      </c>
      <c r="B274" s="57" t="s">
        <v>50</v>
      </c>
      <c r="C274">
        <v>253</v>
      </c>
      <c r="D274" s="58">
        <v>296263.3</v>
      </c>
      <c r="E274" s="59">
        <v>15900</v>
      </c>
      <c r="F274" s="60">
        <f t="shared" si="37"/>
        <v>4714.1267232704395</v>
      </c>
      <c r="G274" s="61">
        <f t="shared" si="40"/>
        <v>0.00023552883200474205</v>
      </c>
      <c r="H274" s="62">
        <f t="shared" si="38"/>
        <v>18.632911949685536</v>
      </c>
      <c r="I274" s="57">
        <f t="shared" si="44"/>
        <v>2057.6267232704404</v>
      </c>
      <c r="J274" s="62">
        <f t="shared" si="39"/>
        <v>2057.6267232704404</v>
      </c>
      <c r="K274" s="62">
        <f t="shared" si="41"/>
        <v>0.00033815475322253606</v>
      </c>
      <c r="L274" s="63">
        <f t="shared" si="42"/>
        <v>44445.16770866521</v>
      </c>
      <c r="M274" s="67">
        <f t="shared" si="43"/>
        <v>17305.38431823853</v>
      </c>
      <c r="N274" s="65">
        <f t="shared" si="36"/>
        <v>61750.552026903744</v>
      </c>
      <c r="O274" s="62"/>
      <c r="P274" s="62"/>
      <c r="Q274" s="62"/>
    </row>
    <row r="275" spans="1:17" s="66" customFormat="1" ht="12.75">
      <c r="A275" s="56" t="s">
        <v>483</v>
      </c>
      <c r="B275" s="57" t="s">
        <v>232</v>
      </c>
      <c r="C275">
        <v>2612</v>
      </c>
      <c r="D275" s="58">
        <v>3339986.08</v>
      </c>
      <c r="E275" s="59">
        <v>116600</v>
      </c>
      <c r="F275" s="60">
        <f t="shared" si="37"/>
        <v>74820.27136329332</v>
      </c>
      <c r="G275" s="61">
        <f t="shared" si="40"/>
        <v>0.003738196310566887</v>
      </c>
      <c r="H275" s="62">
        <f t="shared" si="38"/>
        <v>28.644820583190395</v>
      </c>
      <c r="I275" s="57">
        <f t="shared" si="44"/>
        <v>47394.27136329331</v>
      </c>
      <c r="J275" s="62">
        <f t="shared" si="39"/>
        <v>47394.27136329331</v>
      </c>
      <c r="K275" s="62">
        <f t="shared" si="41"/>
        <v>0.007788875385299867</v>
      </c>
      <c r="L275" s="63">
        <f t="shared" si="42"/>
        <v>705411.5648470321</v>
      </c>
      <c r="M275" s="67">
        <f t="shared" si="43"/>
        <v>398602.9492857044</v>
      </c>
      <c r="N275" s="65">
        <f t="shared" si="36"/>
        <v>1104014.5141327365</v>
      </c>
      <c r="O275" s="62"/>
      <c r="P275" s="62"/>
      <c r="Q275" s="62"/>
    </row>
    <row r="276" spans="1:17" s="66" customFormat="1" ht="12.75">
      <c r="A276" s="56" t="s">
        <v>489</v>
      </c>
      <c r="B276" s="57" t="s">
        <v>416</v>
      </c>
      <c r="C276">
        <v>1245</v>
      </c>
      <c r="D276" s="58">
        <v>2518689.14</v>
      </c>
      <c r="E276" s="59">
        <v>216700</v>
      </c>
      <c r="F276" s="60">
        <f t="shared" si="37"/>
        <v>14470.549050761421</v>
      </c>
      <c r="G276" s="61">
        <f t="shared" si="40"/>
        <v>0.0007229825832999024</v>
      </c>
      <c r="H276" s="62">
        <f t="shared" si="38"/>
        <v>11.622930964467006</v>
      </c>
      <c r="I276" s="57">
        <f t="shared" si="44"/>
        <v>1398.0490507614224</v>
      </c>
      <c r="J276" s="62">
        <f t="shared" si="39"/>
        <v>1398.0490507614224</v>
      </c>
      <c r="K276" s="62">
        <f t="shared" si="41"/>
        <v>0.0002297583552967365</v>
      </c>
      <c r="L276" s="63">
        <f t="shared" si="42"/>
        <v>136429.50585583178</v>
      </c>
      <c r="M276" s="67">
        <f t="shared" si="43"/>
        <v>11758.09773733927</v>
      </c>
      <c r="N276" s="65">
        <f t="shared" si="36"/>
        <v>148187.60359317105</v>
      </c>
      <c r="O276" s="62"/>
      <c r="P276" s="62"/>
      <c r="Q276" s="62"/>
    </row>
    <row r="277" spans="1:17" s="66" customFormat="1" ht="12.75">
      <c r="A277" s="56" t="s">
        <v>484</v>
      </c>
      <c r="B277" s="57" t="s">
        <v>288</v>
      </c>
      <c r="C277">
        <v>3103</v>
      </c>
      <c r="D277" s="58">
        <v>3408418.65</v>
      </c>
      <c r="E277" s="59">
        <v>208300</v>
      </c>
      <c r="F277" s="60">
        <f t="shared" si="37"/>
        <v>50774.47465650504</v>
      </c>
      <c r="G277" s="61">
        <f t="shared" si="40"/>
        <v>0.0025368118876542456</v>
      </c>
      <c r="H277" s="62">
        <f t="shared" si="38"/>
        <v>16.363027604416708</v>
      </c>
      <c r="I277" s="57">
        <f t="shared" si="44"/>
        <v>18192.974656505045</v>
      </c>
      <c r="J277" s="62">
        <f t="shared" si="39"/>
        <v>18192.974656505045</v>
      </c>
      <c r="K277" s="62">
        <f t="shared" si="41"/>
        <v>0.002989872159891138</v>
      </c>
      <c r="L277" s="63">
        <f t="shared" si="42"/>
        <v>478705.85028782574</v>
      </c>
      <c r="M277" s="67">
        <f t="shared" si="43"/>
        <v>153009.49135340983</v>
      </c>
      <c r="N277" s="65">
        <f t="shared" si="36"/>
        <v>631715.3416412356</v>
      </c>
      <c r="O277" s="62"/>
      <c r="P277" s="62"/>
      <c r="Q277" s="62"/>
    </row>
    <row r="278" spans="1:17" s="66" customFormat="1" ht="12.75">
      <c r="A278" s="56" t="s">
        <v>484</v>
      </c>
      <c r="B278" s="57" t="s">
        <v>289</v>
      </c>
      <c r="C278">
        <v>3985</v>
      </c>
      <c r="D278" s="58">
        <v>5334363.36</v>
      </c>
      <c r="E278" s="59">
        <v>194850</v>
      </c>
      <c r="F278" s="60">
        <f t="shared" si="37"/>
        <v>109096.42283602772</v>
      </c>
      <c r="G278" s="61">
        <f t="shared" si="40"/>
        <v>0.005450713261403132</v>
      </c>
      <c r="H278" s="62">
        <f t="shared" si="38"/>
        <v>27.37676859122402</v>
      </c>
      <c r="I278" s="57">
        <f t="shared" si="44"/>
        <v>67253.92283602772</v>
      </c>
      <c r="J278" s="62">
        <f t="shared" si="39"/>
        <v>67253.92283602772</v>
      </c>
      <c r="K278" s="62">
        <f t="shared" si="41"/>
        <v>0.011052652758959794</v>
      </c>
      <c r="L278" s="63">
        <f t="shared" si="42"/>
        <v>1028569.8908829564</v>
      </c>
      <c r="M278" s="67">
        <f t="shared" si="43"/>
        <v>565629.794959486</v>
      </c>
      <c r="N278" s="65">
        <f t="shared" si="36"/>
        <v>1594199.6858424423</v>
      </c>
      <c r="O278" s="62"/>
      <c r="P278" s="62"/>
      <c r="Q278" s="62"/>
    </row>
    <row r="279" spans="1:17" s="66" customFormat="1" ht="12.75">
      <c r="A279" s="56" t="s">
        <v>485</v>
      </c>
      <c r="B279" s="57" t="s">
        <v>317</v>
      </c>
      <c r="C279">
        <v>2312</v>
      </c>
      <c r="D279" s="58">
        <v>2047359.21</v>
      </c>
      <c r="E279" s="59">
        <v>94850</v>
      </c>
      <c r="F279" s="60">
        <f t="shared" si="37"/>
        <v>49905.0552822351</v>
      </c>
      <c r="G279" s="61">
        <f t="shared" si="40"/>
        <v>0.0024933736557685255</v>
      </c>
      <c r="H279" s="62">
        <f t="shared" si="38"/>
        <v>21.58523152345809</v>
      </c>
      <c r="I279" s="57">
        <f t="shared" si="44"/>
        <v>25629.055282235106</v>
      </c>
      <c r="J279" s="62">
        <f t="shared" si="39"/>
        <v>25629.055282235106</v>
      </c>
      <c r="K279" s="62">
        <f t="shared" si="41"/>
        <v>0.004211933469893931</v>
      </c>
      <c r="L279" s="63">
        <f t="shared" si="42"/>
        <v>470508.89416701486</v>
      </c>
      <c r="M279" s="67">
        <f t="shared" si="43"/>
        <v>215549.6166318824</v>
      </c>
      <c r="N279" s="65">
        <f t="shared" si="36"/>
        <v>686058.5107988972</v>
      </c>
      <c r="O279" s="62"/>
      <c r="P279" s="62"/>
      <c r="Q279" s="62"/>
    </row>
    <row r="280" spans="1:17" s="66" customFormat="1" ht="12.75">
      <c r="A280" s="56" t="s">
        <v>475</v>
      </c>
      <c r="B280" s="57" t="s">
        <v>9</v>
      </c>
      <c r="C280">
        <v>2703</v>
      </c>
      <c r="D280" s="58">
        <v>2989389.83</v>
      </c>
      <c r="E280" s="59">
        <v>259000</v>
      </c>
      <c r="F280" s="60">
        <f t="shared" si="37"/>
        <v>31198.14946135135</v>
      </c>
      <c r="G280" s="61">
        <f t="shared" si="40"/>
        <v>0.0015587327483304722</v>
      </c>
      <c r="H280" s="62">
        <f t="shared" si="38"/>
        <v>11.542045675675675</v>
      </c>
      <c r="I280" s="57">
        <f t="shared" si="44"/>
        <v>2816.6494613513505</v>
      </c>
      <c r="J280" s="62">
        <f t="shared" si="39"/>
        <v>2816.6494613513505</v>
      </c>
      <c r="K280" s="62">
        <f t="shared" si="41"/>
        <v>0.0004628941647899028</v>
      </c>
      <c r="L280" s="63">
        <f t="shared" si="42"/>
        <v>294138.6743307149</v>
      </c>
      <c r="M280" s="67">
        <f t="shared" si="43"/>
        <v>23689.039837590695</v>
      </c>
      <c r="N280" s="65">
        <f t="shared" si="36"/>
        <v>317827.7141683056</v>
      </c>
      <c r="O280" s="62"/>
      <c r="P280" s="62"/>
      <c r="Q280" s="62"/>
    </row>
    <row r="281" spans="1:17" s="66" customFormat="1" ht="12.75">
      <c r="A281" s="56" t="s">
        <v>482</v>
      </c>
      <c r="B281" s="57" t="s">
        <v>207</v>
      </c>
      <c r="C281">
        <v>80</v>
      </c>
      <c r="D281" s="58">
        <v>470002.35</v>
      </c>
      <c r="E281" s="59">
        <v>85350</v>
      </c>
      <c r="F281" s="60">
        <f t="shared" si="37"/>
        <v>440.5411599297012</v>
      </c>
      <c r="G281" s="61">
        <f t="shared" si="40"/>
        <v>2.201047000626086E-05</v>
      </c>
      <c r="H281" s="62">
        <f t="shared" si="38"/>
        <v>5.506764499121265</v>
      </c>
      <c r="I281" s="57">
        <f t="shared" si="44"/>
        <v>-399.45884007029883</v>
      </c>
      <c r="J281" s="62">
        <f t="shared" si="39"/>
        <v>0</v>
      </c>
      <c r="K281" s="62">
        <f t="shared" si="41"/>
        <v>0</v>
      </c>
      <c r="L281" s="63">
        <f t="shared" si="42"/>
        <v>4153.457657171728</v>
      </c>
      <c r="M281" s="67">
        <f t="shared" si="43"/>
        <v>0</v>
      </c>
      <c r="N281" s="65">
        <f t="shared" si="36"/>
        <v>4153.457657171728</v>
      </c>
      <c r="O281" s="62"/>
      <c r="P281" s="62"/>
      <c r="Q281" s="62"/>
    </row>
    <row r="282" spans="1:17" s="66" customFormat="1" ht="12.75">
      <c r="A282" s="56" t="s">
        <v>480</v>
      </c>
      <c r="B282" s="57" t="s">
        <v>166</v>
      </c>
      <c r="C282">
        <v>4221</v>
      </c>
      <c r="D282" s="58">
        <v>7209562</v>
      </c>
      <c r="E282" s="59">
        <v>489550</v>
      </c>
      <c r="F282" s="60">
        <f t="shared" si="37"/>
        <v>62162.31478296395</v>
      </c>
      <c r="G282" s="61">
        <f t="shared" si="40"/>
        <v>0.003105775100034935</v>
      </c>
      <c r="H282" s="62">
        <f t="shared" si="38"/>
        <v>14.726916556020836</v>
      </c>
      <c r="I282" s="57">
        <f t="shared" si="44"/>
        <v>17841.81478296395</v>
      </c>
      <c r="J282" s="62">
        <f t="shared" si="39"/>
        <v>17841.81478296395</v>
      </c>
      <c r="K282" s="62">
        <f t="shared" si="41"/>
        <v>0.0029321617991945152</v>
      </c>
      <c r="L282" s="63">
        <f t="shared" si="42"/>
        <v>586071.3272830647</v>
      </c>
      <c r="M282" s="67">
        <f t="shared" si="43"/>
        <v>150056.10991641437</v>
      </c>
      <c r="N282" s="65">
        <f t="shared" si="36"/>
        <v>736127.4371994791</v>
      </c>
      <c r="O282" s="62"/>
      <c r="P282" s="62"/>
      <c r="Q282" s="62"/>
    </row>
    <row r="283" spans="1:17" s="66" customFormat="1" ht="12.75">
      <c r="A283" s="56" t="s">
        <v>488</v>
      </c>
      <c r="B283" s="57" t="s">
        <v>377</v>
      </c>
      <c r="C283">
        <v>924</v>
      </c>
      <c r="D283" s="58">
        <v>1425360.83</v>
      </c>
      <c r="E283" s="59">
        <v>94500</v>
      </c>
      <c r="F283" s="60">
        <f t="shared" si="37"/>
        <v>13936.861448888889</v>
      </c>
      <c r="G283" s="61">
        <f t="shared" si="40"/>
        <v>0.0006963182985016258</v>
      </c>
      <c r="H283" s="62">
        <f t="shared" si="38"/>
        <v>15.083183386243388</v>
      </c>
      <c r="I283" s="57">
        <f t="shared" si="44"/>
        <v>4234.86144888889</v>
      </c>
      <c r="J283" s="62">
        <f t="shared" si="39"/>
        <v>4234.86144888889</v>
      </c>
      <c r="K283" s="62">
        <f t="shared" si="41"/>
        <v>0.0006959661400122848</v>
      </c>
      <c r="L283" s="63">
        <f t="shared" si="42"/>
        <v>131397.85601660042</v>
      </c>
      <c r="M283" s="67">
        <f t="shared" si="43"/>
        <v>35616.715159605024</v>
      </c>
      <c r="N283" s="65">
        <f t="shared" si="36"/>
        <v>167014.57117620544</v>
      </c>
      <c r="O283" s="62"/>
      <c r="P283" s="62"/>
      <c r="Q283" s="62"/>
    </row>
    <row r="284" spans="1:17" s="66" customFormat="1" ht="12.75">
      <c r="A284" s="56" t="s">
        <v>485</v>
      </c>
      <c r="B284" s="57" t="s">
        <v>318</v>
      </c>
      <c r="C284">
        <v>678</v>
      </c>
      <c r="D284" s="58">
        <v>1329186.25</v>
      </c>
      <c r="E284" s="59">
        <v>85450</v>
      </c>
      <c r="F284" s="60">
        <f t="shared" si="37"/>
        <v>10546.381246342891</v>
      </c>
      <c r="G284" s="61">
        <f t="shared" si="40"/>
        <v>0.0005269219523875231</v>
      </c>
      <c r="H284" s="62">
        <f t="shared" si="38"/>
        <v>15.555134581626682</v>
      </c>
      <c r="I284" s="57">
        <f t="shared" si="44"/>
        <v>3427.3812463428903</v>
      </c>
      <c r="J284" s="62">
        <f t="shared" si="39"/>
        <v>3427.3812463428903</v>
      </c>
      <c r="K284" s="62">
        <f t="shared" si="41"/>
        <v>0.0005632631256433673</v>
      </c>
      <c r="L284" s="63">
        <f t="shared" si="42"/>
        <v>99432.1346728763</v>
      </c>
      <c r="M284" s="67">
        <f t="shared" si="43"/>
        <v>28825.514852769295</v>
      </c>
      <c r="N284" s="65">
        <f t="shared" si="36"/>
        <v>128257.6495256456</v>
      </c>
      <c r="O284" s="62"/>
      <c r="P284" s="62"/>
      <c r="Q284" s="62"/>
    </row>
    <row r="285" spans="1:17" s="66" customFormat="1" ht="12.75">
      <c r="A285" s="56" t="s">
        <v>476</v>
      </c>
      <c r="B285" s="57" t="s">
        <v>51</v>
      </c>
      <c r="C285">
        <v>733</v>
      </c>
      <c r="D285" s="58">
        <v>809211.1</v>
      </c>
      <c r="E285" s="59">
        <v>57200</v>
      </c>
      <c r="F285" s="60">
        <f t="shared" si="37"/>
        <v>10369.78559965035</v>
      </c>
      <c r="G285" s="61">
        <f t="shared" si="40"/>
        <v>0.0005180988195266057</v>
      </c>
      <c r="H285" s="62">
        <f t="shared" si="38"/>
        <v>14.147047202797202</v>
      </c>
      <c r="I285" s="57">
        <f t="shared" si="44"/>
        <v>2673.285599650349</v>
      </c>
      <c r="J285" s="62">
        <f t="shared" si="39"/>
        <v>2673.285599650349</v>
      </c>
      <c r="K285" s="62">
        <f t="shared" si="41"/>
        <v>0.00043933344275695895</v>
      </c>
      <c r="L285" s="63">
        <f t="shared" si="42"/>
        <v>97767.17664467442</v>
      </c>
      <c r="M285" s="67">
        <f t="shared" si="43"/>
        <v>22483.297952522582</v>
      </c>
      <c r="N285" s="65">
        <f t="shared" si="36"/>
        <v>120250.474597197</v>
      </c>
      <c r="O285" s="62"/>
      <c r="P285" s="62"/>
      <c r="Q285" s="62"/>
    </row>
    <row r="286" spans="1:17" s="66" customFormat="1" ht="12.75">
      <c r="A286" s="56" t="s">
        <v>488</v>
      </c>
      <c r="B286" s="57" t="s">
        <v>378</v>
      </c>
      <c r="C286">
        <v>1092</v>
      </c>
      <c r="D286" s="58">
        <v>1452300.29</v>
      </c>
      <c r="E286" s="59">
        <v>97000</v>
      </c>
      <c r="F286" s="60">
        <f t="shared" si="37"/>
        <v>16349.607388453609</v>
      </c>
      <c r="G286" s="61">
        <f t="shared" si="40"/>
        <v>0.0008168647467472136</v>
      </c>
      <c r="H286" s="62">
        <f t="shared" si="38"/>
        <v>14.972167938144331</v>
      </c>
      <c r="I286" s="57">
        <f t="shared" si="44"/>
        <v>4883.607388453609</v>
      </c>
      <c r="J286" s="62">
        <f t="shared" si="39"/>
        <v>4883.607388453609</v>
      </c>
      <c r="K286" s="62">
        <f t="shared" si="41"/>
        <v>0.0008025824279019306</v>
      </c>
      <c r="L286" s="63">
        <f t="shared" si="42"/>
        <v>154145.4197155161</v>
      </c>
      <c r="M286" s="67">
        <f t="shared" si="43"/>
        <v>41072.90295212167</v>
      </c>
      <c r="N286" s="65">
        <f t="shared" si="36"/>
        <v>195218.32266763778</v>
      </c>
      <c r="O286" s="62"/>
      <c r="P286" s="62"/>
      <c r="Q286" s="62"/>
    </row>
    <row r="287" spans="1:17" s="66" customFormat="1" ht="12.75">
      <c r="A287" s="56" t="s">
        <v>487</v>
      </c>
      <c r="B287" s="57" t="s">
        <v>353</v>
      </c>
      <c r="C287">
        <v>221</v>
      </c>
      <c r="D287" s="58">
        <v>478535.55</v>
      </c>
      <c r="E287" s="59">
        <v>46250</v>
      </c>
      <c r="F287" s="60">
        <f t="shared" si="37"/>
        <v>2286.6239254054053</v>
      </c>
      <c r="G287" s="61">
        <f t="shared" si="40"/>
        <v>0.0001142450964939699</v>
      </c>
      <c r="H287" s="62">
        <f t="shared" si="38"/>
        <v>10.346714594594594</v>
      </c>
      <c r="I287" s="57">
        <f t="shared" si="44"/>
        <v>-33.876074594594634</v>
      </c>
      <c r="J287" s="62">
        <f t="shared" si="39"/>
        <v>0</v>
      </c>
      <c r="K287" s="62">
        <f t="shared" si="41"/>
        <v>0</v>
      </c>
      <c r="L287" s="63">
        <f t="shared" si="42"/>
        <v>21558.475157151464</v>
      </c>
      <c r="M287" s="67">
        <f t="shared" si="43"/>
        <v>0</v>
      </c>
      <c r="N287" s="65">
        <f t="shared" si="36"/>
        <v>21558.475157151464</v>
      </c>
      <c r="O287" s="62"/>
      <c r="P287" s="62"/>
      <c r="Q287" s="62"/>
    </row>
    <row r="288" spans="1:17" s="66" customFormat="1" ht="12.75">
      <c r="A288" s="56" t="s">
        <v>476</v>
      </c>
      <c r="B288" s="57" t="s">
        <v>520</v>
      </c>
      <c r="C288">
        <v>33</v>
      </c>
      <c r="D288" s="58">
        <v>131215.8</v>
      </c>
      <c r="E288" s="59">
        <v>11800</v>
      </c>
      <c r="F288" s="60">
        <f t="shared" si="37"/>
        <v>366.95944067796603</v>
      </c>
      <c r="G288" s="61">
        <f t="shared" si="40"/>
        <v>1.833415466524286E-05</v>
      </c>
      <c r="H288" s="62">
        <f t="shared" si="38"/>
        <v>11.119983050847457</v>
      </c>
      <c r="I288" s="57">
        <f t="shared" si="44"/>
        <v>20.459440677966093</v>
      </c>
      <c r="J288" s="62">
        <f t="shared" si="39"/>
        <v>20.459440677966093</v>
      </c>
      <c r="K288" s="62">
        <f t="shared" si="41"/>
        <v>3.3623480076757465E-06</v>
      </c>
      <c r="L288" s="63">
        <f t="shared" si="42"/>
        <v>3459.723261723301</v>
      </c>
      <c r="M288" s="67">
        <f t="shared" si="43"/>
        <v>172.0712896388015</v>
      </c>
      <c r="N288" s="65">
        <f t="shared" si="36"/>
        <v>3631.7945513621025</v>
      </c>
      <c r="O288" s="62"/>
      <c r="P288" s="62"/>
      <c r="Q288" s="62"/>
    </row>
    <row r="289" spans="1:17" s="66" customFormat="1" ht="12.75">
      <c r="A289" s="56" t="s">
        <v>488</v>
      </c>
      <c r="B289" s="57" t="s">
        <v>379</v>
      </c>
      <c r="C289">
        <v>946</v>
      </c>
      <c r="D289" s="58">
        <v>1131085.44</v>
      </c>
      <c r="E289" s="59">
        <v>76000</v>
      </c>
      <c r="F289" s="60">
        <f t="shared" si="37"/>
        <v>14079.03718736842</v>
      </c>
      <c r="G289" s="61">
        <f t="shared" si="40"/>
        <v>0.0007034217319876616</v>
      </c>
      <c r="H289" s="62">
        <f t="shared" si="38"/>
        <v>14.882703157894737</v>
      </c>
      <c r="I289" s="57">
        <f t="shared" si="44"/>
        <v>4146.037187368421</v>
      </c>
      <c r="J289" s="62">
        <f t="shared" si="39"/>
        <v>4146.037187368421</v>
      </c>
      <c r="K289" s="62">
        <f t="shared" si="41"/>
        <v>0.000681368571903873</v>
      </c>
      <c r="L289" s="63">
        <f t="shared" si="42"/>
        <v>132738.3003686017</v>
      </c>
      <c r="M289" s="67">
        <f t="shared" si="43"/>
        <v>34869.67102132114</v>
      </c>
      <c r="N289" s="65">
        <f t="shared" si="36"/>
        <v>167607.97138992284</v>
      </c>
      <c r="O289" s="62"/>
      <c r="P289" s="62"/>
      <c r="Q289" s="62"/>
    </row>
    <row r="290" spans="1:17" s="66" customFormat="1" ht="12.75">
      <c r="A290" s="56" t="s">
        <v>487</v>
      </c>
      <c r="B290" s="57" t="s">
        <v>354</v>
      </c>
      <c r="C290">
        <v>480</v>
      </c>
      <c r="D290" s="58">
        <v>1631846.19</v>
      </c>
      <c r="E290" s="59">
        <v>107100</v>
      </c>
      <c r="F290" s="60">
        <f t="shared" si="37"/>
        <v>7313.596369747898</v>
      </c>
      <c r="G290" s="61">
        <f t="shared" si="40"/>
        <v>0.0003654044347636482</v>
      </c>
      <c r="H290" s="62">
        <f t="shared" si="38"/>
        <v>15.236659103641456</v>
      </c>
      <c r="I290" s="57">
        <f t="shared" si="44"/>
        <v>2273.5963697478987</v>
      </c>
      <c r="J290" s="62">
        <f t="shared" si="39"/>
        <v>2273.5963697478987</v>
      </c>
      <c r="K290" s="62">
        <f t="shared" si="41"/>
        <v>0.0003736476643916065</v>
      </c>
      <c r="L290" s="63">
        <f t="shared" si="42"/>
        <v>68953.17760601548</v>
      </c>
      <c r="M290" s="67">
        <f t="shared" si="43"/>
        <v>19121.767091216014</v>
      </c>
      <c r="N290" s="65">
        <f t="shared" si="36"/>
        <v>88074.94469723149</v>
      </c>
      <c r="O290" s="62"/>
      <c r="P290" s="62"/>
      <c r="Q290" s="62"/>
    </row>
    <row r="291" spans="1:17" s="66" customFormat="1" ht="12.75">
      <c r="A291" s="56" t="s">
        <v>484</v>
      </c>
      <c r="B291" s="57" t="s">
        <v>494</v>
      </c>
      <c r="C291">
        <v>201</v>
      </c>
      <c r="D291" s="58">
        <v>611710.88</v>
      </c>
      <c r="E291" s="59">
        <v>41400</v>
      </c>
      <c r="F291" s="60">
        <f t="shared" si="37"/>
        <v>2969.9006492753624</v>
      </c>
      <c r="G291" s="61">
        <f t="shared" si="40"/>
        <v>0.0001483832048131012</v>
      </c>
      <c r="H291" s="62">
        <f t="shared" si="38"/>
        <v>14.775625120772947</v>
      </c>
      <c r="I291" s="57">
        <f t="shared" si="44"/>
        <v>859.4006492753623</v>
      </c>
      <c r="J291" s="62">
        <f t="shared" si="39"/>
        <v>859.4006492753623</v>
      </c>
      <c r="K291" s="62">
        <f t="shared" si="41"/>
        <v>0.00014123573104313805</v>
      </c>
      <c r="L291" s="63">
        <f t="shared" si="42"/>
        <v>28000.463327286918</v>
      </c>
      <c r="M291" s="67">
        <f t="shared" si="43"/>
        <v>7227.870026598191</v>
      </c>
      <c r="N291" s="65">
        <f t="shared" si="36"/>
        <v>35228.33335388511</v>
      </c>
      <c r="O291" s="62"/>
      <c r="P291" s="62"/>
      <c r="Q291" s="62"/>
    </row>
    <row r="292" spans="1:17" s="66" customFormat="1" ht="12.75">
      <c r="A292" s="56" t="s">
        <v>479</v>
      </c>
      <c r="B292" s="57" t="s">
        <v>136</v>
      </c>
      <c r="C292">
        <v>2080</v>
      </c>
      <c r="D292" s="58">
        <v>16588745.16</v>
      </c>
      <c r="E292" s="59">
        <v>2324950</v>
      </c>
      <c r="F292" s="60">
        <f t="shared" si="37"/>
        <v>14841.00300341943</v>
      </c>
      <c r="G292" s="61">
        <f t="shared" si="40"/>
        <v>0.0007414913319829563</v>
      </c>
      <c r="H292" s="62">
        <f t="shared" si="38"/>
        <v>7.135097597797802</v>
      </c>
      <c r="I292" s="57">
        <f t="shared" si="44"/>
        <v>-6998.996996580571</v>
      </c>
      <c r="J292" s="62">
        <f t="shared" si="39"/>
        <v>0</v>
      </c>
      <c r="K292" s="62">
        <f t="shared" si="41"/>
        <v>0</v>
      </c>
      <c r="L292" s="63">
        <f t="shared" si="42"/>
        <v>139922.17565890416</v>
      </c>
      <c r="M292" s="67">
        <f t="shared" si="43"/>
        <v>0</v>
      </c>
      <c r="N292" s="65">
        <f t="shared" si="36"/>
        <v>139922.17565890416</v>
      </c>
      <c r="O292" s="62"/>
      <c r="P292" s="62"/>
      <c r="Q292" s="62"/>
    </row>
    <row r="293" spans="1:17" s="66" customFormat="1" ht="12.75">
      <c r="A293" s="56" t="s">
        <v>480</v>
      </c>
      <c r="B293" s="57" t="s">
        <v>167</v>
      </c>
      <c r="C293">
        <v>1696</v>
      </c>
      <c r="D293" s="58">
        <v>4202201.97</v>
      </c>
      <c r="E293" s="59">
        <v>284650</v>
      </c>
      <c r="F293" s="60">
        <f t="shared" si="37"/>
        <v>25037.53571445635</v>
      </c>
      <c r="G293" s="61">
        <f t="shared" si="40"/>
        <v>0.0012509340306855</v>
      </c>
      <c r="H293" s="62">
        <f t="shared" si="38"/>
        <v>14.762697944844545</v>
      </c>
      <c r="I293" s="57">
        <f t="shared" si="44"/>
        <v>7229.535714456349</v>
      </c>
      <c r="J293" s="62">
        <f t="shared" si="39"/>
        <v>7229.535714456349</v>
      </c>
      <c r="K293" s="62">
        <f t="shared" si="41"/>
        <v>0.0011881172798678618</v>
      </c>
      <c r="L293" s="63">
        <f t="shared" si="42"/>
        <v>236055.9100686841</v>
      </c>
      <c r="M293" s="67">
        <f t="shared" si="43"/>
        <v>60803.00793442538</v>
      </c>
      <c r="N293" s="65">
        <f t="shared" si="36"/>
        <v>296858.9180031095</v>
      </c>
      <c r="O293" s="62"/>
      <c r="P293" s="62"/>
      <c r="Q293" s="62"/>
    </row>
    <row r="294" spans="1:17" s="66" customFormat="1" ht="12.75">
      <c r="A294" s="56" t="s">
        <v>477</v>
      </c>
      <c r="B294" s="57" t="s">
        <v>86</v>
      </c>
      <c r="C294">
        <v>4199</v>
      </c>
      <c r="D294" s="58">
        <v>9877394.83</v>
      </c>
      <c r="E294" s="59">
        <v>960250</v>
      </c>
      <c r="F294" s="60">
        <f t="shared" si="37"/>
        <v>43192.06549457953</v>
      </c>
      <c r="G294" s="61">
        <f t="shared" si="40"/>
        <v>0.002157976935069133</v>
      </c>
      <c r="H294" s="62">
        <f t="shared" si="38"/>
        <v>10.286274230669097</v>
      </c>
      <c r="I294" s="57">
        <f t="shared" si="44"/>
        <v>-897.4345054204623</v>
      </c>
      <c r="J294" s="62">
        <f t="shared" si="39"/>
        <v>0</v>
      </c>
      <c r="K294" s="62">
        <f t="shared" si="41"/>
        <v>0</v>
      </c>
      <c r="L294" s="63">
        <f t="shared" si="42"/>
        <v>407218.2839536516</v>
      </c>
      <c r="M294" s="67">
        <f t="shared" si="43"/>
        <v>0</v>
      </c>
      <c r="N294" s="65">
        <f t="shared" si="36"/>
        <v>407218.2839536516</v>
      </c>
      <c r="O294" s="62"/>
      <c r="P294" s="62"/>
      <c r="Q294" s="62"/>
    </row>
    <row r="295" spans="1:17" s="66" customFormat="1" ht="12.75">
      <c r="A295" s="56" t="s">
        <v>476</v>
      </c>
      <c r="B295" s="57" t="s">
        <v>52</v>
      </c>
      <c r="C295">
        <v>42</v>
      </c>
      <c r="D295" s="58">
        <v>56749.44</v>
      </c>
      <c r="E295" s="59">
        <v>52300</v>
      </c>
      <c r="F295" s="60">
        <f t="shared" si="37"/>
        <v>45.57316405353728</v>
      </c>
      <c r="G295" s="61">
        <f t="shared" si="40"/>
        <v>2.2769422059243097E-06</v>
      </c>
      <c r="H295" s="62">
        <f t="shared" si="38"/>
        <v>1.0850753346080306</v>
      </c>
      <c r="I295" s="57">
        <f t="shared" si="44"/>
        <v>-395.42683594646275</v>
      </c>
      <c r="J295" s="62">
        <f t="shared" si="39"/>
        <v>0</v>
      </c>
      <c r="K295" s="62">
        <f t="shared" si="41"/>
        <v>0</v>
      </c>
      <c r="L295" s="63">
        <f t="shared" si="42"/>
        <v>429.6674735906921</v>
      </c>
      <c r="M295" s="67">
        <f t="shared" si="43"/>
        <v>0</v>
      </c>
      <c r="N295" s="65">
        <f t="shared" si="36"/>
        <v>429.6674735906921</v>
      </c>
      <c r="O295" s="62"/>
      <c r="P295" s="62"/>
      <c r="Q295" s="62"/>
    </row>
    <row r="296" spans="1:17" s="66" customFormat="1" ht="12.75">
      <c r="A296" s="56" t="s">
        <v>476</v>
      </c>
      <c r="B296" s="57" t="s">
        <v>513</v>
      </c>
      <c r="C296">
        <v>321</v>
      </c>
      <c r="D296" s="58">
        <v>437302.43</v>
      </c>
      <c r="E296" s="59">
        <v>28650</v>
      </c>
      <c r="F296" s="60">
        <f t="shared" si="37"/>
        <v>4899.618849214659</v>
      </c>
      <c r="G296" s="61">
        <f t="shared" si="40"/>
        <v>0.0002447964538431744</v>
      </c>
      <c r="H296" s="62">
        <f t="shared" si="38"/>
        <v>15.26361012216405</v>
      </c>
      <c r="I296" s="57">
        <f t="shared" si="44"/>
        <v>1529.1188492146598</v>
      </c>
      <c r="J296" s="62">
        <f t="shared" si="39"/>
        <v>1529.1188492146598</v>
      </c>
      <c r="K296" s="62">
        <f t="shared" si="41"/>
        <v>0.0002512986448204047</v>
      </c>
      <c r="L296" s="63">
        <f t="shared" si="42"/>
        <v>46194.00246220112</v>
      </c>
      <c r="M296" s="67">
        <f t="shared" si="43"/>
        <v>12860.442107722538</v>
      </c>
      <c r="N296" s="65">
        <f t="shared" si="36"/>
        <v>59054.44456992365</v>
      </c>
      <c r="O296" s="62"/>
      <c r="P296" s="62"/>
      <c r="Q296" s="62"/>
    </row>
    <row r="297" spans="1:17" s="66" customFormat="1" ht="12.75">
      <c r="A297" s="56" t="s">
        <v>477</v>
      </c>
      <c r="B297" s="57" t="s">
        <v>87</v>
      </c>
      <c r="C297">
        <v>6016</v>
      </c>
      <c r="D297" s="58">
        <v>7983140.3358000005</v>
      </c>
      <c r="E297" s="59">
        <v>640950</v>
      </c>
      <c r="F297" s="60">
        <f t="shared" si="37"/>
        <v>74930.29450062066</v>
      </c>
      <c r="G297" s="61">
        <f t="shared" si="40"/>
        <v>0.0037436933246586565</v>
      </c>
      <c r="H297" s="62">
        <f t="shared" si="38"/>
        <v>12.455168633746784</v>
      </c>
      <c r="I297" s="57">
        <f t="shared" si="44"/>
        <v>11762.29450062065</v>
      </c>
      <c r="J297" s="62">
        <f t="shared" si="39"/>
        <v>11762.29450062065</v>
      </c>
      <c r="K297" s="62">
        <f t="shared" si="41"/>
        <v>0.0019330405020529064</v>
      </c>
      <c r="L297" s="63">
        <f t="shared" si="42"/>
        <v>706448.8718770295</v>
      </c>
      <c r="M297" s="67">
        <f t="shared" si="43"/>
        <v>98925.1473532649</v>
      </c>
      <c r="N297" s="65">
        <f t="shared" si="36"/>
        <v>805374.0192302944</v>
      </c>
      <c r="O297" s="62"/>
      <c r="P297" s="62"/>
      <c r="Q297" s="62"/>
    </row>
    <row r="298" spans="1:17" s="66" customFormat="1" ht="12.75">
      <c r="A298" s="56" t="s">
        <v>476</v>
      </c>
      <c r="B298" s="57" t="s">
        <v>53</v>
      </c>
      <c r="C298">
        <v>473</v>
      </c>
      <c r="D298" s="58">
        <v>845195.6</v>
      </c>
      <c r="E298" s="59">
        <v>124700</v>
      </c>
      <c r="F298" s="60">
        <f t="shared" si="37"/>
        <v>3205.9143448275863</v>
      </c>
      <c r="G298" s="61">
        <f t="shared" si="40"/>
        <v>0.00016017500280956525</v>
      </c>
      <c r="H298" s="62">
        <f t="shared" si="38"/>
        <v>6.7778315958299915</v>
      </c>
      <c r="I298" s="57">
        <f t="shared" si="44"/>
        <v>-1760.585655172414</v>
      </c>
      <c r="J298" s="62">
        <f t="shared" si="39"/>
        <v>0</v>
      </c>
      <c r="K298" s="62">
        <f t="shared" si="41"/>
        <v>0</v>
      </c>
      <c r="L298" s="63">
        <f t="shared" si="42"/>
        <v>30225.619521875426</v>
      </c>
      <c r="M298" s="67">
        <f t="shared" si="43"/>
        <v>0</v>
      </c>
      <c r="N298" s="65">
        <f t="shared" si="36"/>
        <v>30225.619521875426</v>
      </c>
      <c r="O298" s="62"/>
      <c r="P298" s="62"/>
      <c r="Q298" s="62"/>
    </row>
    <row r="299" spans="1:17" s="66" customFormat="1" ht="12.75">
      <c r="A299" s="56" t="s">
        <v>487</v>
      </c>
      <c r="B299" s="57" t="s">
        <v>355</v>
      </c>
      <c r="C299">
        <v>740</v>
      </c>
      <c r="D299" s="58">
        <v>1669469.26</v>
      </c>
      <c r="E299" s="59">
        <v>89350</v>
      </c>
      <c r="F299" s="60">
        <f t="shared" si="37"/>
        <v>13826.606070509235</v>
      </c>
      <c r="G299" s="61">
        <f t="shared" si="40"/>
        <v>0.0006908096811019677</v>
      </c>
      <c r="H299" s="62">
        <f t="shared" si="38"/>
        <v>18.684602797985452</v>
      </c>
      <c r="I299" s="57">
        <f t="shared" si="44"/>
        <v>6056.606070509234</v>
      </c>
      <c r="J299" s="62">
        <f t="shared" si="39"/>
        <v>6056.606070509234</v>
      </c>
      <c r="K299" s="62">
        <f t="shared" si="41"/>
        <v>0.0009953555268197105</v>
      </c>
      <c r="L299" s="63">
        <f t="shared" si="42"/>
        <v>130358.35939919372</v>
      </c>
      <c r="M299" s="67">
        <f t="shared" si="43"/>
        <v>50938.245760994156</v>
      </c>
      <c r="N299" s="65">
        <f t="shared" si="36"/>
        <v>181296.60516018787</v>
      </c>
      <c r="O299" s="62"/>
      <c r="P299" s="62"/>
      <c r="Q299" s="62"/>
    </row>
    <row r="300" spans="1:17" s="66" customFormat="1" ht="12.75">
      <c r="A300" s="56" t="s">
        <v>478</v>
      </c>
      <c r="B300" s="57" t="s">
        <v>108</v>
      </c>
      <c r="C300">
        <v>1443</v>
      </c>
      <c r="D300" s="58">
        <v>1624925.05</v>
      </c>
      <c r="E300" s="59">
        <v>113050</v>
      </c>
      <c r="F300" s="60">
        <f t="shared" si="37"/>
        <v>20740.97166873065</v>
      </c>
      <c r="G300" s="61">
        <f t="shared" si="40"/>
        <v>0.001036267609791899</v>
      </c>
      <c r="H300" s="62">
        <f t="shared" si="38"/>
        <v>14.37350773993808</v>
      </c>
      <c r="I300" s="57">
        <f t="shared" si="44"/>
        <v>5589.47166873065</v>
      </c>
      <c r="J300" s="62">
        <f t="shared" si="39"/>
        <v>5589.47166873065</v>
      </c>
      <c r="K300" s="62">
        <f t="shared" si="41"/>
        <v>0.0009185856654212723</v>
      </c>
      <c r="L300" s="63">
        <f t="shared" si="42"/>
        <v>195547.55702831023</v>
      </c>
      <c r="M300" s="67">
        <f t="shared" si="43"/>
        <v>47009.47663118812</v>
      </c>
      <c r="N300" s="65">
        <f t="shared" si="36"/>
        <v>242557.03365949835</v>
      </c>
      <c r="O300" s="62"/>
      <c r="P300" s="62"/>
      <c r="Q300" s="62"/>
    </row>
    <row r="301" spans="1:17" s="66" customFormat="1" ht="12.75">
      <c r="A301" s="56" t="s">
        <v>476</v>
      </c>
      <c r="B301" s="57" t="s">
        <v>54</v>
      </c>
      <c r="C301">
        <v>560</v>
      </c>
      <c r="D301" s="58">
        <v>703523.06</v>
      </c>
      <c r="E301" s="59">
        <v>41700</v>
      </c>
      <c r="F301" s="60">
        <f t="shared" si="37"/>
        <v>9447.791693045565</v>
      </c>
      <c r="G301" s="61">
        <f t="shared" si="40"/>
        <v>0.00047203384064808685</v>
      </c>
      <c r="H301" s="62">
        <f t="shared" si="38"/>
        <v>16.871056594724223</v>
      </c>
      <c r="I301" s="57">
        <f t="shared" si="44"/>
        <v>3567.791693045565</v>
      </c>
      <c r="J301" s="62">
        <f t="shared" si="39"/>
        <v>3567.791693045565</v>
      </c>
      <c r="K301" s="62">
        <f t="shared" si="41"/>
        <v>0.0005863384771722113</v>
      </c>
      <c r="L301" s="63">
        <f t="shared" si="42"/>
        <v>89074.54358431656</v>
      </c>
      <c r="M301" s="67">
        <f t="shared" si="43"/>
        <v>30006.41745041016</v>
      </c>
      <c r="N301" s="65">
        <f t="shared" si="36"/>
        <v>119080.96103472673</v>
      </c>
      <c r="O301" s="62"/>
      <c r="P301" s="62"/>
      <c r="Q301" s="62"/>
    </row>
    <row r="302" spans="1:17" s="66" customFormat="1" ht="12.75">
      <c r="A302" s="56" t="s">
        <v>478</v>
      </c>
      <c r="B302" s="57" t="s">
        <v>109</v>
      </c>
      <c r="C302">
        <v>784</v>
      </c>
      <c r="D302" s="58">
        <v>1219713.46</v>
      </c>
      <c r="E302" s="59">
        <v>91250</v>
      </c>
      <c r="F302" s="60">
        <f t="shared" si="37"/>
        <v>10479.510713863014</v>
      </c>
      <c r="G302" s="61">
        <f t="shared" si="40"/>
        <v>0.0005235809436843048</v>
      </c>
      <c r="H302" s="62">
        <f t="shared" si="38"/>
        <v>13.366722849315067</v>
      </c>
      <c r="I302" s="57">
        <f t="shared" si="44"/>
        <v>2247.510713863013</v>
      </c>
      <c r="J302" s="62">
        <f t="shared" si="39"/>
        <v>2247.510713863013</v>
      </c>
      <c r="K302" s="62">
        <f t="shared" si="41"/>
        <v>0.00036936069220727306</v>
      </c>
      <c r="L302" s="63">
        <f t="shared" si="42"/>
        <v>98801.6738886626</v>
      </c>
      <c r="M302" s="67">
        <f t="shared" si="43"/>
        <v>18902.377298511645</v>
      </c>
      <c r="N302" s="65">
        <f t="shared" si="36"/>
        <v>117704.05118717425</v>
      </c>
      <c r="O302" s="62"/>
      <c r="P302" s="62"/>
      <c r="Q302" s="62"/>
    </row>
    <row r="303" spans="1:17" s="66" customFormat="1" ht="12.75">
      <c r="A303" s="56" t="s">
        <v>484</v>
      </c>
      <c r="B303" s="57" t="s">
        <v>290</v>
      </c>
      <c r="C303">
        <v>1597</v>
      </c>
      <c r="D303" s="58">
        <v>1765245.08</v>
      </c>
      <c r="E303" s="59">
        <v>142800</v>
      </c>
      <c r="F303" s="60">
        <f t="shared" si="37"/>
        <v>19741.57137787115</v>
      </c>
      <c r="G303" s="61">
        <f t="shared" si="40"/>
        <v>0.0009863352263348765</v>
      </c>
      <c r="H303" s="62">
        <f t="shared" si="38"/>
        <v>12.361660224089636</v>
      </c>
      <c r="I303" s="57">
        <f t="shared" si="44"/>
        <v>2973.0713778711493</v>
      </c>
      <c r="J303" s="62">
        <f t="shared" si="39"/>
        <v>2973.0713778711493</v>
      </c>
      <c r="K303" s="62">
        <f t="shared" si="41"/>
        <v>0.0004886008753322681</v>
      </c>
      <c r="L303" s="63">
        <f t="shared" si="42"/>
        <v>186125.13032177405</v>
      </c>
      <c r="M303" s="67">
        <f t="shared" si="43"/>
        <v>25004.604682543755</v>
      </c>
      <c r="N303" s="65">
        <f t="shared" si="36"/>
        <v>211129.7350043178</v>
      </c>
      <c r="O303" s="62"/>
      <c r="P303" s="62"/>
      <c r="Q303" s="62"/>
    </row>
    <row r="304" spans="1:17" s="66" customFormat="1" ht="12.75">
      <c r="A304" s="56" t="s">
        <v>482</v>
      </c>
      <c r="B304" s="57" t="s">
        <v>208</v>
      </c>
      <c r="C304">
        <v>1684</v>
      </c>
      <c r="D304" s="58">
        <v>4585885.13</v>
      </c>
      <c r="E304" s="59">
        <v>330350</v>
      </c>
      <c r="F304" s="60">
        <f t="shared" si="37"/>
        <v>23377.116872771305</v>
      </c>
      <c r="G304" s="61">
        <f t="shared" si="40"/>
        <v>0.001167975609459726</v>
      </c>
      <c r="H304" s="62">
        <f t="shared" si="38"/>
        <v>13.881898380505524</v>
      </c>
      <c r="I304" s="57">
        <f t="shared" si="44"/>
        <v>5695.116872771302</v>
      </c>
      <c r="J304" s="62">
        <f t="shared" si="39"/>
        <v>5695.116872771302</v>
      </c>
      <c r="K304" s="62">
        <f t="shared" si="41"/>
        <v>0.0009359476230093474</v>
      </c>
      <c r="L304" s="63">
        <f t="shared" si="42"/>
        <v>220401.34704621995</v>
      </c>
      <c r="M304" s="67">
        <f t="shared" si="43"/>
        <v>47897.99097474037</v>
      </c>
      <c r="N304" s="65">
        <f t="shared" si="36"/>
        <v>268299.33802096033</v>
      </c>
      <c r="O304" s="62"/>
      <c r="P304" s="62"/>
      <c r="Q304" s="62"/>
    </row>
    <row r="305" spans="1:17" s="66" customFormat="1" ht="12.75">
      <c r="A305" s="56" t="s">
        <v>490</v>
      </c>
      <c r="B305" s="57" t="s">
        <v>448</v>
      </c>
      <c r="C305">
        <v>1651</v>
      </c>
      <c r="D305" s="58">
        <v>2876543.81</v>
      </c>
      <c r="E305" s="59">
        <v>308050</v>
      </c>
      <c r="F305" s="60">
        <f t="shared" si="37"/>
        <v>15416.892810615162</v>
      </c>
      <c r="G305" s="61">
        <f t="shared" si="40"/>
        <v>0.0007702641379795984</v>
      </c>
      <c r="H305" s="62">
        <f t="shared" si="38"/>
        <v>9.337912059730563</v>
      </c>
      <c r="I305" s="57">
        <f t="shared" si="44"/>
        <v>-1918.6071893848407</v>
      </c>
      <c r="J305" s="62">
        <f t="shared" si="39"/>
        <v>0</v>
      </c>
      <c r="K305" s="62">
        <f t="shared" si="41"/>
        <v>0</v>
      </c>
      <c r="L305" s="63">
        <f t="shared" si="42"/>
        <v>145351.71130040006</v>
      </c>
      <c r="M305" s="67">
        <f t="shared" si="43"/>
        <v>0</v>
      </c>
      <c r="N305" s="65">
        <f t="shared" si="36"/>
        <v>145351.71130040006</v>
      </c>
      <c r="O305" s="62"/>
      <c r="P305" s="62"/>
      <c r="Q305" s="62"/>
    </row>
    <row r="306" spans="1:17" s="66" customFormat="1" ht="12.75">
      <c r="A306" s="56" t="s">
        <v>484</v>
      </c>
      <c r="B306" s="57" t="s">
        <v>291</v>
      </c>
      <c r="C306">
        <v>3238</v>
      </c>
      <c r="D306" s="58">
        <v>5311790.340000001</v>
      </c>
      <c r="E306" s="59">
        <v>306800</v>
      </c>
      <c r="F306" s="60">
        <f t="shared" si="37"/>
        <v>56061.20313207302</v>
      </c>
      <c r="G306" s="61">
        <f t="shared" si="40"/>
        <v>0.0028009492467180454</v>
      </c>
      <c r="H306" s="62">
        <f t="shared" si="38"/>
        <v>17.3135278357236</v>
      </c>
      <c r="I306" s="57">
        <f t="shared" si="44"/>
        <v>22062.20313207302</v>
      </c>
      <c r="J306" s="62">
        <f t="shared" si="39"/>
        <v>22062.20313207302</v>
      </c>
      <c r="K306" s="62">
        <f t="shared" si="41"/>
        <v>0.0036257493991980316</v>
      </c>
      <c r="L306" s="63">
        <f t="shared" si="42"/>
        <v>528549.5535906899</v>
      </c>
      <c r="M306" s="67">
        <f t="shared" si="43"/>
        <v>185551.1010766499</v>
      </c>
      <c r="N306" s="65">
        <f t="shared" si="36"/>
        <v>714100.6546673398</v>
      </c>
      <c r="O306" s="62"/>
      <c r="P306" s="62"/>
      <c r="Q306" s="62"/>
    </row>
    <row r="307" spans="1:17" s="66" customFormat="1" ht="12.75">
      <c r="A307" s="56" t="s">
        <v>483</v>
      </c>
      <c r="B307" s="57" t="s">
        <v>233</v>
      </c>
      <c r="C307">
        <v>341</v>
      </c>
      <c r="D307" s="58">
        <v>4878772.89</v>
      </c>
      <c r="E307" s="59">
        <v>599000</v>
      </c>
      <c r="F307" s="60">
        <f t="shared" si="37"/>
        <v>2777.398256243739</v>
      </c>
      <c r="G307" s="61">
        <f t="shared" si="40"/>
        <v>0.00013876533358256256</v>
      </c>
      <c r="H307" s="62">
        <f t="shared" si="38"/>
        <v>8.144862921535893</v>
      </c>
      <c r="I307" s="57">
        <f t="shared" si="44"/>
        <v>-803.1017437562606</v>
      </c>
      <c r="J307" s="62">
        <f t="shared" si="39"/>
        <v>0</v>
      </c>
      <c r="K307" s="62">
        <f t="shared" si="41"/>
        <v>0</v>
      </c>
      <c r="L307" s="63">
        <f t="shared" si="42"/>
        <v>26185.535209131816</v>
      </c>
      <c r="M307" s="67">
        <f t="shared" si="43"/>
        <v>0</v>
      </c>
      <c r="N307" s="65">
        <f t="shared" si="36"/>
        <v>26185.535209131816</v>
      </c>
      <c r="O307" s="62"/>
      <c r="P307" s="62"/>
      <c r="Q307" s="62"/>
    </row>
    <row r="308" spans="1:17" s="66" customFormat="1" ht="12.75">
      <c r="A308" s="56" t="s">
        <v>482</v>
      </c>
      <c r="B308" s="57" t="s">
        <v>209</v>
      </c>
      <c r="C308">
        <v>1727</v>
      </c>
      <c r="D308" s="58">
        <v>4032417.5</v>
      </c>
      <c r="E308" s="59">
        <v>367550</v>
      </c>
      <c r="F308" s="60">
        <f t="shared" si="37"/>
        <v>18947.041280097947</v>
      </c>
      <c r="G308" s="61">
        <f t="shared" si="40"/>
        <v>0.0009466386384180987</v>
      </c>
      <c r="H308" s="62">
        <f t="shared" si="38"/>
        <v>10.97107196299823</v>
      </c>
      <c r="I308" s="57">
        <f t="shared" si="44"/>
        <v>813.5412800979444</v>
      </c>
      <c r="J308" s="62">
        <f t="shared" si="39"/>
        <v>813.5412800979444</v>
      </c>
      <c r="K308" s="62">
        <f t="shared" si="41"/>
        <v>0.00013369910474850925</v>
      </c>
      <c r="L308" s="63">
        <f t="shared" si="42"/>
        <v>178634.2363517847</v>
      </c>
      <c r="M308" s="67">
        <f t="shared" si="43"/>
        <v>6842.176159371482</v>
      </c>
      <c r="N308" s="65">
        <f t="shared" si="36"/>
        <v>185476.41251115617</v>
      </c>
      <c r="O308" s="62"/>
      <c r="P308" s="62"/>
      <c r="Q308" s="62"/>
    </row>
    <row r="309" spans="1:17" s="66" customFormat="1" ht="12.75">
      <c r="A309" s="56" t="s">
        <v>487</v>
      </c>
      <c r="B309" s="57" t="s">
        <v>356</v>
      </c>
      <c r="C309">
        <v>3345</v>
      </c>
      <c r="D309" s="58">
        <v>2657438.5500000003</v>
      </c>
      <c r="E309" s="59">
        <v>249800</v>
      </c>
      <c r="F309" s="60">
        <f t="shared" si="37"/>
        <v>35584.99579563651</v>
      </c>
      <c r="G309" s="61">
        <f t="shared" si="40"/>
        <v>0.0017779098841927987</v>
      </c>
      <c r="H309" s="62">
        <f t="shared" si="38"/>
        <v>10.638264811849481</v>
      </c>
      <c r="I309" s="57">
        <f t="shared" si="44"/>
        <v>462.49579563651514</v>
      </c>
      <c r="J309" s="62">
        <f t="shared" si="39"/>
        <v>462.49579563651514</v>
      </c>
      <c r="K309" s="62">
        <f t="shared" si="41"/>
        <v>7.60075429965976E-05</v>
      </c>
      <c r="L309" s="63">
        <f t="shared" si="42"/>
        <v>335498.2160835898</v>
      </c>
      <c r="M309" s="67">
        <f t="shared" si="43"/>
        <v>3889.756775873412</v>
      </c>
      <c r="N309" s="65">
        <f t="shared" si="36"/>
        <v>339387.97285946325</v>
      </c>
      <c r="O309" s="62"/>
      <c r="P309" s="62"/>
      <c r="Q309" s="62"/>
    </row>
    <row r="310" spans="1:17" s="66" customFormat="1" ht="12.75">
      <c r="A310" s="56" t="s">
        <v>490</v>
      </c>
      <c r="B310" s="57" t="s">
        <v>449</v>
      </c>
      <c r="C310">
        <v>4833</v>
      </c>
      <c r="D310" s="58">
        <v>7465885.069999999</v>
      </c>
      <c r="E310" s="59">
        <v>891450</v>
      </c>
      <c r="F310" s="60">
        <f t="shared" si="37"/>
        <v>40476.32794134275</v>
      </c>
      <c r="G310" s="61">
        <f t="shared" si="40"/>
        <v>0.002022292314885328</v>
      </c>
      <c r="H310" s="62">
        <f t="shared" si="38"/>
        <v>8.374990263054574</v>
      </c>
      <c r="I310" s="57">
        <f t="shared" si="44"/>
        <v>-10270.172058657243</v>
      </c>
      <c r="J310" s="62">
        <f t="shared" si="39"/>
        <v>0</v>
      </c>
      <c r="K310" s="62">
        <f t="shared" si="41"/>
        <v>0</v>
      </c>
      <c r="L310" s="63">
        <f t="shared" si="42"/>
        <v>381614.09083544207</v>
      </c>
      <c r="M310" s="67">
        <f t="shared" si="43"/>
        <v>0</v>
      </c>
      <c r="N310" s="65">
        <f t="shared" si="36"/>
        <v>381614.09083544207</v>
      </c>
      <c r="O310" s="62"/>
      <c r="P310" s="62"/>
      <c r="Q310" s="62"/>
    </row>
    <row r="311" spans="1:17" s="66" customFormat="1" ht="12.75">
      <c r="A311" s="56" t="s">
        <v>481</v>
      </c>
      <c r="B311" s="57" t="s">
        <v>189</v>
      </c>
      <c r="C311">
        <v>388</v>
      </c>
      <c r="D311" s="58">
        <v>4253377</v>
      </c>
      <c r="E311" s="59">
        <v>364750</v>
      </c>
      <c r="F311" s="60">
        <f t="shared" si="37"/>
        <v>4524.496986977382</v>
      </c>
      <c r="G311" s="61">
        <f t="shared" si="40"/>
        <v>0.00022605448544507092</v>
      </c>
      <c r="H311" s="62">
        <f t="shared" si="38"/>
        <v>11.661074708704593</v>
      </c>
      <c r="I311" s="57">
        <f t="shared" si="44"/>
        <v>450.49698697738205</v>
      </c>
      <c r="J311" s="62">
        <f t="shared" si="39"/>
        <v>450.49698697738205</v>
      </c>
      <c r="K311" s="62">
        <f t="shared" si="41"/>
        <v>7.403563325456015E-05</v>
      </c>
      <c r="L311" s="63">
        <f t="shared" si="42"/>
        <v>42657.323230388676</v>
      </c>
      <c r="M311" s="67">
        <f t="shared" si="43"/>
        <v>3788.8424589766755</v>
      </c>
      <c r="N311" s="65">
        <f t="shared" si="36"/>
        <v>46446.16568936535</v>
      </c>
      <c r="O311" s="62"/>
      <c r="P311" s="62"/>
      <c r="Q311" s="62"/>
    </row>
    <row r="312" spans="1:17" s="66" customFormat="1" ht="12.75">
      <c r="A312" s="56" t="s">
        <v>477</v>
      </c>
      <c r="B312" s="57" t="s">
        <v>495</v>
      </c>
      <c r="C312">
        <v>3929</v>
      </c>
      <c r="D312" s="58">
        <v>8961038.870000001</v>
      </c>
      <c r="E312" s="59">
        <v>602750</v>
      </c>
      <c r="F312" s="60">
        <f t="shared" si="37"/>
        <v>58412.14719241809</v>
      </c>
      <c r="G312" s="61">
        <f t="shared" si="40"/>
        <v>0.002918407928070043</v>
      </c>
      <c r="H312" s="62">
        <f t="shared" si="38"/>
        <v>14.86692471173787</v>
      </c>
      <c r="I312" s="57">
        <f t="shared" si="44"/>
        <v>17157.647192418088</v>
      </c>
      <c r="J312" s="62">
        <f t="shared" si="39"/>
        <v>17157.647192418088</v>
      </c>
      <c r="K312" s="62">
        <f t="shared" si="41"/>
        <v>0.0028197242418244533</v>
      </c>
      <c r="L312" s="63">
        <f t="shared" si="42"/>
        <v>550714.4441779413</v>
      </c>
      <c r="M312" s="67">
        <f t="shared" si="43"/>
        <v>144302.01323863553</v>
      </c>
      <c r="N312" s="65">
        <f t="shared" si="36"/>
        <v>695016.4574165768</v>
      </c>
      <c r="O312" s="62"/>
      <c r="P312" s="62"/>
      <c r="Q312" s="62"/>
    </row>
    <row r="313" spans="1:17" s="66" customFormat="1" ht="12.75">
      <c r="A313" s="56" t="s">
        <v>489</v>
      </c>
      <c r="B313" s="57" t="s">
        <v>417</v>
      </c>
      <c r="C313">
        <v>146</v>
      </c>
      <c r="D313" s="58">
        <v>467974</v>
      </c>
      <c r="E313" s="59">
        <v>57200</v>
      </c>
      <c r="F313" s="60">
        <f t="shared" si="37"/>
        <v>1194.479090909091</v>
      </c>
      <c r="G313" s="61">
        <f t="shared" si="40"/>
        <v>5.967897802728727E-05</v>
      </c>
      <c r="H313" s="62">
        <f t="shared" si="38"/>
        <v>8.181363636363637</v>
      </c>
      <c r="I313" s="57">
        <f t="shared" si="44"/>
        <v>-338.5209090909091</v>
      </c>
      <c r="J313" s="62">
        <f t="shared" si="39"/>
        <v>0</v>
      </c>
      <c r="K313" s="62">
        <f t="shared" si="41"/>
        <v>0</v>
      </c>
      <c r="L313" s="63">
        <f t="shared" si="42"/>
        <v>11261.645398263281</v>
      </c>
      <c r="M313" s="67">
        <f t="shared" si="43"/>
        <v>0</v>
      </c>
      <c r="N313" s="65">
        <f t="shared" si="36"/>
        <v>11261.645398263281</v>
      </c>
      <c r="O313" s="62"/>
      <c r="P313" s="62"/>
      <c r="Q313" s="62"/>
    </row>
    <row r="314" spans="1:17" s="66" customFormat="1" ht="12.75">
      <c r="A314" s="56" t="s">
        <v>488</v>
      </c>
      <c r="B314" s="57" t="s">
        <v>380</v>
      </c>
      <c r="C314">
        <v>1565</v>
      </c>
      <c r="D314" s="58">
        <v>4506447.44</v>
      </c>
      <c r="E314" s="59">
        <v>431700</v>
      </c>
      <c r="F314" s="60">
        <f t="shared" si="37"/>
        <v>16336.78536854297</v>
      </c>
      <c r="G314" s="61">
        <f t="shared" si="40"/>
        <v>0.0008162241285477522</v>
      </c>
      <c r="H314" s="62">
        <f t="shared" si="38"/>
        <v>10.43884049108177</v>
      </c>
      <c r="I314" s="57">
        <f t="shared" si="44"/>
        <v>-95.71463145703024</v>
      </c>
      <c r="J314" s="62">
        <f t="shared" si="39"/>
        <v>0</v>
      </c>
      <c r="K314" s="62">
        <f t="shared" si="41"/>
        <v>0</v>
      </c>
      <c r="L314" s="63">
        <f t="shared" si="42"/>
        <v>154024.53267561557</v>
      </c>
      <c r="M314" s="67">
        <f t="shared" si="43"/>
        <v>0</v>
      </c>
      <c r="N314" s="65">
        <f t="shared" si="36"/>
        <v>154024.53267561557</v>
      </c>
      <c r="O314" s="62"/>
      <c r="P314" s="62"/>
      <c r="Q314" s="62"/>
    </row>
    <row r="315" spans="1:17" s="66" customFormat="1" ht="12.75">
      <c r="A315" s="56" t="s">
        <v>483</v>
      </c>
      <c r="B315" s="57" t="s">
        <v>234</v>
      </c>
      <c r="C315">
        <v>5042</v>
      </c>
      <c r="D315" s="58">
        <v>7886208.33</v>
      </c>
      <c r="E315" s="59">
        <v>522600</v>
      </c>
      <c r="F315" s="60">
        <f t="shared" si="37"/>
        <v>76085.46192089553</v>
      </c>
      <c r="G315" s="61">
        <f t="shared" si="40"/>
        <v>0.003801408199382796</v>
      </c>
      <c r="H315" s="62">
        <f t="shared" si="38"/>
        <v>15.090333582089553</v>
      </c>
      <c r="I315" s="57">
        <f t="shared" si="44"/>
        <v>23144.461920895526</v>
      </c>
      <c r="J315" s="62">
        <f t="shared" si="39"/>
        <v>23144.461920895526</v>
      </c>
      <c r="K315" s="62">
        <f t="shared" si="41"/>
        <v>0.0038036101110163114</v>
      </c>
      <c r="L315" s="63">
        <f t="shared" si="42"/>
        <v>717339.8836676681</v>
      </c>
      <c r="M315" s="67">
        <f t="shared" si="43"/>
        <v>194653.28859227308</v>
      </c>
      <c r="N315" s="65">
        <f t="shared" si="36"/>
        <v>911993.1722599412</v>
      </c>
      <c r="O315" s="62"/>
      <c r="P315" s="62"/>
      <c r="Q315" s="62"/>
    </row>
    <row r="316" spans="1:17" s="66" customFormat="1" ht="12.75">
      <c r="A316" s="56" t="s">
        <v>476</v>
      </c>
      <c r="B316" s="57" t="s">
        <v>55</v>
      </c>
      <c r="C316">
        <v>673</v>
      </c>
      <c r="D316" s="58">
        <v>804176.04</v>
      </c>
      <c r="E316" s="59">
        <v>49600</v>
      </c>
      <c r="F316" s="60">
        <f t="shared" si="37"/>
        <v>10911.501510483873</v>
      </c>
      <c r="G316" s="61">
        <f t="shared" si="40"/>
        <v>0.0005451642174776581</v>
      </c>
      <c r="H316" s="62">
        <f t="shared" si="38"/>
        <v>16.213226612903227</v>
      </c>
      <c r="I316" s="57">
        <f t="shared" si="44"/>
        <v>3845.001510483872</v>
      </c>
      <c r="J316" s="62">
        <f t="shared" si="39"/>
        <v>3845.001510483872</v>
      </c>
      <c r="K316" s="62">
        <f t="shared" si="41"/>
        <v>0.0006318957283230531</v>
      </c>
      <c r="L316" s="63">
        <f t="shared" si="42"/>
        <v>102874.51802957997</v>
      </c>
      <c r="M316" s="67">
        <f t="shared" si="43"/>
        <v>32337.85219185531</v>
      </c>
      <c r="N316" s="65">
        <f t="shared" si="36"/>
        <v>135212.37022143527</v>
      </c>
      <c r="O316" s="62"/>
      <c r="P316" s="62"/>
      <c r="Q316" s="62"/>
    </row>
    <row r="317" spans="1:17" s="66" customFormat="1" ht="12.75">
      <c r="A317" s="56" t="s">
        <v>480</v>
      </c>
      <c r="B317" s="57" t="s">
        <v>168</v>
      </c>
      <c r="C317">
        <v>6390</v>
      </c>
      <c r="D317" s="58">
        <v>8845404.78</v>
      </c>
      <c r="E317" s="59">
        <v>612600</v>
      </c>
      <c r="F317" s="60">
        <f t="shared" si="37"/>
        <v>92265.97542311459</v>
      </c>
      <c r="G317" s="61">
        <f t="shared" si="40"/>
        <v>0.0046098246188232</v>
      </c>
      <c r="H317" s="62">
        <f t="shared" si="38"/>
        <v>14.439119784524975</v>
      </c>
      <c r="I317" s="57">
        <f t="shared" si="44"/>
        <v>25170.97542311459</v>
      </c>
      <c r="J317" s="62">
        <f t="shared" si="39"/>
        <v>25170.97542311459</v>
      </c>
      <c r="K317" s="62">
        <f t="shared" si="41"/>
        <v>0.004136651651299105</v>
      </c>
      <c r="L317" s="63">
        <f t="shared" si="42"/>
        <v>869891.0725588184</v>
      </c>
      <c r="M317" s="67">
        <f t="shared" si="43"/>
        <v>211696.99947791905</v>
      </c>
      <c r="N317" s="65">
        <f t="shared" si="36"/>
        <v>1081588.0720367373</v>
      </c>
      <c r="O317" s="62"/>
      <c r="P317" s="62"/>
      <c r="Q317" s="62"/>
    </row>
    <row r="318" spans="1:17" s="66" customFormat="1" ht="12.75">
      <c r="A318" s="56" t="s">
        <v>490</v>
      </c>
      <c r="B318" s="57" t="s">
        <v>450</v>
      </c>
      <c r="C318">
        <v>884</v>
      </c>
      <c r="D318" s="58">
        <v>11756466.4</v>
      </c>
      <c r="E318" s="59">
        <v>1797700</v>
      </c>
      <c r="F318" s="60">
        <f t="shared" si="37"/>
        <v>5781.118260888914</v>
      </c>
      <c r="G318" s="61">
        <f t="shared" si="40"/>
        <v>0.00028883823274140235</v>
      </c>
      <c r="H318" s="62">
        <f t="shared" si="38"/>
        <v>6.539726539467097</v>
      </c>
      <c r="I318" s="57">
        <f t="shared" si="44"/>
        <v>-3500.8817391110865</v>
      </c>
      <c r="J318" s="62">
        <f t="shared" si="39"/>
        <v>0</v>
      </c>
      <c r="K318" s="62">
        <f t="shared" si="41"/>
        <v>0</v>
      </c>
      <c r="L318" s="63">
        <f t="shared" si="42"/>
        <v>54504.85015188135</v>
      </c>
      <c r="M318" s="67">
        <f t="shared" si="43"/>
        <v>0</v>
      </c>
      <c r="N318" s="65">
        <f t="shared" si="36"/>
        <v>54504.85015188135</v>
      </c>
      <c r="O318" s="62"/>
      <c r="P318" s="62"/>
      <c r="Q318" s="62"/>
    </row>
    <row r="319" spans="1:17" s="66" customFormat="1" ht="12.75">
      <c r="A319" s="56" t="s">
        <v>490</v>
      </c>
      <c r="B319" s="57" t="s">
        <v>451</v>
      </c>
      <c r="C319">
        <v>8957</v>
      </c>
      <c r="D319" s="58">
        <v>28017407.48</v>
      </c>
      <c r="E319" s="59">
        <v>2120900</v>
      </c>
      <c r="F319" s="60">
        <f t="shared" si="37"/>
        <v>118323.31500700647</v>
      </c>
      <c r="G319" s="61">
        <f t="shared" si="40"/>
        <v>0.005911710443624967</v>
      </c>
      <c r="H319" s="62">
        <f t="shared" si="38"/>
        <v>13.210150162666793</v>
      </c>
      <c r="I319" s="57">
        <f t="shared" si="44"/>
        <v>24274.815007006462</v>
      </c>
      <c r="J319" s="62">
        <f t="shared" si="39"/>
        <v>24274.815007006462</v>
      </c>
      <c r="K319" s="62">
        <f t="shared" si="41"/>
        <v>0.003989374741969706</v>
      </c>
      <c r="L319" s="63">
        <f t="shared" si="42"/>
        <v>1115561.7759217233</v>
      </c>
      <c r="M319" s="67">
        <f t="shared" si="43"/>
        <v>204159.96652818445</v>
      </c>
      <c r="N319" s="65">
        <f t="shared" si="36"/>
        <v>1319721.7424499078</v>
      </c>
      <c r="O319" s="62"/>
      <c r="P319" s="62"/>
      <c r="Q319" s="62"/>
    </row>
    <row r="320" spans="1:17" s="66" customFormat="1" ht="12.75">
      <c r="A320" s="56" t="s">
        <v>484</v>
      </c>
      <c r="B320" s="57" t="s">
        <v>292</v>
      </c>
      <c r="C320">
        <v>7601</v>
      </c>
      <c r="D320" s="58">
        <v>9702931.586972801</v>
      </c>
      <c r="E320" s="59">
        <v>581150</v>
      </c>
      <c r="F320" s="60">
        <f t="shared" si="37"/>
        <v>126906.96548667342</v>
      </c>
      <c r="G320" s="61">
        <f t="shared" si="40"/>
        <v>0.006340569761689786</v>
      </c>
      <c r="H320" s="62">
        <f t="shared" si="38"/>
        <v>16.696088078762454</v>
      </c>
      <c r="I320" s="57">
        <f t="shared" si="44"/>
        <v>47096.46548667341</v>
      </c>
      <c r="J320" s="62">
        <f t="shared" si="39"/>
        <v>47096.46548667341</v>
      </c>
      <c r="K320" s="62">
        <f t="shared" si="41"/>
        <v>0.007739933333965814</v>
      </c>
      <c r="L320" s="63">
        <f t="shared" si="42"/>
        <v>1196489.1263126552</v>
      </c>
      <c r="M320" s="67">
        <f t="shared" si="43"/>
        <v>396098.29424363445</v>
      </c>
      <c r="N320" s="65">
        <f t="shared" si="36"/>
        <v>1592587.4205562896</v>
      </c>
      <c r="O320" s="62"/>
      <c r="P320" s="62"/>
      <c r="Q320" s="62"/>
    </row>
    <row r="321" spans="1:17" s="66" customFormat="1" ht="12.75">
      <c r="A321" s="56" t="s">
        <v>476</v>
      </c>
      <c r="B321" s="57" t="s">
        <v>56</v>
      </c>
      <c r="C321">
        <v>141</v>
      </c>
      <c r="D321" s="58">
        <v>595354.01</v>
      </c>
      <c r="E321" s="59">
        <v>52800</v>
      </c>
      <c r="F321" s="60">
        <f t="shared" si="37"/>
        <v>1589.8658221590908</v>
      </c>
      <c r="G321" s="61">
        <f t="shared" si="40"/>
        <v>7.943342682939321E-05</v>
      </c>
      <c r="H321" s="62">
        <f t="shared" si="38"/>
        <v>11.27564412878788</v>
      </c>
      <c r="I321" s="57">
        <f t="shared" si="44"/>
        <v>109.36582215909104</v>
      </c>
      <c r="J321" s="62">
        <f t="shared" si="39"/>
        <v>109.36582215909104</v>
      </c>
      <c r="K321" s="62">
        <f t="shared" si="41"/>
        <v>1.797341188512862E-05</v>
      </c>
      <c r="L321" s="63">
        <f t="shared" si="42"/>
        <v>14989.383452788012</v>
      </c>
      <c r="M321" s="67">
        <f t="shared" si="43"/>
        <v>919.8060864679222</v>
      </c>
      <c r="N321" s="65">
        <f t="shared" si="36"/>
        <v>15909.189539255935</v>
      </c>
      <c r="O321" s="62"/>
      <c r="P321" s="62"/>
      <c r="Q321" s="62"/>
    </row>
    <row r="322" spans="1:17" s="66" customFormat="1" ht="12.75">
      <c r="A322" s="56" t="s">
        <v>479</v>
      </c>
      <c r="B322" s="57" t="s">
        <v>137</v>
      </c>
      <c r="C322">
        <v>2220</v>
      </c>
      <c r="D322" s="58">
        <v>3106857.8</v>
      </c>
      <c r="E322" s="59">
        <v>271500</v>
      </c>
      <c r="F322" s="60">
        <f t="shared" si="37"/>
        <v>25404.141127071824</v>
      </c>
      <c r="G322" s="61">
        <f t="shared" si="40"/>
        <v>0.001269250497278073</v>
      </c>
      <c r="H322" s="62">
        <f t="shared" si="38"/>
        <v>11.443306813996315</v>
      </c>
      <c r="I322" s="57">
        <f t="shared" si="44"/>
        <v>2094.1411270718204</v>
      </c>
      <c r="J322" s="62">
        <f t="shared" si="39"/>
        <v>2094.1411270718204</v>
      </c>
      <c r="K322" s="62">
        <f t="shared" si="41"/>
        <v>0.0003441556080262189</v>
      </c>
      <c r="L322" s="63">
        <f t="shared" si="42"/>
        <v>239512.29552522427</v>
      </c>
      <c r="M322" s="67">
        <f t="shared" si="43"/>
        <v>17612.483649612826</v>
      </c>
      <c r="N322" s="65">
        <f aca="true" t="shared" si="45" ref="N322:N384">L322+M322</f>
        <v>257124.7791748371</v>
      </c>
      <c r="O322" s="62"/>
      <c r="P322" s="62"/>
      <c r="Q322" s="62"/>
    </row>
    <row r="323" spans="1:17" s="66" customFormat="1" ht="12.75">
      <c r="A323" s="56" t="s">
        <v>484</v>
      </c>
      <c r="B323" s="57" t="s">
        <v>293</v>
      </c>
      <c r="C323">
        <v>10298</v>
      </c>
      <c r="D323" s="58">
        <v>12527840.98095</v>
      </c>
      <c r="E323" s="59">
        <v>541550</v>
      </c>
      <c r="F323" s="60">
        <f t="shared" si="37"/>
        <v>238226.76839040365</v>
      </c>
      <c r="G323" s="61">
        <f aca="true" t="shared" si="46" ref="G323:G386">F323/$F$494</f>
        <v>0.011902368308064914</v>
      </c>
      <c r="H323" s="62">
        <f t="shared" si="38"/>
        <v>23.133304368848673</v>
      </c>
      <c r="I323" s="57">
        <f t="shared" si="44"/>
        <v>130097.76839040364</v>
      </c>
      <c r="J323" s="62">
        <f t="shared" si="39"/>
        <v>130097.76839040364</v>
      </c>
      <c r="K323" s="62">
        <f aca="true" t="shared" si="47" ref="K323:K386">J323/$J$494</f>
        <v>0.021380544035186227</v>
      </c>
      <c r="L323" s="63">
        <f aca="true" t="shared" si="48" ref="L323:L384">$B$501*G323</f>
        <v>2246021.2241514283</v>
      </c>
      <c r="M323" s="67">
        <f aca="true" t="shared" si="49" ref="M323:M384">$G$501*K323</f>
        <v>1094169.246287152</v>
      </c>
      <c r="N323" s="65">
        <f t="shared" si="45"/>
        <v>3340190.47043858</v>
      </c>
      <c r="O323" s="62"/>
      <c r="P323" s="62"/>
      <c r="Q323" s="62"/>
    </row>
    <row r="324" spans="1:17" s="66" customFormat="1" ht="12.75">
      <c r="A324" s="56" t="s">
        <v>484</v>
      </c>
      <c r="B324" s="57" t="s">
        <v>294</v>
      </c>
      <c r="C324">
        <v>3748</v>
      </c>
      <c r="D324" s="58">
        <v>6340236.59</v>
      </c>
      <c r="E324" s="59">
        <v>409100</v>
      </c>
      <c r="F324" s="60">
        <f aca="true" t="shared" si="50" ref="F324:F386">(C324*D324)/E324</f>
        <v>58086.54788394036</v>
      </c>
      <c r="G324" s="61">
        <f t="shared" si="46"/>
        <v>0.002902140222654159</v>
      </c>
      <c r="H324" s="62">
        <f aca="true" t="shared" si="51" ref="H324:H386">D324/E324</f>
        <v>15.498011708628697</v>
      </c>
      <c r="I324" s="57">
        <f t="shared" si="44"/>
        <v>18732.547883940355</v>
      </c>
      <c r="J324" s="62">
        <f aca="true" t="shared" si="52" ref="J324:J386">IF(I324&gt;0,I324,0)</f>
        <v>18732.547883940355</v>
      </c>
      <c r="K324" s="62">
        <f t="shared" si="47"/>
        <v>0.003078546772008767</v>
      </c>
      <c r="L324" s="63">
        <f t="shared" si="48"/>
        <v>547644.667585029</v>
      </c>
      <c r="M324" s="67">
        <f t="shared" si="49"/>
        <v>157547.49718459338</v>
      </c>
      <c r="N324" s="65">
        <f t="shared" si="45"/>
        <v>705192.1647696224</v>
      </c>
      <c r="O324" s="62"/>
      <c r="P324" s="62"/>
      <c r="Q324" s="62"/>
    </row>
    <row r="325" spans="1:17" s="66" customFormat="1" ht="12.75">
      <c r="A325" s="56" t="s">
        <v>479</v>
      </c>
      <c r="B325" s="57" t="s">
        <v>138</v>
      </c>
      <c r="C325">
        <v>63</v>
      </c>
      <c r="D325" s="58">
        <v>124772.7</v>
      </c>
      <c r="E325" s="59">
        <v>18350</v>
      </c>
      <c r="F325" s="60">
        <f t="shared" si="50"/>
        <v>428.37493732970023</v>
      </c>
      <c r="G325" s="61">
        <f t="shared" si="46"/>
        <v>2.140261697915768E-05</v>
      </c>
      <c r="H325" s="62">
        <f t="shared" si="51"/>
        <v>6.799602179836512</v>
      </c>
      <c r="I325" s="57">
        <f t="shared" si="44"/>
        <v>-233.12506267029974</v>
      </c>
      <c r="J325" s="62">
        <f t="shared" si="52"/>
        <v>0</v>
      </c>
      <c r="K325" s="62">
        <f t="shared" si="47"/>
        <v>0</v>
      </c>
      <c r="L325" s="63">
        <f t="shared" si="48"/>
        <v>4038.7535273126846</v>
      </c>
      <c r="M325" s="67">
        <f t="shared" si="49"/>
        <v>0</v>
      </c>
      <c r="N325" s="65">
        <f t="shared" si="45"/>
        <v>4038.7535273126846</v>
      </c>
      <c r="O325" s="62"/>
      <c r="P325" s="62"/>
      <c r="Q325" s="62"/>
    </row>
    <row r="326" spans="1:17" s="66" customFormat="1" ht="12.75">
      <c r="A326" s="56" t="s">
        <v>479</v>
      </c>
      <c r="B326" s="57" t="s">
        <v>139</v>
      </c>
      <c r="C326">
        <v>710</v>
      </c>
      <c r="D326" s="58">
        <v>1549058.91</v>
      </c>
      <c r="E326" s="59">
        <v>185100</v>
      </c>
      <c r="F326" s="60">
        <f t="shared" si="50"/>
        <v>5941.825100486223</v>
      </c>
      <c r="G326" s="61">
        <f t="shared" si="46"/>
        <v>0.00029686752351941275</v>
      </c>
      <c r="H326" s="62">
        <f t="shared" si="51"/>
        <v>8.368767747163695</v>
      </c>
      <c r="I326" s="57">
        <f t="shared" si="44"/>
        <v>-1513.1748995137768</v>
      </c>
      <c r="J326" s="62">
        <f t="shared" si="52"/>
        <v>0</v>
      </c>
      <c r="K326" s="62">
        <f t="shared" si="47"/>
        <v>0</v>
      </c>
      <c r="L326" s="63">
        <f t="shared" si="48"/>
        <v>56020.00722277077</v>
      </c>
      <c r="M326" s="67">
        <f t="shared" si="49"/>
        <v>0</v>
      </c>
      <c r="N326" s="65">
        <f t="shared" si="45"/>
        <v>56020.00722277077</v>
      </c>
      <c r="O326" s="62"/>
      <c r="P326" s="62"/>
      <c r="Q326" s="62"/>
    </row>
    <row r="327" spans="1:17" s="66" customFormat="1" ht="12.75">
      <c r="A327" s="56" t="s">
        <v>483</v>
      </c>
      <c r="B327" s="57" t="s">
        <v>235</v>
      </c>
      <c r="C327">
        <v>1818</v>
      </c>
      <c r="D327" s="58">
        <v>4248698.88</v>
      </c>
      <c r="E327" s="59">
        <v>334600</v>
      </c>
      <c r="F327" s="60">
        <f t="shared" si="50"/>
        <v>23084.681900298863</v>
      </c>
      <c r="G327" s="61">
        <f t="shared" si="46"/>
        <v>0.0011533648720852354</v>
      </c>
      <c r="H327" s="62">
        <f t="shared" si="51"/>
        <v>12.69784482964734</v>
      </c>
      <c r="I327" s="57">
        <f t="shared" si="44"/>
        <v>3995.6819002988627</v>
      </c>
      <c r="J327" s="62">
        <f t="shared" si="52"/>
        <v>3995.6819002988627</v>
      </c>
      <c r="K327" s="62">
        <f t="shared" si="47"/>
        <v>0.000656658864151877</v>
      </c>
      <c r="L327" s="63">
        <f t="shared" si="48"/>
        <v>217644.24649326756</v>
      </c>
      <c r="M327" s="67">
        <f t="shared" si="49"/>
        <v>33605.12872237483</v>
      </c>
      <c r="N327" s="65">
        <f t="shared" si="45"/>
        <v>251249.3752156424</v>
      </c>
      <c r="O327" s="62"/>
      <c r="P327" s="62"/>
      <c r="Q327" s="62"/>
    </row>
    <row r="328" spans="1:17" s="66" customFormat="1" ht="12.75">
      <c r="A328" s="56" t="s">
        <v>481</v>
      </c>
      <c r="B328" s="57" t="s">
        <v>190</v>
      </c>
      <c r="C328">
        <v>1551</v>
      </c>
      <c r="D328" s="58">
        <v>4321643.4</v>
      </c>
      <c r="E328" s="59">
        <v>415600</v>
      </c>
      <c r="F328" s="60">
        <f t="shared" si="50"/>
        <v>16128.173516361889</v>
      </c>
      <c r="G328" s="61">
        <f t="shared" si="46"/>
        <v>0.0008058013909399543</v>
      </c>
      <c r="H328" s="62">
        <f t="shared" si="51"/>
        <v>10.39856448508181</v>
      </c>
      <c r="I328" s="57">
        <f t="shared" si="44"/>
        <v>-157.32648363811307</v>
      </c>
      <c r="J328" s="62">
        <f t="shared" si="52"/>
        <v>0</v>
      </c>
      <c r="K328" s="62">
        <f t="shared" si="47"/>
        <v>0</v>
      </c>
      <c r="L328" s="63">
        <f t="shared" si="48"/>
        <v>152057.72327474924</v>
      </c>
      <c r="M328" s="67">
        <f t="shared" si="49"/>
        <v>0</v>
      </c>
      <c r="N328" s="65">
        <f t="shared" si="45"/>
        <v>152057.72327474924</v>
      </c>
      <c r="O328" s="62"/>
      <c r="P328" s="62"/>
      <c r="Q328" s="62"/>
    </row>
    <row r="329" spans="1:17" s="66" customFormat="1" ht="12.75">
      <c r="A329" s="56" t="s">
        <v>483</v>
      </c>
      <c r="B329" s="57" t="s">
        <v>236</v>
      </c>
      <c r="C329">
        <v>4177</v>
      </c>
      <c r="D329" s="58">
        <v>6018541.97</v>
      </c>
      <c r="E329" s="59">
        <v>493300</v>
      </c>
      <c r="F329" s="60">
        <f t="shared" si="50"/>
        <v>50961.78757082911</v>
      </c>
      <c r="G329" s="61">
        <f t="shared" si="46"/>
        <v>0.0025461704803523113</v>
      </c>
      <c r="H329" s="62">
        <f t="shared" si="51"/>
        <v>12.200571599432394</v>
      </c>
      <c r="I329" s="57">
        <f t="shared" si="44"/>
        <v>7103.287570829108</v>
      </c>
      <c r="J329" s="62">
        <f t="shared" si="52"/>
        <v>7103.287570829108</v>
      </c>
      <c r="K329" s="62">
        <f t="shared" si="47"/>
        <v>0.0011673693913561798</v>
      </c>
      <c r="L329" s="63">
        <f t="shared" si="48"/>
        <v>480471.85158134997</v>
      </c>
      <c r="M329" s="67">
        <f t="shared" si="49"/>
        <v>59741.215423555856</v>
      </c>
      <c r="N329" s="65">
        <f t="shared" si="45"/>
        <v>540213.0670049058</v>
      </c>
      <c r="O329" s="62"/>
      <c r="P329" s="62"/>
      <c r="Q329" s="62"/>
    </row>
    <row r="330" spans="1:17" s="66" customFormat="1" ht="12.75">
      <c r="A330" s="56" t="s">
        <v>488</v>
      </c>
      <c r="B330" s="57" t="s">
        <v>381</v>
      </c>
      <c r="C330">
        <v>1578</v>
      </c>
      <c r="D330" s="58">
        <v>2391317.1</v>
      </c>
      <c r="E330" s="59">
        <v>216200</v>
      </c>
      <c r="F330" s="60">
        <f t="shared" si="50"/>
        <v>17453.739055504164</v>
      </c>
      <c r="G330" s="61">
        <f t="shared" si="46"/>
        <v>0.0008720297554934045</v>
      </c>
      <c r="H330" s="62">
        <f t="shared" si="51"/>
        <v>11.060671137835339</v>
      </c>
      <c r="I330" s="57">
        <f aca="true" t="shared" si="53" ref="I330:I393">(H330-10.5)*C330</f>
        <v>884.7390555041646</v>
      </c>
      <c r="J330" s="62">
        <f t="shared" si="52"/>
        <v>884.7390555041646</v>
      </c>
      <c r="K330" s="62">
        <f t="shared" si="47"/>
        <v>0.00014539989862924637</v>
      </c>
      <c r="L330" s="63">
        <f t="shared" si="48"/>
        <v>164555.26230041488</v>
      </c>
      <c r="M330" s="67">
        <f t="shared" si="49"/>
        <v>7440.975179657306</v>
      </c>
      <c r="N330" s="65">
        <f t="shared" si="45"/>
        <v>171996.2374800722</v>
      </c>
      <c r="O330" s="62"/>
      <c r="P330" s="62"/>
      <c r="Q330" s="62"/>
    </row>
    <row r="331" spans="1:17" s="66" customFormat="1" ht="12.75">
      <c r="A331" s="56" t="s">
        <v>487</v>
      </c>
      <c r="B331" s="57" t="s">
        <v>357</v>
      </c>
      <c r="C331">
        <v>1951</v>
      </c>
      <c r="D331" s="58">
        <v>2128154.58</v>
      </c>
      <c r="E331" s="59">
        <v>166050</v>
      </c>
      <c r="F331" s="60">
        <f t="shared" si="50"/>
        <v>25004.694884552846</v>
      </c>
      <c r="G331" s="61">
        <f t="shared" si="46"/>
        <v>0.0012492932257680044</v>
      </c>
      <c r="H331" s="62">
        <f t="shared" si="51"/>
        <v>12.816347967479675</v>
      </c>
      <c r="I331" s="57">
        <f t="shared" si="53"/>
        <v>4519.194884552847</v>
      </c>
      <c r="J331" s="62">
        <f t="shared" si="52"/>
        <v>4519.194884552847</v>
      </c>
      <c r="K331" s="62">
        <f t="shared" si="47"/>
        <v>0.0007426941017375486</v>
      </c>
      <c r="L331" s="63">
        <f t="shared" si="48"/>
        <v>235746.2840703952</v>
      </c>
      <c r="M331" s="67">
        <f t="shared" si="49"/>
        <v>38008.06210462777</v>
      </c>
      <c r="N331" s="65">
        <f t="shared" si="45"/>
        <v>273754.34617502295</v>
      </c>
      <c r="O331" s="62"/>
      <c r="P331" s="62"/>
      <c r="Q331" s="62"/>
    </row>
    <row r="332" spans="1:17" s="66" customFormat="1" ht="12.75">
      <c r="A332" s="56" t="s">
        <v>483</v>
      </c>
      <c r="B332" s="57" t="s">
        <v>237</v>
      </c>
      <c r="C332">
        <v>5048</v>
      </c>
      <c r="D332" s="58">
        <v>5803802</v>
      </c>
      <c r="E332" s="59">
        <v>376850</v>
      </c>
      <c r="F332" s="60">
        <f t="shared" si="50"/>
        <v>77743.37931803105</v>
      </c>
      <c r="G332" s="61">
        <f t="shared" si="46"/>
        <v>0.003884241642569654</v>
      </c>
      <c r="H332" s="62">
        <f t="shared" si="51"/>
        <v>15.400827915616293</v>
      </c>
      <c r="I332" s="57">
        <f t="shared" si="53"/>
        <v>24739.37931803105</v>
      </c>
      <c r="J332" s="62">
        <f t="shared" si="52"/>
        <v>24739.37931803105</v>
      </c>
      <c r="K332" s="62">
        <f t="shared" si="47"/>
        <v>0.004065722229185865</v>
      </c>
      <c r="L332" s="63">
        <f t="shared" si="48"/>
        <v>732970.8628687706</v>
      </c>
      <c r="M332" s="67">
        <f t="shared" si="49"/>
        <v>208067.120265982</v>
      </c>
      <c r="N332" s="65">
        <f t="shared" si="45"/>
        <v>941037.9831347526</v>
      </c>
      <c r="O332" s="62"/>
      <c r="P332" s="62"/>
      <c r="Q332" s="62"/>
    </row>
    <row r="333" spans="1:17" s="66" customFormat="1" ht="12.75">
      <c r="A333" s="56" t="s">
        <v>485</v>
      </c>
      <c r="B333" s="57" t="s">
        <v>319</v>
      </c>
      <c r="C333">
        <v>867</v>
      </c>
      <c r="D333" s="58">
        <v>1124111.05</v>
      </c>
      <c r="E333" s="59">
        <v>84800</v>
      </c>
      <c r="F333" s="60">
        <f t="shared" si="50"/>
        <v>11492.975004127358</v>
      </c>
      <c r="G333" s="61">
        <f t="shared" si="46"/>
        <v>0.0005742159975504166</v>
      </c>
      <c r="H333" s="62">
        <f t="shared" si="51"/>
        <v>13.256026533018868</v>
      </c>
      <c r="I333" s="57">
        <f t="shared" si="53"/>
        <v>2389.475004127359</v>
      </c>
      <c r="J333" s="62">
        <f t="shared" si="52"/>
        <v>2389.475004127359</v>
      </c>
      <c r="K333" s="62">
        <f t="shared" si="47"/>
        <v>0.0003926914056927836</v>
      </c>
      <c r="L333" s="63">
        <f t="shared" si="48"/>
        <v>108356.69711813849</v>
      </c>
      <c r="M333" s="67">
        <f t="shared" si="49"/>
        <v>20096.348282026902</v>
      </c>
      <c r="N333" s="65">
        <f t="shared" si="45"/>
        <v>128453.04540016539</v>
      </c>
      <c r="O333" s="62"/>
      <c r="P333" s="62"/>
      <c r="Q333" s="62"/>
    </row>
    <row r="334" spans="1:17" s="66" customFormat="1" ht="12.75">
      <c r="A334" s="56" t="s">
        <v>490</v>
      </c>
      <c r="B334" s="57" t="s">
        <v>452</v>
      </c>
      <c r="C334">
        <v>2047</v>
      </c>
      <c r="D334" s="58">
        <v>3046417.63</v>
      </c>
      <c r="E334" s="59">
        <v>235050</v>
      </c>
      <c r="F334" s="60">
        <f t="shared" si="50"/>
        <v>26530.59727126143</v>
      </c>
      <c r="G334" s="61">
        <f t="shared" si="46"/>
        <v>0.0013255308892827838</v>
      </c>
      <c r="H334" s="62">
        <f t="shared" si="51"/>
        <v>12.960721676239098</v>
      </c>
      <c r="I334" s="57">
        <f t="shared" si="53"/>
        <v>5037.097271261434</v>
      </c>
      <c r="J334" s="62">
        <f t="shared" si="52"/>
        <v>5037.097271261434</v>
      </c>
      <c r="K334" s="62">
        <f t="shared" si="47"/>
        <v>0.0008278072817862832</v>
      </c>
      <c r="L334" s="63">
        <f t="shared" si="48"/>
        <v>250132.61508469298</v>
      </c>
      <c r="M334" s="67">
        <f t="shared" si="49"/>
        <v>42363.80833399238</v>
      </c>
      <c r="N334" s="65">
        <f t="shared" si="45"/>
        <v>292496.4234186854</v>
      </c>
      <c r="O334" s="62"/>
      <c r="P334" s="62"/>
      <c r="Q334" s="62"/>
    </row>
    <row r="335" spans="1:17" s="66" customFormat="1" ht="12.75">
      <c r="A335" s="56" t="s">
        <v>484</v>
      </c>
      <c r="B335" s="57" t="s">
        <v>295</v>
      </c>
      <c r="C335">
        <v>360</v>
      </c>
      <c r="D335" s="58">
        <v>399365.9</v>
      </c>
      <c r="E335" s="59">
        <v>26250</v>
      </c>
      <c r="F335" s="60">
        <f t="shared" si="50"/>
        <v>5477.018057142857</v>
      </c>
      <c r="G335" s="61">
        <f t="shared" si="46"/>
        <v>0.000273644673041967</v>
      </c>
      <c r="H335" s="62">
        <f t="shared" si="51"/>
        <v>15.213939047619048</v>
      </c>
      <c r="I335" s="57">
        <f t="shared" si="53"/>
        <v>1697.0180571428573</v>
      </c>
      <c r="J335" s="62">
        <f t="shared" si="52"/>
        <v>1697.0180571428573</v>
      </c>
      <c r="K335" s="62">
        <f t="shared" si="47"/>
        <v>0.0002788915578503142</v>
      </c>
      <c r="L335" s="63">
        <f t="shared" si="48"/>
        <v>51637.768855781585</v>
      </c>
      <c r="M335" s="67">
        <f t="shared" si="49"/>
        <v>14272.535121030187</v>
      </c>
      <c r="N335" s="65">
        <f t="shared" si="45"/>
        <v>65910.30397681177</v>
      </c>
      <c r="O335" s="62"/>
      <c r="P335" s="62"/>
      <c r="Q335" s="62"/>
    </row>
    <row r="336" spans="1:17" s="66" customFormat="1" ht="12.75">
      <c r="A336" s="56" t="s">
        <v>484</v>
      </c>
      <c r="B336" s="57" t="s">
        <v>296</v>
      </c>
      <c r="C336">
        <v>947</v>
      </c>
      <c r="D336" s="58">
        <v>904545.18</v>
      </c>
      <c r="E336" s="59">
        <v>46400</v>
      </c>
      <c r="F336" s="60">
        <f t="shared" si="50"/>
        <v>18461.299255603448</v>
      </c>
      <c r="G336" s="61">
        <f t="shared" si="46"/>
        <v>0.0009223698271619095</v>
      </c>
      <c r="H336" s="62">
        <f t="shared" si="51"/>
        <v>19.494508189655175</v>
      </c>
      <c r="I336" s="57">
        <f t="shared" si="53"/>
        <v>8517.799255603451</v>
      </c>
      <c r="J336" s="62">
        <f t="shared" si="52"/>
        <v>8517.799255603451</v>
      </c>
      <c r="K336" s="62">
        <f t="shared" si="47"/>
        <v>0.0013998332509502088</v>
      </c>
      <c r="L336" s="63">
        <f t="shared" si="48"/>
        <v>174054.62129068866</v>
      </c>
      <c r="M336" s="67">
        <f t="shared" si="49"/>
        <v>71637.76986213357</v>
      </c>
      <c r="N336" s="65">
        <f t="shared" si="45"/>
        <v>245692.39115282224</v>
      </c>
      <c r="O336" s="62"/>
      <c r="P336" s="62"/>
      <c r="Q336" s="62"/>
    </row>
    <row r="337" spans="1:17" s="66" customFormat="1" ht="12.75">
      <c r="A337" s="56" t="s">
        <v>489</v>
      </c>
      <c r="B337" s="57" t="s">
        <v>418</v>
      </c>
      <c r="C337">
        <v>790</v>
      </c>
      <c r="D337" s="58">
        <v>1342147.8</v>
      </c>
      <c r="E337" s="59">
        <v>74300</v>
      </c>
      <c r="F337" s="60">
        <f t="shared" si="50"/>
        <v>14270.48131897712</v>
      </c>
      <c r="G337" s="61">
        <f t="shared" si="46"/>
        <v>0.0007129867299944775</v>
      </c>
      <c r="H337" s="62">
        <f t="shared" si="51"/>
        <v>18.063900403768507</v>
      </c>
      <c r="I337" s="57">
        <f t="shared" si="53"/>
        <v>5975.48131897712</v>
      </c>
      <c r="J337" s="62">
        <f t="shared" si="52"/>
        <v>5975.48131897712</v>
      </c>
      <c r="K337" s="62">
        <f t="shared" si="47"/>
        <v>0.000982023312563191</v>
      </c>
      <c r="L337" s="63">
        <f t="shared" si="48"/>
        <v>134543.2511125404</v>
      </c>
      <c r="M337" s="67">
        <f t="shared" si="49"/>
        <v>50255.9572841253</v>
      </c>
      <c r="N337" s="65">
        <f t="shared" si="45"/>
        <v>184799.2083966657</v>
      </c>
      <c r="O337" s="62"/>
      <c r="P337" s="62"/>
      <c r="Q337" s="62"/>
    </row>
    <row r="338" spans="1:17" s="66" customFormat="1" ht="12.75">
      <c r="A338" s="56" t="s">
        <v>479</v>
      </c>
      <c r="B338" s="57" t="s">
        <v>140</v>
      </c>
      <c r="C338">
        <v>1211</v>
      </c>
      <c r="D338" s="58">
        <v>1947545.6</v>
      </c>
      <c r="E338" s="59">
        <v>226450</v>
      </c>
      <c r="F338" s="60">
        <f t="shared" si="50"/>
        <v>10415.00429057187</v>
      </c>
      <c r="G338" s="61">
        <f t="shared" si="46"/>
        <v>0.0005203580514231425</v>
      </c>
      <c r="H338" s="62">
        <f t="shared" si="51"/>
        <v>8.600333848531685</v>
      </c>
      <c r="I338" s="57">
        <f t="shared" si="53"/>
        <v>-2300.4957094281294</v>
      </c>
      <c r="J338" s="62">
        <f t="shared" si="52"/>
        <v>0</v>
      </c>
      <c r="K338" s="62">
        <f t="shared" si="47"/>
        <v>0</v>
      </c>
      <c r="L338" s="63">
        <f t="shared" si="48"/>
        <v>98193.5021169305</v>
      </c>
      <c r="M338" s="67">
        <f t="shared" si="49"/>
        <v>0</v>
      </c>
      <c r="N338" s="65">
        <f t="shared" si="45"/>
        <v>98193.5021169305</v>
      </c>
      <c r="O338" s="62"/>
      <c r="P338" s="62"/>
      <c r="Q338" s="62"/>
    </row>
    <row r="339" spans="1:17" s="66" customFormat="1" ht="12.75">
      <c r="A339" s="56" t="s">
        <v>484</v>
      </c>
      <c r="B339" s="57" t="s">
        <v>306</v>
      </c>
      <c r="C339">
        <v>613</v>
      </c>
      <c r="D339" s="58">
        <v>155805</v>
      </c>
      <c r="E339" s="59">
        <v>11050</v>
      </c>
      <c r="F339" s="60">
        <f t="shared" si="50"/>
        <v>8643.3</v>
      </c>
      <c r="G339" s="61">
        <f t="shared" si="46"/>
        <v>0.0004318395480582842</v>
      </c>
      <c r="H339" s="62">
        <f t="shared" si="51"/>
        <v>14.1</v>
      </c>
      <c r="I339" s="57">
        <f t="shared" si="53"/>
        <v>2206.7999999999997</v>
      </c>
      <c r="J339" s="62">
        <f t="shared" si="52"/>
        <v>2206.7999999999997</v>
      </c>
      <c r="K339" s="62">
        <f t="shared" si="47"/>
        <v>0.0003626702068805761</v>
      </c>
      <c r="L339" s="63">
        <f t="shared" si="48"/>
        <v>81489.7308890752</v>
      </c>
      <c r="M339" s="67">
        <f t="shared" si="49"/>
        <v>18559.98548307609</v>
      </c>
      <c r="N339" s="65">
        <f t="shared" si="45"/>
        <v>100049.71637215129</v>
      </c>
      <c r="O339" s="62"/>
      <c r="P339" s="62"/>
      <c r="Q339" s="62"/>
    </row>
    <row r="340" spans="1:17" s="66" customFormat="1" ht="12.75">
      <c r="A340" s="56" t="s">
        <v>476</v>
      </c>
      <c r="B340" s="57" t="s">
        <v>57</v>
      </c>
      <c r="C340">
        <v>356</v>
      </c>
      <c r="D340" s="58">
        <v>410355.84</v>
      </c>
      <c r="E340" s="59">
        <v>25800</v>
      </c>
      <c r="F340" s="60">
        <f t="shared" si="50"/>
        <v>5662.274381395349</v>
      </c>
      <c r="G340" s="61">
        <f t="shared" si="46"/>
        <v>0.0002829005136746114</v>
      </c>
      <c r="H340" s="62">
        <f t="shared" si="51"/>
        <v>15.90526511627907</v>
      </c>
      <c r="I340" s="57">
        <f t="shared" si="53"/>
        <v>1924.2743813953489</v>
      </c>
      <c r="J340" s="62">
        <f t="shared" si="52"/>
        <v>1924.2743813953489</v>
      </c>
      <c r="K340" s="62">
        <f t="shared" si="47"/>
        <v>0.00031623934565689856</v>
      </c>
      <c r="L340" s="63">
        <f t="shared" si="48"/>
        <v>53384.3804519121</v>
      </c>
      <c r="M340" s="67">
        <f t="shared" si="49"/>
        <v>16183.84293282259</v>
      </c>
      <c r="N340" s="65">
        <f t="shared" si="45"/>
        <v>69568.22338473468</v>
      </c>
      <c r="O340" s="62"/>
      <c r="P340" s="62"/>
      <c r="Q340" s="62"/>
    </row>
    <row r="341" spans="1:17" s="66" customFormat="1" ht="12.75">
      <c r="A341" s="56" t="s">
        <v>489</v>
      </c>
      <c r="B341" s="57" t="s">
        <v>419</v>
      </c>
      <c r="C341">
        <v>926</v>
      </c>
      <c r="D341" s="58">
        <v>1549078.65</v>
      </c>
      <c r="E341" s="59">
        <v>100750</v>
      </c>
      <c r="F341" s="60">
        <f t="shared" si="50"/>
        <v>14237.68565657568</v>
      </c>
      <c r="G341" s="61">
        <f t="shared" si="46"/>
        <v>0.0007113481817513633</v>
      </c>
      <c r="H341" s="62">
        <f t="shared" si="51"/>
        <v>15.37547047146402</v>
      </c>
      <c r="I341" s="57">
        <f t="shared" si="53"/>
        <v>4514.6856565756825</v>
      </c>
      <c r="J341" s="62">
        <f t="shared" si="52"/>
        <v>4514.6856565756825</v>
      </c>
      <c r="K341" s="62">
        <f t="shared" si="47"/>
        <v>0.0007419530456185755</v>
      </c>
      <c r="L341" s="63">
        <f t="shared" si="48"/>
        <v>134234.0509571111</v>
      </c>
      <c r="M341" s="67">
        <f t="shared" si="49"/>
        <v>37970.13786781607</v>
      </c>
      <c r="N341" s="65">
        <f t="shared" si="45"/>
        <v>172204.18882492714</v>
      </c>
      <c r="O341" s="62"/>
      <c r="P341" s="62"/>
      <c r="Q341" s="62"/>
    </row>
    <row r="342" spans="1:17" s="66" customFormat="1" ht="12.75">
      <c r="A342" s="56" t="s">
        <v>483</v>
      </c>
      <c r="B342" s="57" t="s">
        <v>238</v>
      </c>
      <c r="C342">
        <v>1550</v>
      </c>
      <c r="D342" s="58">
        <v>2462440.4</v>
      </c>
      <c r="E342" s="59">
        <v>155500</v>
      </c>
      <c r="F342" s="60">
        <f t="shared" si="50"/>
        <v>24545.225852090032</v>
      </c>
      <c r="G342" s="61">
        <f t="shared" si="46"/>
        <v>0.0012263370748389012</v>
      </c>
      <c r="H342" s="62">
        <f t="shared" si="51"/>
        <v>15.835629581993569</v>
      </c>
      <c r="I342" s="57">
        <f t="shared" si="53"/>
        <v>8270.225852090032</v>
      </c>
      <c r="J342" s="62">
        <f t="shared" si="52"/>
        <v>8270.225852090032</v>
      </c>
      <c r="K342" s="62">
        <f t="shared" si="47"/>
        <v>0.0013591465111140932</v>
      </c>
      <c r="L342" s="63">
        <f t="shared" si="48"/>
        <v>231414.37290136737</v>
      </c>
      <c r="M342" s="67">
        <f t="shared" si="49"/>
        <v>69555.58807166557</v>
      </c>
      <c r="N342" s="65">
        <f t="shared" si="45"/>
        <v>300969.9609730329</v>
      </c>
      <c r="O342" s="62"/>
      <c r="P342" s="62"/>
      <c r="Q342" s="62"/>
    </row>
    <row r="343" spans="1:17" s="66" customFormat="1" ht="12.75">
      <c r="A343" s="56" t="s">
        <v>478</v>
      </c>
      <c r="B343" s="57" t="s">
        <v>110</v>
      </c>
      <c r="C343">
        <v>1026</v>
      </c>
      <c r="D343" s="58">
        <v>1751638.37</v>
      </c>
      <c r="E343" s="59">
        <v>86900</v>
      </c>
      <c r="F343" s="60">
        <f t="shared" si="50"/>
        <v>20681.02379309551</v>
      </c>
      <c r="G343" s="61">
        <f t="shared" si="46"/>
        <v>0.0010332724732675007</v>
      </c>
      <c r="H343" s="62">
        <f t="shared" si="51"/>
        <v>20.156943268124284</v>
      </c>
      <c r="I343" s="57">
        <f t="shared" si="53"/>
        <v>9908.023793095515</v>
      </c>
      <c r="J343" s="62">
        <f t="shared" si="52"/>
        <v>9908.023793095515</v>
      </c>
      <c r="K343" s="62">
        <f t="shared" si="47"/>
        <v>0.0016283057090899133</v>
      </c>
      <c r="L343" s="63">
        <f t="shared" si="48"/>
        <v>194982.36361226783</v>
      </c>
      <c r="M343" s="67">
        <f t="shared" si="49"/>
        <v>83330.06061529148</v>
      </c>
      <c r="N343" s="65">
        <f t="shared" si="45"/>
        <v>278312.4242275593</v>
      </c>
      <c r="O343" s="62"/>
      <c r="P343" s="62"/>
      <c r="Q343" s="62"/>
    </row>
    <row r="344" spans="1:17" s="66" customFormat="1" ht="12.75">
      <c r="A344" s="56" t="s">
        <v>486</v>
      </c>
      <c r="B344" s="57" t="s">
        <v>330</v>
      </c>
      <c r="C344">
        <v>2206</v>
      </c>
      <c r="D344" s="58">
        <v>5825269.32</v>
      </c>
      <c r="E344" s="59">
        <v>693300</v>
      </c>
      <c r="F344" s="60">
        <f t="shared" si="50"/>
        <v>18535.32975612289</v>
      </c>
      <c r="G344" s="61">
        <f t="shared" si="46"/>
        <v>0.0009260685646680524</v>
      </c>
      <c r="H344" s="62">
        <f t="shared" si="51"/>
        <v>8.40223470359152</v>
      </c>
      <c r="I344" s="57">
        <f t="shared" si="53"/>
        <v>-4627.670243877109</v>
      </c>
      <c r="J344" s="62">
        <f t="shared" si="52"/>
        <v>0</v>
      </c>
      <c r="K344" s="62">
        <f t="shared" si="47"/>
        <v>0</v>
      </c>
      <c r="L344" s="63">
        <f t="shared" si="48"/>
        <v>174752.5868321963</v>
      </c>
      <c r="M344" s="67">
        <f t="shared" si="49"/>
        <v>0</v>
      </c>
      <c r="N344" s="65">
        <f t="shared" si="45"/>
        <v>174752.5868321963</v>
      </c>
      <c r="O344" s="62"/>
      <c r="P344" s="62"/>
      <c r="Q344" s="62"/>
    </row>
    <row r="345" spans="1:17" s="66" customFormat="1" ht="12.75">
      <c r="A345" s="56" t="s">
        <v>487</v>
      </c>
      <c r="B345" s="57" t="s">
        <v>358</v>
      </c>
      <c r="C345">
        <v>4092</v>
      </c>
      <c r="D345" s="58">
        <v>5309532.22</v>
      </c>
      <c r="E345" s="59">
        <v>272900</v>
      </c>
      <c r="F345" s="60">
        <f t="shared" si="50"/>
        <v>79613.79935595456</v>
      </c>
      <c r="G345" s="61">
        <f t="shared" si="46"/>
        <v>0.003977692216292196</v>
      </c>
      <c r="H345" s="62">
        <f t="shared" si="51"/>
        <v>19.455962696958593</v>
      </c>
      <c r="I345" s="57">
        <f t="shared" si="53"/>
        <v>36647.799355954565</v>
      </c>
      <c r="J345" s="62">
        <f t="shared" si="52"/>
        <v>36647.799355954565</v>
      </c>
      <c r="K345" s="62">
        <f t="shared" si="47"/>
        <v>0.006022777312915482</v>
      </c>
      <c r="L345" s="63">
        <f t="shared" si="48"/>
        <v>750605.3341401508</v>
      </c>
      <c r="M345" s="67">
        <f t="shared" si="49"/>
        <v>308221.2361941281</v>
      </c>
      <c r="N345" s="65">
        <f t="shared" si="45"/>
        <v>1058826.570334279</v>
      </c>
      <c r="O345" s="62"/>
      <c r="P345" s="62"/>
      <c r="Q345" s="62"/>
    </row>
    <row r="346" spans="1:17" s="66" customFormat="1" ht="12.75">
      <c r="A346" s="56" t="s">
        <v>480</v>
      </c>
      <c r="B346" s="57" t="s">
        <v>169</v>
      </c>
      <c r="C346">
        <v>2688</v>
      </c>
      <c r="D346" s="58">
        <v>2796400.6</v>
      </c>
      <c r="E346" s="59">
        <v>245600</v>
      </c>
      <c r="F346" s="60">
        <f t="shared" si="50"/>
        <v>30605.557055374593</v>
      </c>
      <c r="G346" s="61">
        <f t="shared" si="46"/>
        <v>0.0015291254413088747</v>
      </c>
      <c r="H346" s="62">
        <f t="shared" si="51"/>
        <v>11.385995928338762</v>
      </c>
      <c r="I346" s="57">
        <f t="shared" si="53"/>
        <v>2381.5570553745915</v>
      </c>
      <c r="J346" s="62">
        <f t="shared" si="52"/>
        <v>2381.5570553745915</v>
      </c>
      <c r="K346" s="62">
        <f t="shared" si="47"/>
        <v>0.00039139015314962783</v>
      </c>
      <c r="L346" s="63">
        <f t="shared" si="48"/>
        <v>288551.6652381281</v>
      </c>
      <c r="M346" s="67">
        <f t="shared" si="49"/>
        <v>20029.755471664786</v>
      </c>
      <c r="N346" s="65">
        <f t="shared" si="45"/>
        <v>308581.4207097929</v>
      </c>
      <c r="O346" s="62"/>
      <c r="P346" s="62"/>
      <c r="Q346" s="62"/>
    </row>
    <row r="347" spans="1:17" s="66" customFormat="1" ht="12.75">
      <c r="A347" s="56" t="s">
        <v>489</v>
      </c>
      <c r="B347" s="57" t="s">
        <v>466</v>
      </c>
      <c r="C347">
        <v>738</v>
      </c>
      <c r="D347" s="58">
        <v>29610</v>
      </c>
      <c r="E347" s="59">
        <v>2100</v>
      </c>
      <c r="F347" s="60">
        <f t="shared" si="50"/>
        <v>10405.8</v>
      </c>
      <c r="G347" s="61">
        <f t="shared" si="46"/>
        <v>0.000519898183469843</v>
      </c>
      <c r="H347" s="62">
        <f t="shared" si="51"/>
        <v>14.1</v>
      </c>
      <c r="I347" s="57">
        <f t="shared" si="53"/>
        <v>2656.7999999999997</v>
      </c>
      <c r="J347" s="62">
        <f t="shared" si="52"/>
        <v>2656.7999999999997</v>
      </c>
      <c r="K347" s="62">
        <f t="shared" si="47"/>
        <v>0.0004366241642379529</v>
      </c>
      <c r="L347" s="63">
        <f t="shared" si="48"/>
        <v>98106.72332159462</v>
      </c>
      <c r="M347" s="67">
        <f t="shared" si="49"/>
        <v>22344.648101974148</v>
      </c>
      <c r="N347" s="65">
        <f t="shared" si="45"/>
        <v>120451.37142356877</v>
      </c>
      <c r="O347" s="62"/>
      <c r="P347" s="62"/>
      <c r="Q347" s="62"/>
    </row>
    <row r="348" spans="1:17" s="66" customFormat="1" ht="12.75">
      <c r="A348" s="56" t="s">
        <v>487</v>
      </c>
      <c r="B348" s="57" t="s">
        <v>359</v>
      </c>
      <c r="C348">
        <v>83</v>
      </c>
      <c r="D348" s="58">
        <v>926933.02</v>
      </c>
      <c r="E348" s="59">
        <v>106200</v>
      </c>
      <c r="F348" s="60">
        <f t="shared" si="50"/>
        <v>724.4391775894538</v>
      </c>
      <c r="G348" s="61">
        <f t="shared" si="46"/>
        <v>3.619468108777259E-05</v>
      </c>
      <c r="H348" s="62">
        <f t="shared" si="51"/>
        <v>8.728182862523541</v>
      </c>
      <c r="I348" s="57">
        <f t="shared" si="53"/>
        <v>-147.0608224105461</v>
      </c>
      <c r="J348" s="62">
        <f t="shared" si="52"/>
        <v>0</v>
      </c>
      <c r="K348" s="62">
        <f t="shared" si="47"/>
        <v>0</v>
      </c>
      <c r="L348" s="63">
        <f t="shared" si="48"/>
        <v>6830.071110255059</v>
      </c>
      <c r="M348" s="67">
        <f t="shared" si="49"/>
        <v>0</v>
      </c>
      <c r="N348" s="65">
        <f t="shared" si="45"/>
        <v>6830.071110255059</v>
      </c>
      <c r="O348" s="62"/>
      <c r="P348" s="62"/>
      <c r="Q348" s="62"/>
    </row>
    <row r="349" spans="1:17" s="66" customFormat="1" ht="12.75">
      <c r="A349" s="56" t="s">
        <v>484</v>
      </c>
      <c r="B349" s="57" t="s">
        <v>297</v>
      </c>
      <c r="C349">
        <v>1421</v>
      </c>
      <c r="D349" s="58">
        <v>1292004.78</v>
      </c>
      <c r="E349" s="59">
        <v>91350</v>
      </c>
      <c r="F349" s="60">
        <f t="shared" si="50"/>
        <v>20097.852133333334</v>
      </c>
      <c r="G349" s="61">
        <f t="shared" si="46"/>
        <v>0.0010041358488309894</v>
      </c>
      <c r="H349" s="62">
        <f t="shared" si="51"/>
        <v>14.143456814449918</v>
      </c>
      <c r="I349" s="57">
        <f t="shared" si="53"/>
        <v>5177.352133333333</v>
      </c>
      <c r="J349" s="62">
        <f t="shared" si="52"/>
        <v>5177.352133333333</v>
      </c>
      <c r="K349" s="62">
        <f t="shared" si="47"/>
        <v>0.0008508570642059054</v>
      </c>
      <c r="L349" s="63">
        <f t="shared" si="48"/>
        <v>189484.17407630876</v>
      </c>
      <c r="M349" s="67">
        <f t="shared" si="49"/>
        <v>43543.402408663984</v>
      </c>
      <c r="N349" s="65">
        <f t="shared" si="45"/>
        <v>233027.57648497273</v>
      </c>
      <c r="O349" s="62"/>
      <c r="P349" s="62"/>
      <c r="Q349" s="62"/>
    </row>
    <row r="350" spans="1:17" s="66" customFormat="1" ht="12.75">
      <c r="A350" s="56" t="s">
        <v>475</v>
      </c>
      <c r="B350" s="57" t="s">
        <v>10</v>
      </c>
      <c r="C350">
        <v>5637</v>
      </c>
      <c r="D350" s="58">
        <v>9477536.96</v>
      </c>
      <c r="E350" s="59">
        <v>842100</v>
      </c>
      <c r="F350" s="60">
        <f t="shared" si="50"/>
        <v>63442.436579408626</v>
      </c>
      <c r="G350" s="61">
        <f t="shared" si="46"/>
        <v>0.0031697329885770694</v>
      </c>
      <c r="H350" s="62">
        <f t="shared" si="51"/>
        <v>11.254645481534261</v>
      </c>
      <c r="I350" s="57">
        <f t="shared" si="53"/>
        <v>4253.936579408632</v>
      </c>
      <c r="J350" s="62">
        <f t="shared" si="52"/>
        <v>4253.936579408632</v>
      </c>
      <c r="K350" s="62">
        <f t="shared" si="47"/>
        <v>0.0006991009875434922</v>
      </c>
      <c r="L350" s="63">
        <f t="shared" si="48"/>
        <v>598140.4190301425</v>
      </c>
      <c r="M350" s="67">
        <f t="shared" si="49"/>
        <v>35777.14390055762</v>
      </c>
      <c r="N350" s="65">
        <f t="shared" si="45"/>
        <v>633917.5629307001</v>
      </c>
      <c r="O350" s="62"/>
      <c r="P350" s="62"/>
      <c r="Q350" s="62"/>
    </row>
    <row r="351" spans="1:17" s="66" customFormat="1" ht="12.75">
      <c r="A351" s="56" t="s">
        <v>476</v>
      </c>
      <c r="B351" s="57" t="s">
        <v>58</v>
      </c>
      <c r="C351">
        <v>355</v>
      </c>
      <c r="D351" s="58">
        <v>922243.63</v>
      </c>
      <c r="E351" s="59">
        <v>76400</v>
      </c>
      <c r="F351" s="60">
        <f t="shared" si="50"/>
        <v>4285.294354057592</v>
      </c>
      <c r="G351" s="61">
        <f t="shared" si="46"/>
        <v>0.0002141033606554149</v>
      </c>
      <c r="H351" s="62">
        <f t="shared" si="51"/>
        <v>12.07125170157068</v>
      </c>
      <c r="I351" s="57">
        <f t="shared" si="53"/>
        <v>557.7943540575917</v>
      </c>
      <c r="J351" s="62">
        <f t="shared" si="52"/>
        <v>557.7943540575917</v>
      </c>
      <c r="K351" s="62">
        <f t="shared" si="47"/>
        <v>9.166911083146824E-05</v>
      </c>
      <c r="L351" s="63">
        <f t="shared" si="48"/>
        <v>40402.10147659187</v>
      </c>
      <c r="M351" s="67">
        <f t="shared" si="49"/>
        <v>4691.252090742571</v>
      </c>
      <c r="N351" s="65">
        <f t="shared" si="45"/>
        <v>45093.353567334445</v>
      </c>
      <c r="O351" s="62"/>
      <c r="P351" s="62"/>
      <c r="Q351" s="62"/>
    </row>
    <row r="352" spans="1:17" s="66" customFormat="1" ht="12.75">
      <c r="A352" s="56" t="s">
        <v>483</v>
      </c>
      <c r="B352" s="57" t="s">
        <v>239</v>
      </c>
      <c r="C352">
        <v>1583</v>
      </c>
      <c r="D352" s="58">
        <v>1846750.27</v>
      </c>
      <c r="E352" s="59">
        <v>150500</v>
      </c>
      <c r="F352" s="60">
        <f t="shared" si="50"/>
        <v>19424.622441262458</v>
      </c>
      <c r="G352" s="61">
        <f t="shared" si="46"/>
        <v>0.0009704997137942204</v>
      </c>
      <c r="H352" s="62">
        <f t="shared" si="51"/>
        <v>12.270765913621263</v>
      </c>
      <c r="I352" s="57">
        <f t="shared" si="53"/>
        <v>2803.1224412624592</v>
      </c>
      <c r="J352" s="62">
        <f t="shared" si="52"/>
        <v>2803.1224412624592</v>
      </c>
      <c r="K352" s="62">
        <f t="shared" si="47"/>
        <v>0.00046067110553028894</v>
      </c>
      <c r="L352" s="63">
        <f t="shared" si="48"/>
        <v>183136.91013390356</v>
      </c>
      <c r="M352" s="67">
        <f t="shared" si="49"/>
        <v>23575.272710311787</v>
      </c>
      <c r="N352" s="65">
        <f t="shared" si="45"/>
        <v>206712.18284421533</v>
      </c>
      <c r="O352" s="62"/>
      <c r="P352" s="62"/>
      <c r="Q352" s="62"/>
    </row>
    <row r="353" spans="1:17" s="66" customFormat="1" ht="12.75">
      <c r="A353" s="56" t="s">
        <v>477</v>
      </c>
      <c r="B353" s="57" t="s">
        <v>88</v>
      </c>
      <c r="C353">
        <v>68518</v>
      </c>
      <c r="D353" s="58">
        <v>182171155.99</v>
      </c>
      <c r="E353" s="59">
        <v>12095550</v>
      </c>
      <c r="F353" s="60">
        <f t="shared" si="50"/>
        <v>1031950.0366765314</v>
      </c>
      <c r="G353" s="61">
        <f t="shared" si="46"/>
        <v>0.05155864513057781</v>
      </c>
      <c r="H353" s="62">
        <f t="shared" si="51"/>
        <v>15.061006402354586</v>
      </c>
      <c r="I353" s="57">
        <f t="shared" si="53"/>
        <v>312511.03667653154</v>
      </c>
      <c r="J353" s="62">
        <f t="shared" si="52"/>
        <v>312511.03667653154</v>
      </c>
      <c r="K353" s="62">
        <f t="shared" si="47"/>
        <v>0.051358728622412995</v>
      </c>
      <c r="L353" s="63">
        <f t="shared" si="48"/>
        <v>9729308.340534499</v>
      </c>
      <c r="M353" s="67">
        <f t="shared" si="49"/>
        <v>2628330.7522283327</v>
      </c>
      <c r="N353" s="65">
        <f t="shared" si="45"/>
        <v>12357639.092762832</v>
      </c>
      <c r="O353" s="62"/>
      <c r="P353" s="62"/>
      <c r="Q353" s="62"/>
    </row>
    <row r="354" spans="1:17" s="66" customFormat="1" ht="12.75">
      <c r="A354" s="56" t="s">
        <v>477</v>
      </c>
      <c r="B354" s="57" t="s">
        <v>89</v>
      </c>
      <c r="C354">
        <v>1559</v>
      </c>
      <c r="D354" s="58">
        <v>4472815.86</v>
      </c>
      <c r="E354" s="59">
        <v>310200</v>
      </c>
      <c r="F354" s="60">
        <f t="shared" si="50"/>
        <v>22479.432384719537</v>
      </c>
      <c r="G354" s="61">
        <f t="shared" si="46"/>
        <v>0.0011231251861701021</v>
      </c>
      <c r="H354" s="62">
        <f t="shared" si="51"/>
        <v>14.419135589941973</v>
      </c>
      <c r="I354" s="57">
        <f t="shared" si="53"/>
        <v>6109.9323847195365</v>
      </c>
      <c r="J354" s="62">
        <f t="shared" si="52"/>
        <v>6109.9323847195365</v>
      </c>
      <c r="K354" s="62">
        <f t="shared" si="47"/>
        <v>0.0010041192867466767</v>
      </c>
      <c r="L354" s="63">
        <f t="shared" si="48"/>
        <v>211937.90514849155</v>
      </c>
      <c r="M354" s="67">
        <f t="shared" si="49"/>
        <v>51386.73933431714</v>
      </c>
      <c r="N354" s="65">
        <f t="shared" si="45"/>
        <v>263324.6444828087</v>
      </c>
      <c r="O354" s="62"/>
      <c r="P354" s="62"/>
      <c r="Q354" s="62"/>
    </row>
    <row r="355" spans="1:17" s="66" customFormat="1" ht="12.75">
      <c r="A355" s="56" t="s">
        <v>476</v>
      </c>
      <c r="B355" s="57" t="s">
        <v>59</v>
      </c>
      <c r="C355">
        <v>9039</v>
      </c>
      <c r="D355" s="58">
        <v>12836675.2</v>
      </c>
      <c r="E355" s="59">
        <v>591900</v>
      </c>
      <c r="F355" s="60">
        <f t="shared" si="50"/>
        <v>196030.9294353776</v>
      </c>
      <c r="G355" s="61">
        <f t="shared" si="46"/>
        <v>0.009794165188390878</v>
      </c>
      <c r="H355" s="62">
        <f t="shared" si="51"/>
        <v>21.687236357492818</v>
      </c>
      <c r="I355" s="57">
        <f t="shared" si="53"/>
        <v>101121.42943537758</v>
      </c>
      <c r="J355" s="62">
        <f t="shared" si="52"/>
        <v>101121.42943537758</v>
      </c>
      <c r="K355" s="62">
        <f t="shared" si="47"/>
        <v>0.016618510845290903</v>
      </c>
      <c r="L355" s="63">
        <f t="shared" si="48"/>
        <v>1848195.4445205203</v>
      </c>
      <c r="M355" s="67">
        <f t="shared" si="49"/>
        <v>850467.7643413589</v>
      </c>
      <c r="N355" s="65">
        <f t="shared" si="45"/>
        <v>2698663.208861879</v>
      </c>
      <c r="O355" s="62"/>
      <c r="P355" s="62"/>
      <c r="Q355" s="62"/>
    </row>
    <row r="356" spans="1:17" s="66" customFormat="1" ht="12.75">
      <c r="A356" s="56" t="s">
        <v>489</v>
      </c>
      <c r="B356" s="57" t="s">
        <v>420</v>
      </c>
      <c r="C356">
        <v>848</v>
      </c>
      <c r="D356" s="58">
        <v>981846.19</v>
      </c>
      <c r="E356" s="59">
        <v>64050</v>
      </c>
      <c r="F356" s="60">
        <f t="shared" si="50"/>
        <v>12999.306309445745</v>
      </c>
      <c r="G356" s="61">
        <f t="shared" si="46"/>
        <v>0.0006494758439186715</v>
      </c>
      <c r="H356" s="62">
        <f t="shared" si="51"/>
        <v>15.329370647931302</v>
      </c>
      <c r="I356" s="57">
        <f t="shared" si="53"/>
        <v>4095.3063094457443</v>
      </c>
      <c r="J356" s="62">
        <f t="shared" si="52"/>
        <v>4095.3063094457443</v>
      </c>
      <c r="K356" s="62">
        <f t="shared" si="47"/>
        <v>0.0006730313514981043</v>
      </c>
      <c r="L356" s="63">
        <f t="shared" si="48"/>
        <v>122558.51039549608</v>
      </c>
      <c r="M356" s="67">
        <f t="shared" si="49"/>
        <v>34443.006005103736</v>
      </c>
      <c r="N356" s="65">
        <f t="shared" si="45"/>
        <v>157001.51640059982</v>
      </c>
      <c r="O356" s="62"/>
      <c r="P356" s="62"/>
      <c r="Q356" s="62"/>
    </row>
    <row r="357" spans="1:17" s="66" customFormat="1" ht="12.75">
      <c r="A357" s="56" t="s">
        <v>488</v>
      </c>
      <c r="B357" s="57" t="s">
        <v>382</v>
      </c>
      <c r="C357">
        <v>740</v>
      </c>
      <c r="D357" s="58">
        <v>930124.85</v>
      </c>
      <c r="E357" s="59">
        <v>65100</v>
      </c>
      <c r="F357" s="60">
        <f t="shared" si="50"/>
        <v>10572.847757296468</v>
      </c>
      <c r="G357" s="61">
        <f t="shared" si="46"/>
        <v>0.0005282442813740065</v>
      </c>
      <c r="H357" s="62">
        <f t="shared" si="51"/>
        <v>14.287632104454685</v>
      </c>
      <c r="I357" s="57">
        <f t="shared" si="53"/>
        <v>2802.847757296467</v>
      </c>
      <c r="J357" s="62">
        <f t="shared" si="52"/>
        <v>2802.847757296467</v>
      </c>
      <c r="K357" s="62">
        <f t="shared" si="47"/>
        <v>0.0004606259633829384</v>
      </c>
      <c r="L357" s="63">
        <f t="shared" si="48"/>
        <v>99681.66307697888</v>
      </c>
      <c r="M357" s="67">
        <f t="shared" si="49"/>
        <v>23572.962518893783</v>
      </c>
      <c r="N357" s="65">
        <f t="shared" si="45"/>
        <v>123254.62559587265</v>
      </c>
      <c r="O357" s="62"/>
      <c r="P357" s="62"/>
      <c r="Q357" s="62"/>
    </row>
    <row r="358" spans="1:17" s="66" customFormat="1" ht="12.75">
      <c r="A358" s="56" t="s">
        <v>480</v>
      </c>
      <c r="B358" s="57" t="s">
        <v>170</v>
      </c>
      <c r="C358">
        <v>1723</v>
      </c>
      <c r="D358" s="58">
        <v>1567491.8</v>
      </c>
      <c r="E358" s="59">
        <v>108850</v>
      </c>
      <c r="F358" s="60">
        <f t="shared" si="50"/>
        <v>24812.019948553054</v>
      </c>
      <c r="G358" s="61">
        <f t="shared" si="46"/>
        <v>0.0012396667338859329</v>
      </c>
      <c r="H358" s="62">
        <f t="shared" si="51"/>
        <v>14.400475884244374</v>
      </c>
      <c r="I358" s="57">
        <f t="shared" si="53"/>
        <v>6720.519948553057</v>
      </c>
      <c r="J358" s="62">
        <f t="shared" si="52"/>
        <v>6720.519948553057</v>
      </c>
      <c r="K358" s="62">
        <f t="shared" si="47"/>
        <v>0.0011044645459882072</v>
      </c>
      <c r="L358" s="63">
        <f t="shared" si="48"/>
        <v>233929.72920319252</v>
      </c>
      <c r="M358" s="67">
        <f t="shared" si="49"/>
        <v>56522.00139743882</v>
      </c>
      <c r="N358" s="65">
        <f t="shared" si="45"/>
        <v>290451.73060063133</v>
      </c>
      <c r="O358" s="62"/>
      <c r="P358" s="62"/>
      <c r="Q358" s="62"/>
    </row>
    <row r="359" spans="1:17" s="66" customFormat="1" ht="12.75">
      <c r="A359" s="56" t="s">
        <v>478</v>
      </c>
      <c r="B359" s="57" t="s">
        <v>468</v>
      </c>
      <c r="C359">
        <v>1124</v>
      </c>
      <c r="D359" s="58">
        <v>7068088.12</v>
      </c>
      <c r="E359" s="59">
        <v>563600</v>
      </c>
      <c r="F359" s="60">
        <f t="shared" si="50"/>
        <v>14096.045150603264</v>
      </c>
      <c r="G359" s="61">
        <f t="shared" si="46"/>
        <v>0.0007042714897372164</v>
      </c>
      <c r="H359" s="62">
        <f t="shared" si="51"/>
        <v>12.540965436479773</v>
      </c>
      <c r="I359" s="57">
        <f t="shared" si="53"/>
        <v>2294.045150603265</v>
      </c>
      <c r="J359" s="62">
        <f t="shared" si="52"/>
        <v>2294.045150603265</v>
      </c>
      <c r="K359" s="62">
        <f t="shared" si="47"/>
        <v>0.0003770082605413578</v>
      </c>
      <c r="L359" s="63">
        <f t="shared" si="48"/>
        <v>132898.6528204405</v>
      </c>
      <c r="M359" s="67">
        <f t="shared" si="49"/>
        <v>19293.748727894552</v>
      </c>
      <c r="N359" s="65">
        <f t="shared" si="45"/>
        <v>152192.40154833507</v>
      </c>
      <c r="O359" s="62"/>
      <c r="P359" s="62"/>
      <c r="Q359" s="62"/>
    </row>
    <row r="360" spans="1:17" s="66" customFormat="1" ht="12.75">
      <c r="A360" s="56" t="s">
        <v>478</v>
      </c>
      <c r="B360" s="57" t="s">
        <v>469</v>
      </c>
      <c r="C360">
        <v>181</v>
      </c>
      <c r="D360" s="58">
        <v>1171567.12</v>
      </c>
      <c r="E360" s="59">
        <v>219450</v>
      </c>
      <c r="F360" s="60">
        <f t="shared" si="50"/>
        <v>966.2959613579404</v>
      </c>
      <c r="G360" s="61">
        <f t="shared" si="46"/>
        <v>4.8278413481350674E-05</v>
      </c>
      <c r="H360" s="62">
        <f t="shared" si="51"/>
        <v>5.338651720209615</v>
      </c>
      <c r="I360" s="57">
        <f t="shared" si="53"/>
        <v>-934.2040386420597</v>
      </c>
      <c r="J360" s="62">
        <f t="shared" si="52"/>
        <v>0</v>
      </c>
      <c r="K360" s="62">
        <f t="shared" si="47"/>
        <v>0</v>
      </c>
      <c r="L360" s="63">
        <f t="shared" si="48"/>
        <v>9110.316412742677</v>
      </c>
      <c r="M360" s="67">
        <f t="shared" si="49"/>
        <v>0</v>
      </c>
      <c r="N360" s="65">
        <f t="shared" si="45"/>
        <v>9110.316412742677</v>
      </c>
      <c r="O360" s="62"/>
      <c r="P360" s="62"/>
      <c r="Q360" s="62"/>
    </row>
    <row r="361" spans="1:17" s="66" customFormat="1" ht="12.75">
      <c r="A361" s="56" t="s">
        <v>477</v>
      </c>
      <c r="B361" s="57" t="s">
        <v>90</v>
      </c>
      <c r="C361">
        <v>4739</v>
      </c>
      <c r="D361" s="58">
        <v>14280880.95</v>
      </c>
      <c r="E361" s="59">
        <v>1307150</v>
      </c>
      <c r="F361" s="60">
        <f t="shared" si="50"/>
        <v>51774.54371881574</v>
      </c>
      <c r="G361" s="61">
        <f t="shared" si="46"/>
        <v>0.002586777684502131</v>
      </c>
      <c r="H361" s="62">
        <f t="shared" si="51"/>
        <v>10.92520441418353</v>
      </c>
      <c r="I361" s="57">
        <f t="shared" si="53"/>
        <v>2015.0437188157448</v>
      </c>
      <c r="J361" s="62">
        <f t="shared" si="52"/>
        <v>2015.0437188157448</v>
      </c>
      <c r="K361" s="62">
        <f t="shared" si="47"/>
        <v>0.00033115657167677703</v>
      </c>
      <c r="L361" s="63">
        <f t="shared" si="48"/>
        <v>488134.5822256492</v>
      </c>
      <c r="M361" s="67">
        <f t="shared" si="49"/>
        <v>16947.245862327294</v>
      </c>
      <c r="N361" s="65">
        <f t="shared" si="45"/>
        <v>505081.8280879765</v>
      </c>
      <c r="O361" s="62"/>
      <c r="P361" s="62"/>
      <c r="Q361" s="62"/>
    </row>
    <row r="362" spans="1:17" s="66" customFormat="1" ht="12.75">
      <c r="A362" s="56" t="s">
        <v>480</v>
      </c>
      <c r="B362" s="57" t="s">
        <v>171</v>
      </c>
      <c r="C362">
        <v>2637</v>
      </c>
      <c r="D362" s="58">
        <v>4616130.42</v>
      </c>
      <c r="E362" s="59">
        <v>325050</v>
      </c>
      <c r="F362" s="60">
        <f t="shared" si="50"/>
        <v>37448.81069847715</v>
      </c>
      <c r="G362" s="61">
        <f t="shared" si="46"/>
        <v>0.0018710304498687554</v>
      </c>
      <c r="H362" s="62">
        <f t="shared" si="51"/>
        <v>14.201293401015228</v>
      </c>
      <c r="I362" s="57">
        <f t="shared" si="53"/>
        <v>9760.310698477157</v>
      </c>
      <c r="J362" s="62">
        <f t="shared" si="52"/>
        <v>9760.310698477157</v>
      </c>
      <c r="K362" s="62">
        <f t="shared" si="47"/>
        <v>0.0016040302248665084</v>
      </c>
      <c r="L362" s="63">
        <f t="shared" si="48"/>
        <v>353070.4136076295</v>
      </c>
      <c r="M362" s="67">
        <f t="shared" si="49"/>
        <v>82087.74010968293</v>
      </c>
      <c r="N362" s="65">
        <f t="shared" si="45"/>
        <v>435158.1537173124</v>
      </c>
      <c r="O362" s="62"/>
      <c r="P362" s="62"/>
      <c r="Q362" s="62"/>
    </row>
    <row r="363" spans="1:17" s="66" customFormat="1" ht="12.75">
      <c r="A363" s="56" t="s">
        <v>476</v>
      </c>
      <c r="B363" s="57" t="s">
        <v>60</v>
      </c>
      <c r="C363">
        <v>143</v>
      </c>
      <c r="D363" s="58">
        <v>179448.9</v>
      </c>
      <c r="E363" s="59">
        <v>17850</v>
      </c>
      <c r="F363" s="60">
        <f t="shared" si="50"/>
        <v>1437.6018319327732</v>
      </c>
      <c r="G363" s="61">
        <f t="shared" si="46"/>
        <v>7.182596061569196E-05</v>
      </c>
      <c r="H363" s="62">
        <f t="shared" si="51"/>
        <v>10.053159663865546</v>
      </c>
      <c r="I363" s="57">
        <f t="shared" si="53"/>
        <v>-63.89816806722685</v>
      </c>
      <c r="J363" s="62">
        <f t="shared" si="52"/>
        <v>0</v>
      </c>
      <c r="K363" s="62">
        <f t="shared" si="47"/>
        <v>0</v>
      </c>
      <c r="L363" s="63">
        <f t="shared" si="48"/>
        <v>13553.826248058405</v>
      </c>
      <c r="M363" s="67">
        <f t="shared" si="49"/>
        <v>0</v>
      </c>
      <c r="N363" s="65">
        <f t="shared" si="45"/>
        <v>13553.826248058405</v>
      </c>
      <c r="O363" s="62"/>
      <c r="P363" s="62"/>
      <c r="Q363" s="62"/>
    </row>
    <row r="364" spans="1:17" s="66" customFormat="1" ht="12.75">
      <c r="A364" s="56" t="s">
        <v>486</v>
      </c>
      <c r="B364" s="57" t="s">
        <v>331</v>
      </c>
      <c r="C364">
        <v>3572</v>
      </c>
      <c r="D364" s="58">
        <v>4601119.75</v>
      </c>
      <c r="E364" s="59">
        <v>318600</v>
      </c>
      <c r="F364" s="60">
        <f t="shared" si="50"/>
        <v>51585.68658819837</v>
      </c>
      <c r="G364" s="61">
        <f t="shared" si="46"/>
        <v>0.002577341939134807</v>
      </c>
      <c r="H364" s="62">
        <f t="shared" si="51"/>
        <v>14.44168157564344</v>
      </c>
      <c r="I364" s="57">
        <f t="shared" si="53"/>
        <v>14079.686588198367</v>
      </c>
      <c r="J364" s="62">
        <f t="shared" si="52"/>
        <v>14079.686588198367</v>
      </c>
      <c r="K364" s="62">
        <f t="shared" si="47"/>
        <v>0.0023138856478863395</v>
      </c>
      <c r="L364" s="63">
        <f t="shared" si="48"/>
        <v>486354.0219361195</v>
      </c>
      <c r="M364" s="67">
        <f t="shared" si="49"/>
        <v>118415.2522581216</v>
      </c>
      <c r="N364" s="65">
        <f t="shared" si="45"/>
        <v>604769.274194241</v>
      </c>
      <c r="O364" s="62"/>
      <c r="P364" s="62"/>
      <c r="Q364" s="62"/>
    </row>
    <row r="365" spans="1:17" s="66" customFormat="1" ht="12.75">
      <c r="A365" s="56" t="s">
        <v>487</v>
      </c>
      <c r="B365" s="57" t="s">
        <v>360</v>
      </c>
      <c r="C365">
        <v>471</v>
      </c>
      <c r="D365" s="58">
        <v>591173.56</v>
      </c>
      <c r="E365" s="59">
        <v>43950</v>
      </c>
      <c r="F365" s="60">
        <f t="shared" si="50"/>
        <v>6335.443612286691</v>
      </c>
      <c r="G365" s="61">
        <f t="shared" si="46"/>
        <v>0.0003165336279289887</v>
      </c>
      <c r="H365" s="62">
        <f t="shared" si="51"/>
        <v>13.451048009101253</v>
      </c>
      <c r="I365" s="57">
        <f t="shared" si="53"/>
        <v>1389.9436122866903</v>
      </c>
      <c r="J365" s="62">
        <f t="shared" si="52"/>
        <v>1389.9436122866903</v>
      </c>
      <c r="K365" s="62">
        <f t="shared" si="47"/>
        <v>0.0002284262902937961</v>
      </c>
      <c r="L365" s="63">
        <f t="shared" si="48"/>
        <v>59731.07436143058</v>
      </c>
      <c r="M365" s="67">
        <f t="shared" si="49"/>
        <v>11689.928070661279</v>
      </c>
      <c r="N365" s="65">
        <f t="shared" si="45"/>
        <v>71421.00243209186</v>
      </c>
      <c r="O365" s="62"/>
      <c r="P365" s="62"/>
      <c r="Q365" s="62"/>
    </row>
    <row r="366" spans="1:17" s="66" customFormat="1" ht="12.75">
      <c r="A366" s="56" t="s">
        <v>489</v>
      </c>
      <c r="B366" s="57" t="s">
        <v>421</v>
      </c>
      <c r="C366">
        <v>526</v>
      </c>
      <c r="D366" s="58">
        <v>687887.69</v>
      </c>
      <c r="E366" s="59">
        <v>54900</v>
      </c>
      <c r="F366" s="60">
        <f t="shared" si="50"/>
        <v>6590.690800364298</v>
      </c>
      <c r="G366" s="61">
        <f t="shared" si="46"/>
        <v>0.0003292863763401953</v>
      </c>
      <c r="H366" s="62">
        <f t="shared" si="51"/>
        <v>12.529830418943533</v>
      </c>
      <c r="I366" s="57">
        <f t="shared" si="53"/>
        <v>1067.6908003642982</v>
      </c>
      <c r="J366" s="62">
        <f t="shared" si="52"/>
        <v>1067.6908003642982</v>
      </c>
      <c r="K366" s="62">
        <f t="shared" si="47"/>
        <v>0.00017546657760223304</v>
      </c>
      <c r="L366" s="63">
        <f t="shared" si="48"/>
        <v>62137.56547786035</v>
      </c>
      <c r="M366" s="67">
        <f t="shared" si="49"/>
        <v>8979.665468178024</v>
      </c>
      <c r="N366" s="65">
        <f t="shared" si="45"/>
        <v>71117.23094603837</v>
      </c>
      <c r="O366" s="62"/>
      <c r="P366" s="62"/>
      <c r="Q366" s="62"/>
    </row>
    <row r="367" spans="1:17" s="66" customFormat="1" ht="12.75">
      <c r="A367" s="56" t="s">
        <v>481</v>
      </c>
      <c r="B367" s="57" t="s">
        <v>191</v>
      </c>
      <c r="C367">
        <v>7147</v>
      </c>
      <c r="D367" s="58">
        <v>18798270.7</v>
      </c>
      <c r="E367" s="59">
        <v>897750</v>
      </c>
      <c r="F367" s="60">
        <f t="shared" si="50"/>
        <v>149653.28954931773</v>
      </c>
      <c r="G367" s="61">
        <f t="shared" si="46"/>
        <v>0.007477029482305708</v>
      </c>
      <c r="H367" s="62">
        <f t="shared" si="51"/>
        <v>20.93931573377889</v>
      </c>
      <c r="I367" s="57">
        <f t="shared" si="53"/>
        <v>74609.78954931773</v>
      </c>
      <c r="J367" s="62">
        <f t="shared" si="52"/>
        <v>74609.78954931773</v>
      </c>
      <c r="K367" s="62">
        <f t="shared" si="47"/>
        <v>0.012261531543940234</v>
      </c>
      <c r="L367" s="63">
        <f t="shared" si="48"/>
        <v>1410943.3077688792</v>
      </c>
      <c r="M367" s="67">
        <f t="shared" si="49"/>
        <v>627495.2922470089</v>
      </c>
      <c r="N367" s="65">
        <f t="shared" si="45"/>
        <v>2038438.600015888</v>
      </c>
      <c r="O367" s="62"/>
      <c r="P367" s="62"/>
      <c r="Q367" s="62"/>
    </row>
    <row r="368" spans="1:17" s="66" customFormat="1" ht="12.75">
      <c r="A368" s="56" t="s">
        <v>481</v>
      </c>
      <c r="B368" s="57" t="s">
        <v>192</v>
      </c>
      <c r="C368">
        <v>3352</v>
      </c>
      <c r="D368" s="58">
        <v>15558731.6022</v>
      </c>
      <c r="E368" s="59">
        <v>1029250</v>
      </c>
      <c r="F368" s="60">
        <f t="shared" si="50"/>
        <v>50670.74892453184</v>
      </c>
      <c r="G368" s="61">
        <f t="shared" si="46"/>
        <v>0.002531629506709778</v>
      </c>
      <c r="H368" s="62">
        <f t="shared" si="51"/>
        <v>15.116571874860334</v>
      </c>
      <c r="I368" s="57">
        <f t="shared" si="53"/>
        <v>15474.74892453184</v>
      </c>
      <c r="J368" s="62">
        <f t="shared" si="52"/>
        <v>15474.74892453184</v>
      </c>
      <c r="K368" s="62">
        <f t="shared" si="47"/>
        <v>0.0025431531601798688</v>
      </c>
      <c r="L368" s="63">
        <f t="shared" si="48"/>
        <v>477727.9157044181</v>
      </c>
      <c r="M368" s="67">
        <f t="shared" si="49"/>
        <v>130148.23064779691</v>
      </c>
      <c r="N368" s="65">
        <f t="shared" si="45"/>
        <v>607876.146352215</v>
      </c>
      <c r="O368" s="62"/>
      <c r="P368" s="62"/>
      <c r="Q368" s="62"/>
    </row>
    <row r="369" spans="1:17" s="66" customFormat="1" ht="12.75">
      <c r="A369" s="56" t="s">
        <v>480</v>
      </c>
      <c r="B369" s="57" t="s">
        <v>172</v>
      </c>
      <c r="C369">
        <v>1053</v>
      </c>
      <c r="D369" s="58">
        <v>3201872.75</v>
      </c>
      <c r="E369" s="59">
        <v>370050</v>
      </c>
      <c r="F369" s="60">
        <f t="shared" si="50"/>
        <v>9111.125539116336</v>
      </c>
      <c r="G369" s="61">
        <f t="shared" si="46"/>
        <v>0.0004552132096669432</v>
      </c>
      <c r="H369" s="62">
        <f t="shared" si="51"/>
        <v>8.65254087285502</v>
      </c>
      <c r="I369" s="57">
        <f t="shared" si="53"/>
        <v>-1945.3744608836635</v>
      </c>
      <c r="J369" s="62">
        <f t="shared" si="52"/>
        <v>0</v>
      </c>
      <c r="K369" s="62">
        <f t="shared" si="47"/>
        <v>0</v>
      </c>
      <c r="L369" s="63">
        <f t="shared" si="48"/>
        <v>85900.42787814498</v>
      </c>
      <c r="M369" s="67">
        <f t="shared" si="49"/>
        <v>0</v>
      </c>
      <c r="N369" s="65">
        <f t="shared" si="45"/>
        <v>85900.42787814498</v>
      </c>
      <c r="O369" s="62"/>
      <c r="P369" s="62"/>
      <c r="Q369" s="62"/>
    </row>
    <row r="370" spans="1:17" s="66" customFormat="1" ht="12.75">
      <c r="A370" s="56" t="s">
        <v>489</v>
      </c>
      <c r="B370" s="57" t="s">
        <v>422</v>
      </c>
      <c r="C370">
        <v>296</v>
      </c>
      <c r="D370" s="58">
        <v>640549.52</v>
      </c>
      <c r="E370" s="59">
        <v>80700</v>
      </c>
      <c r="F370" s="60">
        <f t="shared" si="50"/>
        <v>2349.475314993804</v>
      </c>
      <c r="G370" s="61">
        <f t="shared" si="46"/>
        <v>0.00011738529938808319</v>
      </c>
      <c r="H370" s="62">
        <f t="shared" si="51"/>
        <v>7.937416604708798</v>
      </c>
      <c r="I370" s="57">
        <f t="shared" si="53"/>
        <v>-758.5246850061957</v>
      </c>
      <c r="J370" s="62">
        <f t="shared" si="52"/>
        <v>0</v>
      </c>
      <c r="K370" s="62">
        <f t="shared" si="47"/>
        <v>0</v>
      </c>
      <c r="L370" s="63">
        <f t="shared" si="48"/>
        <v>22151.04313738622</v>
      </c>
      <c r="M370" s="67">
        <f t="shared" si="49"/>
        <v>0</v>
      </c>
      <c r="N370" s="65">
        <f t="shared" si="45"/>
        <v>22151.04313738622</v>
      </c>
      <c r="O370" s="62"/>
      <c r="P370" s="62"/>
      <c r="Q370" s="62"/>
    </row>
    <row r="371" spans="1:17" s="66" customFormat="1" ht="12.75">
      <c r="A371" s="56" t="s">
        <v>483</v>
      </c>
      <c r="B371" s="57" t="s">
        <v>240</v>
      </c>
      <c r="C371">
        <v>352</v>
      </c>
      <c r="D371" s="58">
        <v>1809463.84</v>
      </c>
      <c r="E371" s="59">
        <v>163400</v>
      </c>
      <c r="F371" s="60">
        <f t="shared" si="50"/>
        <v>3897.98819877601</v>
      </c>
      <c r="G371" s="61">
        <f t="shared" si="46"/>
        <v>0.00019475263638841155</v>
      </c>
      <c r="H371" s="62">
        <f t="shared" si="51"/>
        <v>11.07383011015912</v>
      </c>
      <c r="I371" s="57">
        <f t="shared" si="53"/>
        <v>201.98819877601028</v>
      </c>
      <c r="J371" s="62">
        <f t="shared" si="52"/>
        <v>201.98819877601028</v>
      </c>
      <c r="K371" s="62">
        <f t="shared" si="47"/>
        <v>3.3195170308832056E-05</v>
      </c>
      <c r="L371" s="63">
        <f t="shared" si="48"/>
        <v>36750.54774531117</v>
      </c>
      <c r="M371" s="67">
        <f t="shared" si="49"/>
        <v>1698.793745258038</v>
      </c>
      <c r="N371" s="65">
        <f t="shared" si="45"/>
        <v>38449.341490569204</v>
      </c>
      <c r="O371" s="62"/>
      <c r="P371" s="62"/>
      <c r="Q371" s="62"/>
    </row>
    <row r="372" spans="1:17" s="66" customFormat="1" ht="12.75">
      <c r="A372" s="56" t="s">
        <v>483</v>
      </c>
      <c r="B372" s="57" t="s">
        <v>241</v>
      </c>
      <c r="C372">
        <v>5572</v>
      </c>
      <c r="D372" s="58">
        <v>12587957.66</v>
      </c>
      <c r="E372" s="59">
        <v>596300</v>
      </c>
      <c r="F372" s="60">
        <f t="shared" si="50"/>
        <v>117625.52420177763</v>
      </c>
      <c r="G372" s="61">
        <f t="shared" si="46"/>
        <v>0.0058768471777462805</v>
      </c>
      <c r="H372" s="62">
        <f t="shared" si="51"/>
        <v>21.110108435351332</v>
      </c>
      <c r="I372" s="57">
        <f t="shared" si="53"/>
        <v>59119.524201777625</v>
      </c>
      <c r="J372" s="62">
        <f t="shared" si="52"/>
        <v>59119.524201777625</v>
      </c>
      <c r="K372" s="62">
        <f t="shared" si="47"/>
        <v>0.009715828381792604</v>
      </c>
      <c r="L372" s="63">
        <f t="shared" si="48"/>
        <v>1108982.9478196132</v>
      </c>
      <c r="M372" s="67">
        <f t="shared" si="49"/>
        <v>497216.56287445995</v>
      </c>
      <c r="N372" s="65">
        <f t="shared" si="45"/>
        <v>1606199.510694073</v>
      </c>
      <c r="O372" s="62"/>
      <c r="P372" s="62"/>
      <c r="Q372" s="62"/>
    </row>
    <row r="373" spans="1:17" s="66" customFormat="1" ht="12.75">
      <c r="A373" s="56" t="s">
        <v>475</v>
      </c>
      <c r="B373" s="57" t="s">
        <v>11</v>
      </c>
      <c r="C373">
        <v>4961</v>
      </c>
      <c r="D373" s="58">
        <v>5282524.25</v>
      </c>
      <c r="E373" s="59">
        <v>354300</v>
      </c>
      <c r="F373" s="60">
        <f t="shared" si="50"/>
        <v>73967.26729960485</v>
      </c>
      <c r="G373" s="61">
        <f t="shared" si="46"/>
        <v>0.0036955782261135985</v>
      </c>
      <c r="H373" s="62">
        <f t="shared" si="51"/>
        <v>14.909749506068303</v>
      </c>
      <c r="I373" s="57">
        <f t="shared" si="53"/>
        <v>21876.767299604853</v>
      </c>
      <c r="J373" s="62">
        <f t="shared" si="52"/>
        <v>21876.767299604853</v>
      </c>
      <c r="K373" s="62">
        <f t="shared" si="47"/>
        <v>0.003595274479982742</v>
      </c>
      <c r="L373" s="63">
        <f t="shared" si="48"/>
        <v>697369.3736009501</v>
      </c>
      <c r="M373" s="67">
        <f t="shared" si="49"/>
        <v>183991.5187136577</v>
      </c>
      <c r="N373" s="65">
        <f t="shared" si="45"/>
        <v>881360.8923146077</v>
      </c>
      <c r="O373" s="62"/>
      <c r="P373" s="62"/>
      <c r="Q373" s="62"/>
    </row>
    <row r="374" spans="1:17" s="66" customFormat="1" ht="12.75">
      <c r="A374" s="56" t="s">
        <v>490</v>
      </c>
      <c r="B374" s="57" t="s">
        <v>453</v>
      </c>
      <c r="C374">
        <v>19407</v>
      </c>
      <c r="D374" s="58">
        <v>44832722.4</v>
      </c>
      <c r="E374" s="59">
        <v>2925550</v>
      </c>
      <c r="F374" s="60">
        <f t="shared" si="50"/>
        <v>297403.4433240929</v>
      </c>
      <c r="G374" s="61">
        <f t="shared" si="46"/>
        <v>0.014858973835925379</v>
      </c>
      <c r="H374" s="62">
        <f t="shared" si="51"/>
        <v>15.324544923176838</v>
      </c>
      <c r="I374" s="57">
        <f t="shared" si="53"/>
        <v>93629.94332409289</v>
      </c>
      <c r="J374" s="62">
        <f t="shared" si="52"/>
        <v>93629.94332409289</v>
      </c>
      <c r="K374" s="62">
        <f t="shared" si="47"/>
        <v>0.015387344079919062</v>
      </c>
      <c r="L374" s="63">
        <f t="shared" si="48"/>
        <v>2803943.697657684</v>
      </c>
      <c r="M374" s="67">
        <f t="shared" si="49"/>
        <v>787461.6589071964</v>
      </c>
      <c r="N374" s="65">
        <f t="shared" si="45"/>
        <v>3591405.3565648803</v>
      </c>
      <c r="O374" s="62"/>
      <c r="P374" s="62"/>
      <c r="Q374" s="62"/>
    </row>
    <row r="375" spans="1:17" s="66" customFormat="1" ht="12.75">
      <c r="A375" s="56" t="s">
        <v>476</v>
      </c>
      <c r="B375" s="57" t="s">
        <v>496</v>
      </c>
      <c r="C375">
        <v>687</v>
      </c>
      <c r="D375" s="58">
        <v>912845.66725</v>
      </c>
      <c r="E375" s="59">
        <v>78400</v>
      </c>
      <c r="F375" s="60">
        <f t="shared" si="50"/>
        <v>7999.0430280707915</v>
      </c>
      <c r="G375" s="61">
        <f t="shared" si="46"/>
        <v>0.0003996509580994366</v>
      </c>
      <c r="H375" s="62">
        <f t="shared" si="51"/>
        <v>11.643439633290818</v>
      </c>
      <c r="I375" s="57">
        <f t="shared" si="53"/>
        <v>785.5430280707919</v>
      </c>
      <c r="J375" s="62">
        <f t="shared" si="52"/>
        <v>785.5430280707919</v>
      </c>
      <c r="K375" s="62">
        <f t="shared" si="47"/>
        <v>0.0001290978124451823</v>
      </c>
      <c r="L375" s="63">
        <f t="shared" si="48"/>
        <v>75415.62409353165</v>
      </c>
      <c r="M375" s="67">
        <f t="shared" si="49"/>
        <v>6606.700741945591</v>
      </c>
      <c r="N375" s="65">
        <f t="shared" si="45"/>
        <v>82022.32483547724</v>
      </c>
      <c r="O375" s="62"/>
      <c r="P375" s="62"/>
      <c r="Q375" s="62"/>
    </row>
    <row r="376" spans="1:17" s="66" customFormat="1" ht="12.75">
      <c r="A376" s="56" t="s">
        <v>487</v>
      </c>
      <c r="B376" s="57" t="s">
        <v>497</v>
      </c>
      <c r="C376">
        <v>2037</v>
      </c>
      <c r="D376" s="58">
        <v>2701453.4</v>
      </c>
      <c r="E376" s="59">
        <v>192850</v>
      </c>
      <c r="F376" s="60">
        <f t="shared" si="50"/>
        <v>28534.40796370236</v>
      </c>
      <c r="G376" s="61">
        <f t="shared" si="46"/>
        <v>0.001425645973083884</v>
      </c>
      <c r="H376" s="62">
        <f t="shared" si="51"/>
        <v>14.008054964998703</v>
      </c>
      <c r="I376" s="57">
        <f t="shared" si="53"/>
        <v>7145.907963702358</v>
      </c>
      <c r="J376" s="62">
        <f t="shared" si="52"/>
        <v>7145.907963702358</v>
      </c>
      <c r="K376" s="62">
        <f t="shared" si="47"/>
        <v>0.0011743737173941864</v>
      </c>
      <c r="L376" s="63">
        <f t="shared" si="48"/>
        <v>269024.70422653266</v>
      </c>
      <c r="M376" s="67">
        <f t="shared" si="49"/>
        <v>60099.66832957838</v>
      </c>
      <c r="N376" s="65">
        <f t="shared" si="45"/>
        <v>329124.372556111</v>
      </c>
      <c r="O376" s="62"/>
      <c r="P376" s="62"/>
      <c r="Q376" s="62"/>
    </row>
    <row r="377" spans="1:17" s="66" customFormat="1" ht="12.75">
      <c r="A377" s="56" t="s">
        <v>476</v>
      </c>
      <c r="B377" s="57" t="s">
        <v>498</v>
      </c>
      <c r="C377">
        <v>461</v>
      </c>
      <c r="D377" s="58">
        <v>340771.68</v>
      </c>
      <c r="E377" s="59">
        <v>29700</v>
      </c>
      <c r="F377" s="60">
        <f t="shared" si="50"/>
        <v>5289.419006060606</v>
      </c>
      <c r="G377" s="61">
        <f t="shared" si="46"/>
        <v>0.00026427178428009107</v>
      </c>
      <c r="H377" s="62">
        <f t="shared" si="51"/>
        <v>11.47379393939394</v>
      </c>
      <c r="I377" s="57">
        <f t="shared" si="53"/>
        <v>448.91900606060597</v>
      </c>
      <c r="J377" s="62">
        <f t="shared" si="52"/>
        <v>448.91900606060597</v>
      </c>
      <c r="K377" s="62">
        <f t="shared" si="47"/>
        <v>7.377630451360456E-05</v>
      </c>
      <c r="L377" s="63">
        <f t="shared" si="48"/>
        <v>49869.06984177785</v>
      </c>
      <c r="M377" s="67">
        <f t="shared" si="49"/>
        <v>3775.5710692232155</v>
      </c>
      <c r="N377" s="65">
        <f t="shared" si="45"/>
        <v>53644.640911001065</v>
      </c>
      <c r="O377" s="62"/>
      <c r="P377" s="62"/>
      <c r="Q377" s="62"/>
    </row>
    <row r="378" spans="1:17" s="66" customFormat="1" ht="12.75">
      <c r="A378" s="56" t="s">
        <v>481</v>
      </c>
      <c r="B378" s="57" t="s">
        <v>499</v>
      </c>
      <c r="C378">
        <v>2614</v>
      </c>
      <c r="D378" s="58">
        <v>8385986.88</v>
      </c>
      <c r="E378" s="59">
        <v>918700</v>
      </c>
      <c r="F378" s="60">
        <f t="shared" si="50"/>
        <v>23860.85741190813</v>
      </c>
      <c r="G378" s="61">
        <f t="shared" si="46"/>
        <v>0.0011921444218112953</v>
      </c>
      <c r="H378" s="62">
        <f t="shared" si="51"/>
        <v>9.128101534777402</v>
      </c>
      <c r="I378" s="57">
        <f t="shared" si="53"/>
        <v>-3586.1425880918714</v>
      </c>
      <c r="J378" s="62">
        <f t="shared" si="52"/>
        <v>0</v>
      </c>
      <c r="K378" s="62">
        <f t="shared" si="47"/>
        <v>0</v>
      </c>
      <c r="L378" s="63">
        <f t="shared" si="48"/>
        <v>224962.09194161824</v>
      </c>
      <c r="M378" s="67">
        <f t="shared" si="49"/>
        <v>0</v>
      </c>
      <c r="N378" s="65">
        <f t="shared" si="45"/>
        <v>224962.09194161824</v>
      </c>
      <c r="O378" s="62"/>
      <c r="P378" s="62"/>
      <c r="Q378" s="62"/>
    </row>
    <row r="379" spans="1:17" s="66" customFormat="1" ht="12.75">
      <c r="A379" s="56" t="s">
        <v>476</v>
      </c>
      <c r="B379" s="57" t="s">
        <v>500</v>
      </c>
      <c r="C379">
        <v>256</v>
      </c>
      <c r="D379" s="58">
        <v>197561.96</v>
      </c>
      <c r="E379" s="59">
        <v>22100</v>
      </c>
      <c r="F379" s="60">
        <f t="shared" si="50"/>
        <v>2288.5005321266967</v>
      </c>
      <c r="G379" s="61">
        <f t="shared" si="46"/>
        <v>0.00011433885616890953</v>
      </c>
      <c r="H379" s="62">
        <f t="shared" si="51"/>
        <v>8.939455203619909</v>
      </c>
      <c r="I379" s="57">
        <f t="shared" si="53"/>
        <v>-399.4994678733033</v>
      </c>
      <c r="J379" s="62">
        <f t="shared" si="52"/>
        <v>0</v>
      </c>
      <c r="K379" s="62">
        <f t="shared" si="47"/>
        <v>0</v>
      </c>
      <c r="L379" s="63">
        <f t="shared" si="48"/>
        <v>21576.1679569736</v>
      </c>
      <c r="M379" s="67">
        <f t="shared" si="49"/>
        <v>0</v>
      </c>
      <c r="N379" s="65">
        <f t="shared" si="45"/>
        <v>21576.1679569736</v>
      </c>
      <c r="O379" s="62"/>
      <c r="P379" s="62"/>
      <c r="Q379" s="62"/>
    </row>
    <row r="380" spans="1:17" s="66" customFormat="1" ht="12.75">
      <c r="A380" s="56" t="s">
        <v>478</v>
      </c>
      <c r="B380" s="57" t="s">
        <v>111</v>
      </c>
      <c r="C380">
        <v>127</v>
      </c>
      <c r="D380" s="58">
        <v>580906.48</v>
      </c>
      <c r="E380" s="59">
        <v>133000</v>
      </c>
      <c r="F380" s="60">
        <f t="shared" si="50"/>
        <v>554.7001726315789</v>
      </c>
      <c r="G380" s="61">
        <f t="shared" si="46"/>
        <v>2.771412213588251E-05</v>
      </c>
      <c r="H380" s="62">
        <f t="shared" si="51"/>
        <v>4.367717894736842</v>
      </c>
      <c r="I380" s="57">
        <f t="shared" si="53"/>
        <v>-778.7998273684211</v>
      </c>
      <c r="J380" s="62">
        <f t="shared" si="52"/>
        <v>0</v>
      </c>
      <c r="K380" s="62">
        <f t="shared" si="47"/>
        <v>0</v>
      </c>
      <c r="L380" s="63">
        <f t="shared" si="48"/>
        <v>5229.7580544318635</v>
      </c>
      <c r="M380" s="67">
        <f t="shared" si="49"/>
        <v>0</v>
      </c>
      <c r="N380" s="65">
        <f t="shared" si="45"/>
        <v>5229.7580544318635</v>
      </c>
      <c r="O380" s="62"/>
      <c r="P380" s="62"/>
      <c r="Q380" s="62"/>
    </row>
    <row r="381" spans="1:17" s="66" customFormat="1" ht="12.75">
      <c r="A381" s="56" t="s">
        <v>490</v>
      </c>
      <c r="B381" s="57" t="s">
        <v>454</v>
      </c>
      <c r="C381">
        <v>21382</v>
      </c>
      <c r="D381" s="58">
        <v>31788879.6</v>
      </c>
      <c r="E381" s="59">
        <v>1843450</v>
      </c>
      <c r="F381" s="60">
        <f t="shared" si="50"/>
        <v>368716.170011229</v>
      </c>
      <c r="G381" s="61">
        <f t="shared" si="46"/>
        <v>0.01842192498460433</v>
      </c>
      <c r="H381" s="62">
        <f t="shared" si="51"/>
        <v>17.244232064878354</v>
      </c>
      <c r="I381" s="57">
        <f t="shared" si="53"/>
        <v>144205.17001122897</v>
      </c>
      <c r="J381" s="62">
        <f t="shared" si="52"/>
        <v>144205.17001122897</v>
      </c>
      <c r="K381" s="62">
        <f t="shared" si="47"/>
        <v>0.023698984430497127</v>
      </c>
      <c r="L381" s="63">
        <f t="shared" si="48"/>
        <v>3476285.84784348</v>
      </c>
      <c r="M381" s="67">
        <f t="shared" si="49"/>
        <v>1212817.5919851952</v>
      </c>
      <c r="N381" s="65">
        <f t="shared" si="45"/>
        <v>4689103.439828675</v>
      </c>
      <c r="O381" s="62"/>
      <c r="P381" s="62"/>
      <c r="Q381" s="62"/>
    </row>
    <row r="382" spans="1:17" s="66" customFormat="1" ht="12.75">
      <c r="A382" s="56" t="s">
        <v>485</v>
      </c>
      <c r="B382" s="57" t="s">
        <v>320</v>
      </c>
      <c r="C382">
        <v>1287</v>
      </c>
      <c r="D382" s="58">
        <v>1278472.59</v>
      </c>
      <c r="E382" s="59">
        <v>93650</v>
      </c>
      <c r="F382" s="60">
        <f t="shared" si="50"/>
        <v>17569.61263566471</v>
      </c>
      <c r="G382" s="61">
        <f t="shared" si="46"/>
        <v>0.0008778190714362072</v>
      </c>
      <c r="H382" s="62">
        <f t="shared" si="51"/>
        <v>13.65160266951415</v>
      </c>
      <c r="I382" s="57">
        <f t="shared" si="53"/>
        <v>4056.1126356647105</v>
      </c>
      <c r="J382" s="62">
        <f t="shared" si="52"/>
        <v>4056.1126356647105</v>
      </c>
      <c r="K382" s="62">
        <f t="shared" si="47"/>
        <v>0.0006665901797659232</v>
      </c>
      <c r="L382" s="63">
        <f t="shared" si="48"/>
        <v>165647.72777823432</v>
      </c>
      <c r="M382" s="67">
        <f t="shared" si="49"/>
        <v>34113.37304497848</v>
      </c>
      <c r="N382" s="65">
        <f t="shared" si="45"/>
        <v>199761.1008232128</v>
      </c>
      <c r="O382" s="62"/>
      <c r="P382" s="62"/>
      <c r="Q382" s="62"/>
    </row>
    <row r="383" spans="1:17" s="66" customFormat="1" ht="12.75">
      <c r="A383" s="56" t="s">
        <v>477</v>
      </c>
      <c r="B383" s="57" t="s">
        <v>91</v>
      </c>
      <c r="C383">
        <v>19804</v>
      </c>
      <c r="D383" s="58">
        <v>68829134.09</v>
      </c>
      <c r="E383" s="59">
        <v>4988750</v>
      </c>
      <c r="F383" s="60">
        <f t="shared" si="50"/>
        <v>273233.20902397594</v>
      </c>
      <c r="G383" s="61">
        <f t="shared" si="46"/>
        <v>0.01365137221887803</v>
      </c>
      <c r="H383" s="62">
        <f t="shared" si="51"/>
        <v>13.796869774993736</v>
      </c>
      <c r="I383" s="57">
        <f t="shared" si="53"/>
        <v>65291.20902397595</v>
      </c>
      <c r="J383" s="62">
        <f t="shared" si="52"/>
        <v>65291.20902397595</v>
      </c>
      <c r="K383" s="62">
        <f t="shared" si="47"/>
        <v>0.010730096195490436</v>
      </c>
      <c r="L383" s="63">
        <f t="shared" si="48"/>
        <v>2576064.7754124273</v>
      </c>
      <c r="M383" s="67">
        <f t="shared" si="49"/>
        <v>549122.6625237811</v>
      </c>
      <c r="N383" s="65">
        <f t="shared" si="45"/>
        <v>3125187.437936208</v>
      </c>
      <c r="O383" s="62"/>
      <c r="P383" s="62"/>
      <c r="Q383" s="62"/>
    </row>
    <row r="384" spans="1:17" s="66" customFormat="1" ht="12.75">
      <c r="A384" s="56" t="s">
        <v>488</v>
      </c>
      <c r="B384" s="57" t="s">
        <v>383</v>
      </c>
      <c r="C384">
        <v>1475</v>
      </c>
      <c r="D384" s="58">
        <v>2986570.46</v>
      </c>
      <c r="E384" s="59">
        <v>194500</v>
      </c>
      <c r="F384" s="60">
        <f t="shared" si="50"/>
        <v>22648.79911825193</v>
      </c>
      <c r="G384" s="61">
        <f t="shared" si="46"/>
        <v>0.0011315871455681024</v>
      </c>
      <c r="H384" s="62">
        <f t="shared" si="51"/>
        <v>15.355118046272493</v>
      </c>
      <c r="I384" s="57">
        <f t="shared" si="53"/>
        <v>7161.299118251926</v>
      </c>
      <c r="J384" s="62">
        <f t="shared" si="52"/>
        <v>7161.299118251926</v>
      </c>
      <c r="K384" s="62">
        <f t="shared" si="47"/>
        <v>0.001176903132476941</v>
      </c>
      <c r="L384" s="63">
        <f t="shared" si="48"/>
        <v>213534.70839923102</v>
      </c>
      <c r="M384" s="67">
        <f t="shared" si="49"/>
        <v>60229.113501323794</v>
      </c>
      <c r="N384" s="65">
        <f t="shared" si="45"/>
        <v>273763.8219005548</v>
      </c>
      <c r="O384" s="62"/>
      <c r="P384" s="62"/>
      <c r="Q384" s="62"/>
    </row>
    <row r="385" spans="1:17" s="66" customFormat="1" ht="12.75">
      <c r="A385" s="56" t="s">
        <v>488</v>
      </c>
      <c r="B385" s="57" t="s">
        <v>384</v>
      </c>
      <c r="C385">
        <v>2593</v>
      </c>
      <c r="D385" s="58">
        <v>5129419.82</v>
      </c>
      <c r="E385" s="59">
        <v>335500</v>
      </c>
      <c r="F385" s="60">
        <f t="shared" si="50"/>
        <v>39644.070322682564</v>
      </c>
      <c r="G385" s="61">
        <f t="shared" si="46"/>
        <v>0.001980710771503717</v>
      </c>
      <c r="H385" s="62">
        <f t="shared" si="51"/>
        <v>15.288881728763041</v>
      </c>
      <c r="I385" s="57">
        <f t="shared" si="53"/>
        <v>12417.570322682564</v>
      </c>
      <c r="J385" s="62">
        <f t="shared" si="52"/>
        <v>12417.570322682564</v>
      </c>
      <c r="K385" s="62">
        <f t="shared" si="47"/>
        <v>0.0020407299247242106</v>
      </c>
      <c r="L385" s="63">
        <f aca="true" t="shared" si="54" ref="L385:L448">$B$501*G385</f>
        <v>373767.49874966446</v>
      </c>
      <c r="M385" s="67">
        <f aca="true" t="shared" si="55" ref="M385:M448">$G$501*K385</f>
        <v>104436.2538173214</v>
      </c>
      <c r="N385" s="65">
        <f aca="true" t="shared" si="56" ref="N385:N448">L385+M385</f>
        <v>478203.75256698584</v>
      </c>
      <c r="O385" s="62"/>
      <c r="P385" s="62"/>
      <c r="Q385" s="62"/>
    </row>
    <row r="386" spans="1:17" s="66" customFormat="1" ht="12.75">
      <c r="A386" s="56" t="s">
        <v>477</v>
      </c>
      <c r="B386" s="57" t="s">
        <v>92</v>
      </c>
      <c r="C386">
        <v>1868</v>
      </c>
      <c r="D386" s="58">
        <v>5282168.3</v>
      </c>
      <c r="E386" s="59">
        <v>489850</v>
      </c>
      <c r="F386" s="60">
        <f t="shared" si="50"/>
        <v>20143.085402470144</v>
      </c>
      <c r="G386" s="61">
        <f t="shared" si="46"/>
        <v>0.0010063958090893675</v>
      </c>
      <c r="H386" s="62">
        <f t="shared" si="51"/>
        <v>10.783236296825558</v>
      </c>
      <c r="I386" s="57">
        <f t="shared" si="53"/>
        <v>529.0854024701431</v>
      </c>
      <c r="J386" s="62">
        <f t="shared" si="52"/>
        <v>529.0854024701431</v>
      </c>
      <c r="K386" s="62">
        <f t="shared" si="47"/>
        <v>8.695102065041675E-05</v>
      </c>
      <c r="L386" s="63">
        <f t="shared" si="54"/>
        <v>189910.63699315672</v>
      </c>
      <c r="M386" s="67">
        <f t="shared" si="55"/>
        <v>4449.799433185302</v>
      </c>
      <c r="N386" s="65">
        <f t="shared" si="56"/>
        <v>194360.43642634203</v>
      </c>
      <c r="O386" s="62"/>
      <c r="P386" s="62"/>
      <c r="Q386" s="62"/>
    </row>
    <row r="387" spans="1:17" s="66" customFormat="1" ht="12.75">
      <c r="A387" s="56" t="s">
        <v>485</v>
      </c>
      <c r="B387" s="57" t="s">
        <v>321</v>
      </c>
      <c r="C387">
        <v>622</v>
      </c>
      <c r="D387" s="58">
        <v>1084377.98</v>
      </c>
      <c r="E387" s="59">
        <v>87200</v>
      </c>
      <c r="F387" s="60">
        <f aca="true" t="shared" si="57" ref="F387:F450">(C387*D387)/E387</f>
        <v>7734.897976605504</v>
      </c>
      <c r="G387" s="61">
        <f aca="true" t="shared" si="58" ref="G387:G450">F387/$F$494</f>
        <v>0.00038645365155603274</v>
      </c>
      <c r="H387" s="62">
        <f aca="true" t="shared" si="59" ref="H387:H450">D387/E387</f>
        <v>12.435527293577982</v>
      </c>
      <c r="I387" s="57">
        <f t="shared" si="53"/>
        <v>1203.8979766055047</v>
      </c>
      <c r="J387" s="62">
        <f aca="true" t="shared" si="60" ref="J387:J450">IF(I387&gt;0,I387,0)</f>
        <v>1203.8979766055047</v>
      </c>
      <c r="K387" s="62">
        <f aca="true" t="shared" si="61" ref="K387:K450">J387/$J$494</f>
        <v>0.00019785115472114616</v>
      </c>
      <c r="L387" s="63">
        <f t="shared" si="54"/>
        <v>72925.24320202177</v>
      </c>
      <c r="M387" s="67">
        <f t="shared" si="55"/>
        <v>10125.2170422797</v>
      </c>
      <c r="N387" s="65">
        <f t="shared" si="56"/>
        <v>83050.46024430147</v>
      </c>
      <c r="O387" s="62"/>
      <c r="P387" s="62"/>
      <c r="Q387" s="62"/>
    </row>
    <row r="388" spans="1:17" s="66" customFormat="1" ht="12.75">
      <c r="A388" s="56" t="s">
        <v>484</v>
      </c>
      <c r="B388" s="57" t="s">
        <v>298</v>
      </c>
      <c r="C388">
        <v>39</v>
      </c>
      <c r="D388" s="58">
        <v>117709.42</v>
      </c>
      <c r="E388" s="59">
        <v>11650</v>
      </c>
      <c r="F388" s="60">
        <f t="shared" si="57"/>
        <v>394.04870214592273</v>
      </c>
      <c r="G388" s="61">
        <f t="shared" si="58"/>
        <v>1.968759772860467E-05</v>
      </c>
      <c r="H388" s="62">
        <f t="shared" si="59"/>
        <v>10.10381287553648</v>
      </c>
      <c r="I388" s="57">
        <f t="shared" si="53"/>
        <v>-15.451297854077271</v>
      </c>
      <c r="J388" s="62">
        <f t="shared" si="60"/>
        <v>0</v>
      </c>
      <c r="K388" s="62">
        <f t="shared" si="61"/>
        <v>0</v>
      </c>
      <c r="L388" s="63">
        <f t="shared" si="54"/>
        <v>3715.1230080016426</v>
      </c>
      <c r="M388" s="67">
        <f t="shared" si="55"/>
        <v>0</v>
      </c>
      <c r="N388" s="65">
        <f t="shared" si="56"/>
        <v>3715.1230080016426</v>
      </c>
      <c r="O388" s="62"/>
      <c r="P388" s="62"/>
      <c r="Q388" s="62"/>
    </row>
    <row r="389" spans="1:17" s="66" customFormat="1" ht="12.75">
      <c r="A389" s="56" t="s">
        <v>479</v>
      </c>
      <c r="B389" s="57" t="s">
        <v>141</v>
      </c>
      <c r="C389">
        <v>1228</v>
      </c>
      <c r="D389" s="58">
        <v>2819771.49</v>
      </c>
      <c r="E389" s="59">
        <v>231850</v>
      </c>
      <c r="F389" s="60">
        <f t="shared" si="57"/>
        <v>14934.998446064266</v>
      </c>
      <c r="G389" s="61">
        <f t="shared" si="58"/>
        <v>0.0007461875648420823</v>
      </c>
      <c r="H389" s="62">
        <f t="shared" si="59"/>
        <v>12.162050851843865</v>
      </c>
      <c r="I389" s="57">
        <f t="shared" si="53"/>
        <v>2040.9984460642668</v>
      </c>
      <c r="J389" s="62">
        <f t="shared" si="60"/>
        <v>2040.9984460642668</v>
      </c>
      <c r="K389" s="62">
        <f t="shared" si="61"/>
        <v>0.0003354220267704649</v>
      </c>
      <c r="L389" s="63">
        <f t="shared" si="54"/>
        <v>140808.37228819242</v>
      </c>
      <c r="M389" s="67">
        <f t="shared" si="55"/>
        <v>17165.534497885466</v>
      </c>
      <c r="N389" s="65">
        <f t="shared" si="56"/>
        <v>157973.9067860779</v>
      </c>
      <c r="O389" s="62"/>
      <c r="P389" s="62"/>
      <c r="Q389" s="62"/>
    </row>
    <row r="390" spans="1:17" s="66" customFormat="1" ht="12.75">
      <c r="A390" s="56" t="s">
        <v>490</v>
      </c>
      <c r="B390" s="57" t="s">
        <v>455</v>
      </c>
      <c r="C390">
        <v>2883</v>
      </c>
      <c r="D390" s="58">
        <v>5912164.15</v>
      </c>
      <c r="E390" s="59">
        <v>696350</v>
      </c>
      <c r="F390" s="60">
        <f t="shared" si="57"/>
        <v>24477.301995332808</v>
      </c>
      <c r="G390" s="61">
        <f t="shared" si="58"/>
        <v>0.0012229434395833372</v>
      </c>
      <c r="H390" s="62">
        <f t="shared" si="59"/>
        <v>8.49021921447548</v>
      </c>
      <c r="I390" s="57">
        <f t="shared" si="53"/>
        <v>-5794.198004667189</v>
      </c>
      <c r="J390" s="62">
        <f t="shared" si="60"/>
        <v>0</v>
      </c>
      <c r="K390" s="62">
        <f t="shared" si="61"/>
        <v>0</v>
      </c>
      <c r="L390" s="63">
        <f t="shared" si="54"/>
        <v>230773.98129074473</v>
      </c>
      <c r="M390" s="67">
        <f t="shared" si="55"/>
        <v>0</v>
      </c>
      <c r="N390" s="65">
        <f t="shared" si="56"/>
        <v>230773.98129074473</v>
      </c>
      <c r="O390" s="62"/>
      <c r="P390" s="62"/>
      <c r="Q390" s="62"/>
    </row>
    <row r="391" spans="1:17" s="66" customFormat="1" ht="12.75">
      <c r="A391" s="56" t="s">
        <v>476</v>
      </c>
      <c r="B391" s="57" t="s">
        <v>61</v>
      </c>
      <c r="C391">
        <v>840</v>
      </c>
      <c r="D391" s="58">
        <v>971277.73</v>
      </c>
      <c r="E391" s="59">
        <v>50950</v>
      </c>
      <c r="F391" s="60">
        <f t="shared" si="57"/>
        <v>16013.214783120706</v>
      </c>
      <c r="G391" s="61">
        <f t="shared" si="58"/>
        <v>0.0008000577828957784</v>
      </c>
      <c r="H391" s="62">
        <f t="shared" si="59"/>
        <v>19.063350932286554</v>
      </c>
      <c r="I391" s="57">
        <f t="shared" si="53"/>
        <v>7193.214783120705</v>
      </c>
      <c r="J391" s="62">
        <f t="shared" si="60"/>
        <v>7193.214783120705</v>
      </c>
      <c r="K391" s="62">
        <f t="shared" si="61"/>
        <v>0.001182148220740803</v>
      </c>
      <c r="L391" s="63">
        <f t="shared" si="54"/>
        <v>150973.8830476169</v>
      </c>
      <c r="M391" s="67">
        <f t="shared" si="55"/>
        <v>60497.535776404104</v>
      </c>
      <c r="N391" s="65">
        <f t="shared" si="56"/>
        <v>211471.418824021</v>
      </c>
      <c r="O391" s="62"/>
      <c r="P391" s="62"/>
      <c r="Q391" s="62"/>
    </row>
    <row r="392" spans="1:17" s="66" customFormat="1" ht="12.75">
      <c r="A392" s="56" t="s">
        <v>485</v>
      </c>
      <c r="B392" s="57" t="s">
        <v>322</v>
      </c>
      <c r="C392">
        <v>234</v>
      </c>
      <c r="D392" s="58">
        <v>510578.48</v>
      </c>
      <c r="E392" s="59">
        <v>35350</v>
      </c>
      <c r="F392" s="60">
        <f t="shared" si="57"/>
        <v>3379.7839977369163</v>
      </c>
      <c r="G392" s="61">
        <f t="shared" si="58"/>
        <v>0.0001688619386249848</v>
      </c>
      <c r="H392" s="62">
        <f t="shared" si="59"/>
        <v>14.44352135785007</v>
      </c>
      <c r="I392" s="57">
        <f t="shared" si="53"/>
        <v>922.7839977369164</v>
      </c>
      <c r="J392" s="62">
        <f t="shared" si="60"/>
        <v>922.7839977369164</v>
      </c>
      <c r="K392" s="62">
        <f t="shared" si="61"/>
        <v>0.00015165228537490145</v>
      </c>
      <c r="L392" s="63">
        <f t="shared" si="54"/>
        <v>31864.87666039407</v>
      </c>
      <c r="M392" s="67">
        <f t="shared" si="55"/>
        <v>7760.946892338266</v>
      </c>
      <c r="N392" s="65">
        <f t="shared" si="56"/>
        <v>39625.823552732334</v>
      </c>
      <c r="O392" s="62"/>
      <c r="P392" s="62"/>
      <c r="Q392" s="62"/>
    </row>
    <row r="393" spans="1:17" s="66" customFormat="1" ht="12.75">
      <c r="A393" s="56" t="s">
        <v>480</v>
      </c>
      <c r="B393" s="57" t="s">
        <v>173</v>
      </c>
      <c r="C393">
        <v>4474</v>
      </c>
      <c r="D393" s="58">
        <v>4742299.34</v>
      </c>
      <c r="E393" s="59">
        <v>502200</v>
      </c>
      <c r="F393" s="60">
        <f t="shared" si="57"/>
        <v>42248.202403743526</v>
      </c>
      <c r="G393" s="61">
        <f t="shared" si="58"/>
        <v>0.002110819320434038</v>
      </c>
      <c r="H393" s="62">
        <f t="shared" si="59"/>
        <v>9.443049263241736</v>
      </c>
      <c r="I393" s="57">
        <f t="shared" si="53"/>
        <v>-4728.797596256472</v>
      </c>
      <c r="J393" s="62">
        <f t="shared" si="60"/>
        <v>0</v>
      </c>
      <c r="K393" s="62">
        <f t="shared" si="61"/>
        <v>0</v>
      </c>
      <c r="L393" s="63">
        <f t="shared" si="54"/>
        <v>398319.4664570523</v>
      </c>
      <c r="M393" s="67">
        <f t="shared" si="55"/>
        <v>0</v>
      </c>
      <c r="N393" s="65">
        <f t="shared" si="56"/>
        <v>398319.4664570523</v>
      </c>
      <c r="O393" s="62"/>
      <c r="P393" s="62"/>
      <c r="Q393" s="62"/>
    </row>
    <row r="394" spans="1:17" s="66" customFormat="1" ht="12.75">
      <c r="A394" s="56" t="s">
        <v>487</v>
      </c>
      <c r="B394" s="57" t="s">
        <v>361</v>
      </c>
      <c r="C394">
        <v>8130</v>
      </c>
      <c r="D394" s="58">
        <v>15163623</v>
      </c>
      <c r="E394" s="59">
        <v>1195300</v>
      </c>
      <c r="F394" s="60">
        <f t="shared" si="57"/>
        <v>103137.50103739648</v>
      </c>
      <c r="G394" s="61">
        <f t="shared" si="58"/>
        <v>0.005152991546729851</v>
      </c>
      <c r="H394" s="62">
        <f t="shared" si="59"/>
        <v>12.686039487994647</v>
      </c>
      <c r="I394" s="57">
        <f aca="true" t="shared" si="62" ref="I394:I457">(H394-10.5)*C394</f>
        <v>17772.501037396476</v>
      </c>
      <c r="J394" s="62">
        <f t="shared" si="60"/>
        <v>17772.501037396476</v>
      </c>
      <c r="K394" s="62">
        <f t="shared" si="61"/>
        <v>0.0029207706307856776</v>
      </c>
      <c r="L394" s="63">
        <f t="shared" si="54"/>
        <v>972388.6946084428</v>
      </c>
      <c r="M394" s="67">
        <f t="shared" si="55"/>
        <v>149473.1562679143</v>
      </c>
      <c r="N394" s="65">
        <f t="shared" si="56"/>
        <v>1121861.8508763572</v>
      </c>
      <c r="O394" s="62"/>
      <c r="P394" s="62"/>
      <c r="Q394" s="62"/>
    </row>
    <row r="395" spans="1:17" s="66" customFormat="1" ht="12.75">
      <c r="A395" s="56" t="s">
        <v>487</v>
      </c>
      <c r="B395" s="57" t="s">
        <v>362</v>
      </c>
      <c r="C395">
        <v>1019</v>
      </c>
      <c r="D395" s="58">
        <v>1833783.41</v>
      </c>
      <c r="E395" s="59">
        <v>147800</v>
      </c>
      <c r="F395" s="60">
        <f t="shared" si="57"/>
        <v>12642.931629161028</v>
      </c>
      <c r="G395" s="61">
        <f t="shared" si="58"/>
        <v>0.0006316705287180459</v>
      </c>
      <c r="H395" s="62">
        <f t="shared" si="59"/>
        <v>12.407194925575102</v>
      </c>
      <c r="I395" s="57">
        <f t="shared" si="62"/>
        <v>1943.4316291610285</v>
      </c>
      <c r="J395" s="62">
        <f t="shared" si="60"/>
        <v>1943.4316291610285</v>
      </c>
      <c r="K395" s="62">
        <f t="shared" si="61"/>
        <v>0.00031938768851100474</v>
      </c>
      <c r="L395" s="63">
        <f t="shared" si="54"/>
        <v>119198.58111014421</v>
      </c>
      <c r="M395" s="67">
        <f t="shared" si="55"/>
        <v>16344.962309488672</v>
      </c>
      <c r="N395" s="65">
        <f t="shared" si="56"/>
        <v>135543.5434196329</v>
      </c>
      <c r="O395" s="62"/>
      <c r="P395" s="62"/>
      <c r="Q395" s="62"/>
    </row>
    <row r="396" spans="1:17" s="66" customFormat="1" ht="12.75">
      <c r="A396" s="56" t="s">
        <v>476</v>
      </c>
      <c r="B396" s="57" t="s">
        <v>62</v>
      </c>
      <c r="C396">
        <v>468</v>
      </c>
      <c r="D396" s="58">
        <v>376413.48</v>
      </c>
      <c r="E396" s="59">
        <v>23550</v>
      </c>
      <c r="F396" s="60">
        <f t="shared" si="57"/>
        <v>7480.31883821656</v>
      </c>
      <c r="G396" s="61">
        <f t="shared" si="58"/>
        <v>0.0003737342804747387</v>
      </c>
      <c r="H396" s="62">
        <f t="shared" si="59"/>
        <v>15.983587261146496</v>
      </c>
      <c r="I396" s="57">
        <f t="shared" si="62"/>
        <v>2566.3188382165604</v>
      </c>
      <c r="J396" s="62">
        <f t="shared" si="60"/>
        <v>2566.3188382165604</v>
      </c>
      <c r="K396" s="62">
        <f t="shared" si="61"/>
        <v>0.0004217542976153343</v>
      </c>
      <c r="L396" s="63">
        <f t="shared" si="54"/>
        <v>70525.05051204369</v>
      </c>
      <c r="M396" s="67">
        <f t="shared" si="55"/>
        <v>21583.668833715812</v>
      </c>
      <c r="N396" s="65">
        <f t="shared" si="56"/>
        <v>92108.7193457595</v>
      </c>
      <c r="O396" s="62"/>
      <c r="P396" s="62"/>
      <c r="Q396" s="62"/>
    </row>
    <row r="397" spans="1:17" s="66" customFormat="1" ht="12.75">
      <c r="A397" s="56" t="s">
        <v>487</v>
      </c>
      <c r="B397" s="57" t="s">
        <v>363</v>
      </c>
      <c r="C397">
        <v>1049</v>
      </c>
      <c r="D397" s="58">
        <v>1793065.65</v>
      </c>
      <c r="E397" s="59">
        <v>106450</v>
      </c>
      <c r="F397" s="60">
        <f t="shared" si="57"/>
        <v>17669.57131845937</v>
      </c>
      <c r="G397" s="61">
        <f t="shared" si="58"/>
        <v>0.0008828132417649643</v>
      </c>
      <c r="H397" s="62">
        <f t="shared" si="59"/>
        <v>16.84420526068577</v>
      </c>
      <c r="I397" s="57">
        <f t="shared" si="62"/>
        <v>6655.0713184593715</v>
      </c>
      <c r="J397" s="62">
        <f t="shared" si="60"/>
        <v>6655.0713184593715</v>
      </c>
      <c r="K397" s="62">
        <f t="shared" si="61"/>
        <v>0.0010937085788792135</v>
      </c>
      <c r="L397" s="63">
        <f t="shared" si="54"/>
        <v>166590.1463175611</v>
      </c>
      <c r="M397" s="67">
        <f t="shared" si="55"/>
        <v>55971.55476683069</v>
      </c>
      <c r="N397" s="65">
        <f t="shared" si="56"/>
        <v>222561.7010843918</v>
      </c>
      <c r="O397" s="62"/>
      <c r="P397" s="62"/>
      <c r="Q397" s="62"/>
    </row>
    <row r="398" spans="1:17" s="66" customFormat="1" ht="12.75">
      <c r="A398" s="56" t="s">
        <v>482</v>
      </c>
      <c r="B398" s="57" t="s">
        <v>210</v>
      </c>
      <c r="C398">
        <v>585</v>
      </c>
      <c r="D398" s="58">
        <v>1092696.1</v>
      </c>
      <c r="E398" s="59">
        <v>63450</v>
      </c>
      <c r="F398" s="60">
        <f t="shared" si="57"/>
        <v>10074.50304964539</v>
      </c>
      <c r="G398" s="61">
        <f t="shared" si="58"/>
        <v>0.0005033458104972257</v>
      </c>
      <c r="H398" s="62">
        <f t="shared" si="59"/>
        <v>17.221372734436567</v>
      </c>
      <c r="I398" s="57">
        <f t="shared" si="62"/>
        <v>3932.003049645392</v>
      </c>
      <c r="J398" s="62">
        <f t="shared" si="60"/>
        <v>3932.003049645392</v>
      </c>
      <c r="K398" s="62">
        <f t="shared" si="61"/>
        <v>0.0006461937463612247</v>
      </c>
      <c r="L398" s="63">
        <f t="shared" si="54"/>
        <v>94983.22890062479</v>
      </c>
      <c r="M398" s="67">
        <f t="shared" si="55"/>
        <v>33069.566576413534</v>
      </c>
      <c r="N398" s="65">
        <f t="shared" si="56"/>
        <v>128052.79547703832</v>
      </c>
      <c r="O398" s="62"/>
      <c r="P398" s="62"/>
      <c r="Q398" s="62"/>
    </row>
    <row r="399" spans="1:17" s="66" customFormat="1" ht="12.75">
      <c r="A399" s="56" t="s">
        <v>479</v>
      </c>
      <c r="B399" s="57" t="s">
        <v>142</v>
      </c>
      <c r="C399">
        <v>264</v>
      </c>
      <c r="D399" s="58">
        <v>979267.38</v>
      </c>
      <c r="E399" s="59">
        <v>127600</v>
      </c>
      <c r="F399" s="60">
        <f t="shared" si="57"/>
        <v>2026.0704413793103</v>
      </c>
      <c r="G399" s="61">
        <f t="shared" si="58"/>
        <v>0.00010122723308684065</v>
      </c>
      <c r="H399" s="62">
        <f t="shared" si="59"/>
        <v>7.674509247648903</v>
      </c>
      <c r="I399" s="57">
        <f t="shared" si="62"/>
        <v>-745.9295586206897</v>
      </c>
      <c r="J399" s="62">
        <f t="shared" si="60"/>
        <v>0</v>
      </c>
      <c r="K399" s="62">
        <f t="shared" si="61"/>
        <v>0</v>
      </c>
      <c r="L399" s="63">
        <f t="shared" si="54"/>
        <v>19101.955853702846</v>
      </c>
      <c r="M399" s="67">
        <f t="shared" si="55"/>
        <v>0</v>
      </c>
      <c r="N399" s="65">
        <f t="shared" si="56"/>
        <v>19101.955853702846</v>
      </c>
      <c r="O399" s="62"/>
      <c r="P399" s="62"/>
      <c r="Q399" s="62"/>
    </row>
    <row r="400" spans="1:17" s="66" customFormat="1" ht="12.75">
      <c r="A400" s="56" t="s">
        <v>490</v>
      </c>
      <c r="B400" s="57" t="s">
        <v>501</v>
      </c>
      <c r="C400">
        <v>7849</v>
      </c>
      <c r="D400" s="58">
        <v>12755594.25</v>
      </c>
      <c r="E400" s="59">
        <v>844600</v>
      </c>
      <c r="F400" s="60">
        <f t="shared" si="57"/>
        <v>118539.73391931092</v>
      </c>
      <c r="G400" s="61">
        <f t="shared" si="58"/>
        <v>0.005922523240274489</v>
      </c>
      <c r="H400" s="62">
        <f t="shared" si="59"/>
        <v>15.10252693582761</v>
      </c>
      <c r="I400" s="57">
        <f t="shared" si="62"/>
        <v>36125.233919310915</v>
      </c>
      <c r="J400" s="62">
        <f t="shared" si="60"/>
        <v>36125.233919310915</v>
      </c>
      <c r="K400" s="62">
        <f t="shared" si="61"/>
        <v>0.0059368977973199635</v>
      </c>
      <c r="L400" s="63">
        <f t="shared" si="54"/>
        <v>1117602.190916343</v>
      </c>
      <c r="M400" s="67">
        <f t="shared" si="55"/>
        <v>303826.2720296984</v>
      </c>
      <c r="N400" s="65">
        <f t="shared" si="56"/>
        <v>1421428.4629460413</v>
      </c>
      <c r="O400" s="62"/>
      <c r="P400" s="62"/>
      <c r="Q400" s="62"/>
    </row>
    <row r="401" spans="1:17" s="66" customFormat="1" ht="12.75">
      <c r="A401" s="56" t="s">
        <v>482</v>
      </c>
      <c r="B401" s="57" t="s">
        <v>502</v>
      </c>
      <c r="C401">
        <v>873</v>
      </c>
      <c r="D401" s="58">
        <v>2997031.28</v>
      </c>
      <c r="E401" s="59">
        <v>773600</v>
      </c>
      <c r="F401" s="60">
        <f t="shared" si="57"/>
        <v>3382.1203560496383</v>
      </c>
      <c r="G401" s="61">
        <f t="shared" si="58"/>
        <v>0.00016897866856816252</v>
      </c>
      <c r="H401" s="62">
        <f t="shared" si="59"/>
        <v>3.8741355739400203</v>
      </c>
      <c r="I401" s="57">
        <f t="shared" si="62"/>
        <v>-5784.379643950363</v>
      </c>
      <c r="J401" s="62">
        <f t="shared" si="60"/>
        <v>0</v>
      </c>
      <c r="K401" s="62">
        <f t="shared" si="61"/>
        <v>0</v>
      </c>
      <c r="L401" s="63">
        <f t="shared" si="54"/>
        <v>31886.904035374017</v>
      </c>
      <c r="M401" s="67">
        <f t="shared" si="55"/>
        <v>0</v>
      </c>
      <c r="N401" s="65">
        <f t="shared" si="56"/>
        <v>31886.904035374017</v>
      </c>
      <c r="O401" s="62"/>
      <c r="P401" s="62"/>
      <c r="Q401" s="62"/>
    </row>
    <row r="402" spans="1:17" s="66" customFormat="1" ht="12.75">
      <c r="A402" s="56" t="s">
        <v>477</v>
      </c>
      <c r="B402" s="57" t="s">
        <v>503</v>
      </c>
      <c r="C402">
        <v>26627</v>
      </c>
      <c r="D402" s="58">
        <v>69113210.5055</v>
      </c>
      <c r="E402" s="59">
        <v>5183800</v>
      </c>
      <c r="F402" s="60">
        <f t="shared" si="57"/>
        <v>355005.48943438183</v>
      </c>
      <c r="G402" s="61">
        <f t="shared" si="58"/>
        <v>0.01773690721316551</v>
      </c>
      <c r="H402" s="62">
        <f t="shared" si="59"/>
        <v>13.332538004070374</v>
      </c>
      <c r="I402" s="57">
        <f t="shared" si="62"/>
        <v>75421.98943438185</v>
      </c>
      <c r="J402" s="62">
        <f t="shared" si="60"/>
        <v>75421.98943438185</v>
      </c>
      <c r="K402" s="62">
        <f t="shared" si="61"/>
        <v>0.012395010200975118</v>
      </c>
      <c r="L402" s="63">
        <f t="shared" si="54"/>
        <v>3347020.4433667934</v>
      </c>
      <c r="M402" s="67">
        <f t="shared" si="55"/>
        <v>634326.1867893988</v>
      </c>
      <c r="N402" s="65">
        <f t="shared" si="56"/>
        <v>3981346.630156192</v>
      </c>
      <c r="O402" s="62"/>
      <c r="P402" s="62"/>
      <c r="Q402" s="62"/>
    </row>
    <row r="403" spans="1:17" s="66" customFormat="1" ht="13.5">
      <c r="A403" s="56" t="s">
        <v>481</v>
      </c>
      <c r="B403" s="57" t="s">
        <v>504</v>
      </c>
      <c r="C403">
        <v>1586</v>
      </c>
      <c r="D403" s="58">
        <v>4116724.19</v>
      </c>
      <c r="E403" s="59">
        <v>309350</v>
      </c>
      <c r="F403" s="60">
        <f t="shared" si="57"/>
        <v>21105.946550315177</v>
      </c>
      <c r="G403" s="61">
        <f t="shared" si="58"/>
        <v>0.0010545026112283977</v>
      </c>
      <c r="H403" s="62">
        <f t="shared" si="59"/>
        <v>13.307658606756101</v>
      </c>
      <c r="I403" s="57">
        <f t="shared" si="62"/>
        <v>4452.946550315177</v>
      </c>
      <c r="J403" s="62">
        <f t="shared" si="60"/>
        <v>4452.946550315177</v>
      </c>
      <c r="K403" s="62">
        <f t="shared" si="61"/>
        <v>0.0007318067095481933</v>
      </c>
      <c r="L403" s="63">
        <f t="shared" si="54"/>
        <v>198988.56970652286</v>
      </c>
      <c r="M403" s="67">
        <f t="shared" si="55"/>
        <v>37450.889673175385</v>
      </c>
      <c r="N403" s="65">
        <f t="shared" si="56"/>
        <v>236439.45937969824</v>
      </c>
      <c r="O403" s="62"/>
      <c r="P403" s="62"/>
      <c r="Q403" s="62"/>
    </row>
    <row r="404" spans="1:17" s="66" customFormat="1" ht="13.5">
      <c r="A404" s="56" t="s">
        <v>482</v>
      </c>
      <c r="B404" s="57" t="s">
        <v>211</v>
      </c>
      <c r="C404">
        <v>573</v>
      </c>
      <c r="D404" s="58">
        <v>3421703.84</v>
      </c>
      <c r="E404" s="59">
        <v>755600</v>
      </c>
      <c r="F404" s="60">
        <f t="shared" si="57"/>
        <v>2594.8071735309686</v>
      </c>
      <c r="G404" s="61">
        <f t="shared" si="58"/>
        <v>0.00012964265467078632</v>
      </c>
      <c r="H404" s="62">
        <f t="shared" si="59"/>
        <v>4.5284592906299626</v>
      </c>
      <c r="I404" s="57">
        <f t="shared" si="62"/>
        <v>-3421.6928264690314</v>
      </c>
      <c r="J404" s="62">
        <f t="shared" si="60"/>
        <v>0</v>
      </c>
      <c r="K404" s="62">
        <f t="shared" si="61"/>
        <v>0</v>
      </c>
      <c r="L404" s="63">
        <f t="shared" si="54"/>
        <v>24464.051725623372</v>
      </c>
      <c r="M404" s="67">
        <f t="shared" si="55"/>
        <v>0</v>
      </c>
      <c r="N404" s="65">
        <f t="shared" si="56"/>
        <v>24464.051725623372</v>
      </c>
      <c r="O404" s="62"/>
      <c r="P404" s="62"/>
      <c r="Q404" s="62"/>
    </row>
    <row r="405" spans="1:17" s="66" customFormat="1" ht="13.5">
      <c r="A405" s="56" t="s">
        <v>479</v>
      </c>
      <c r="B405" s="57" t="s">
        <v>143</v>
      </c>
      <c r="C405">
        <v>1777</v>
      </c>
      <c r="D405" s="58">
        <v>8054095</v>
      </c>
      <c r="E405" s="59">
        <v>735000</v>
      </c>
      <c r="F405" s="60">
        <f t="shared" si="57"/>
        <v>19472.28138095238</v>
      </c>
      <c r="G405" s="61">
        <f t="shared" si="58"/>
        <v>0.0009728808662448624</v>
      </c>
      <c r="H405" s="62">
        <f t="shared" si="59"/>
        <v>10.957952380952381</v>
      </c>
      <c r="I405" s="57">
        <f t="shared" si="62"/>
        <v>813.7813809523816</v>
      </c>
      <c r="J405" s="62">
        <f t="shared" si="60"/>
        <v>813.7813809523816</v>
      </c>
      <c r="K405" s="62">
        <f t="shared" si="61"/>
        <v>0.0001337385634337326</v>
      </c>
      <c r="L405" s="63">
        <f t="shared" si="54"/>
        <v>183586.2424687514</v>
      </c>
      <c r="M405" s="67">
        <f t="shared" si="55"/>
        <v>6844.195494323823</v>
      </c>
      <c r="N405" s="65">
        <f t="shared" si="56"/>
        <v>190430.43796307524</v>
      </c>
      <c r="O405" s="62"/>
      <c r="P405" s="62"/>
      <c r="Q405" s="62"/>
    </row>
    <row r="406" spans="1:17" s="66" customFormat="1" ht="13.5">
      <c r="A406" s="56" t="s">
        <v>484</v>
      </c>
      <c r="B406" s="57" t="s">
        <v>299</v>
      </c>
      <c r="C406">
        <v>382</v>
      </c>
      <c r="D406" s="58">
        <v>357778.39</v>
      </c>
      <c r="E406" s="59">
        <v>20000</v>
      </c>
      <c r="F406" s="60">
        <f t="shared" si="57"/>
        <v>6833.567249000001</v>
      </c>
      <c r="G406" s="61">
        <f t="shared" si="58"/>
        <v>0.0003414210535830126</v>
      </c>
      <c r="H406" s="62">
        <f t="shared" si="59"/>
        <v>17.8889195</v>
      </c>
      <c r="I406" s="57">
        <f t="shared" si="62"/>
        <v>2822.567249</v>
      </c>
      <c r="J406" s="62">
        <f t="shared" si="60"/>
        <v>2822.567249</v>
      </c>
      <c r="K406" s="62">
        <f t="shared" si="61"/>
        <v>0.00046386670660194336</v>
      </c>
      <c r="L406" s="63">
        <f t="shared" si="54"/>
        <v>64427.424263118024</v>
      </c>
      <c r="M406" s="67">
        <f t="shared" si="55"/>
        <v>23738.810570258298</v>
      </c>
      <c r="N406" s="65">
        <f t="shared" si="56"/>
        <v>88166.23483337632</v>
      </c>
      <c r="O406" s="62"/>
      <c r="P406" s="62"/>
      <c r="Q406" s="62"/>
    </row>
    <row r="407" spans="1:17" s="66" customFormat="1" ht="13.5">
      <c r="A407" s="56" t="s">
        <v>484</v>
      </c>
      <c r="B407" s="57" t="s">
        <v>300</v>
      </c>
      <c r="C407">
        <v>399</v>
      </c>
      <c r="D407" s="58">
        <v>413131.37</v>
      </c>
      <c r="E407" s="59">
        <v>21100</v>
      </c>
      <c r="F407" s="60">
        <f t="shared" si="57"/>
        <v>7812.294627014217</v>
      </c>
      <c r="G407" s="61">
        <f t="shared" si="58"/>
        <v>0.0003903205698087515</v>
      </c>
      <c r="H407" s="62">
        <f t="shared" si="59"/>
        <v>19.57968578199052</v>
      </c>
      <c r="I407" s="57">
        <f t="shared" si="62"/>
        <v>3622.7946270142174</v>
      </c>
      <c r="J407" s="62">
        <f t="shared" si="60"/>
        <v>3622.7946270142174</v>
      </c>
      <c r="K407" s="62">
        <f t="shared" si="61"/>
        <v>0.0005953777763572076</v>
      </c>
      <c r="L407" s="63">
        <f t="shared" si="54"/>
        <v>73654.94507671338</v>
      </c>
      <c r="M407" s="67">
        <f t="shared" si="55"/>
        <v>30469.012001789888</v>
      </c>
      <c r="N407" s="65">
        <f t="shared" si="56"/>
        <v>104123.95707850327</v>
      </c>
      <c r="O407" s="62"/>
      <c r="P407" s="62"/>
      <c r="Q407" s="62"/>
    </row>
    <row r="408" spans="1:17" s="66" customFormat="1" ht="13.5">
      <c r="A408" s="56" t="s">
        <v>477</v>
      </c>
      <c r="B408" s="57" t="s">
        <v>93</v>
      </c>
      <c r="C408">
        <v>10540</v>
      </c>
      <c r="D408" s="58">
        <v>16015576.75</v>
      </c>
      <c r="E408" s="59">
        <v>1325800</v>
      </c>
      <c r="F408" s="60">
        <f t="shared" si="57"/>
        <v>127322.50636973903</v>
      </c>
      <c r="G408" s="61">
        <f t="shared" si="58"/>
        <v>0.006361331159204947</v>
      </c>
      <c r="H408" s="62">
        <f t="shared" si="59"/>
        <v>12.079934190677326</v>
      </c>
      <c r="I408" s="57">
        <f t="shared" si="62"/>
        <v>16652.506369739018</v>
      </c>
      <c r="J408" s="62">
        <f t="shared" si="60"/>
        <v>16652.506369739018</v>
      </c>
      <c r="K408" s="62">
        <f t="shared" si="61"/>
        <v>0.0027367083243580574</v>
      </c>
      <c r="L408" s="63">
        <f t="shared" si="54"/>
        <v>1200406.8793392105</v>
      </c>
      <c r="M408" s="67">
        <f t="shared" si="55"/>
        <v>140053.59637447356</v>
      </c>
      <c r="N408" s="65">
        <f t="shared" si="56"/>
        <v>1340460.475713684</v>
      </c>
      <c r="O408" s="62"/>
      <c r="P408" s="62"/>
      <c r="Q408" s="62"/>
    </row>
    <row r="409" spans="1:17" s="66" customFormat="1" ht="13.5">
      <c r="A409" s="56" t="s">
        <v>487</v>
      </c>
      <c r="B409" s="57" t="s">
        <v>364</v>
      </c>
      <c r="C409">
        <v>648</v>
      </c>
      <c r="D409" s="58">
        <v>893817.86</v>
      </c>
      <c r="E409" s="59">
        <v>59000</v>
      </c>
      <c r="F409" s="60">
        <f t="shared" si="57"/>
        <v>9816.847004745763</v>
      </c>
      <c r="G409" s="61">
        <f t="shared" si="58"/>
        <v>0.0004904727099472113</v>
      </c>
      <c r="H409" s="62">
        <f t="shared" si="59"/>
        <v>15.149455254237289</v>
      </c>
      <c r="I409" s="57">
        <f t="shared" si="62"/>
        <v>3012.847004745763</v>
      </c>
      <c r="J409" s="62">
        <f t="shared" si="60"/>
        <v>3012.847004745763</v>
      </c>
      <c r="K409" s="62">
        <f t="shared" si="61"/>
        <v>0.0004951376864739305</v>
      </c>
      <c r="L409" s="63">
        <f t="shared" si="54"/>
        <v>92554.02688741061</v>
      </c>
      <c r="M409" s="67">
        <f t="shared" si="55"/>
        <v>25339.132078489503</v>
      </c>
      <c r="N409" s="65">
        <f t="shared" si="56"/>
        <v>117893.15896590012</v>
      </c>
      <c r="O409" s="62"/>
      <c r="P409" s="62"/>
      <c r="Q409" s="62"/>
    </row>
    <row r="410" spans="1:17" s="66" customFormat="1" ht="13.5">
      <c r="A410" s="56" t="s">
        <v>484</v>
      </c>
      <c r="B410" s="57" t="s">
        <v>301</v>
      </c>
      <c r="C410">
        <v>1221</v>
      </c>
      <c r="D410" s="58">
        <v>1577970.8</v>
      </c>
      <c r="E410" s="59">
        <v>107400</v>
      </c>
      <c r="F410" s="60">
        <f t="shared" si="57"/>
        <v>17939.50043575419</v>
      </c>
      <c r="G410" s="61">
        <f t="shared" si="58"/>
        <v>0.000896299533808555</v>
      </c>
      <c r="H410" s="62">
        <f t="shared" si="59"/>
        <v>14.692465549348231</v>
      </c>
      <c r="I410" s="57">
        <f t="shared" si="62"/>
        <v>5119.00043575419</v>
      </c>
      <c r="J410" s="62">
        <f t="shared" si="60"/>
        <v>5119.00043575419</v>
      </c>
      <c r="K410" s="62">
        <f t="shared" si="61"/>
        <v>0.0008412674220847976</v>
      </c>
      <c r="L410" s="63">
        <f t="shared" si="54"/>
        <v>169135.05984913823</v>
      </c>
      <c r="M410" s="67">
        <f t="shared" si="55"/>
        <v>43052.64354515948</v>
      </c>
      <c r="N410" s="65">
        <f t="shared" si="56"/>
        <v>212187.7033942977</v>
      </c>
      <c r="O410" s="62"/>
      <c r="P410" s="62"/>
      <c r="Q410" s="62"/>
    </row>
    <row r="411" spans="1:17" s="66" customFormat="1" ht="13.5">
      <c r="A411" s="56" t="s">
        <v>489</v>
      </c>
      <c r="B411" s="57" t="s">
        <v>423</v>
      </c>
      <c r="C411">
        <v>1153</v>
      </c>
      <c r="D411" s="58">
        <v>2808450.32</v>
      </c>
      <c r="E411" s="59">
        <v>197750</v>
      </c>
      <c r="F411" s="60">
        <f t="shared" si="57"/>
        <v>16374.93410346397</v>
      </c>
      <c r="G411" s="61">
        <f t="shared" si="58"/>
        <v>0.0008181301288540334</v>
      </c>
      <c r="H411" s="62">
        <f t="shared" si="59"/>
        <v>14.20202437420986</v>
      </c>
      <c r="I411" s="57">
        <f t="shared" si="62"/>
        <v>4268.434103463967</v>
      </c>
      <c r="J411" s="62">
        <f t="shared" si="60"/>
        <v>4268.434103463967</v>
      </c>
      <c r="K411" s="62">
        <f t="shared" si="61"/>
        <v>0.0007014835414896608</v>
      </c>
      <c r="L411" s="63">
        <f t="shared" si="54"/>
        <v>154384.20203135596</v>
      </c>
      <c r="M411" s="67">
        <f t="shared" si="55"/>
        <v>35899.073316910515</v>
      </c>
      <c r="N411" s="65">
        <f t="shared" si="56"/>
        <v>190283.27534826647</v>
      </c>
      <c r="O411" s="62"/>
      <c r="P411" s="62"/>
      <c r="Q411" s="62"/>
    </row>
    <row r="412" spans="1:17" s="66" customFormat="1" ht="13.5">
      <c r="A412" s="56" t="s">
        <v>476</v>
      </c>
      <c r="B412" s="57" t="s">
        <v>63</v>
      </c>
      <c r="C412">
        <v>225</v>
      </c>
      <c r="D412" s="58">
        <v>312282.85</v>
      </c>
      <c r="E412" s="59">
        <v>18150</v>
      </c>
      <c r="F412" s="60">
        <f t="shared" si="57"/>
        <v>3871.275</v>
      </c>
      <c r="G412" s="61">
        <f t="shared" si="58"/>
        <v>0.00019341798229950764</v>
      </c>
      <c r="H412" s="62">
        <f t="shared" si="59"/>
        <v>17.205666666666666</v>
      </c>
      <c r="I412" s="57">
        <f t="shared" si="62"/>
        <v>1508.7749999999999</v>
      </c>
      <c r="J412" s="62">
        <f t="shared" si="60"/>
        <v>1508.7749999999999</v>
      </c>
      <c r="K412" s="62">
        <f t="shared" si="61"/>
        <v>0.00024795529335972503</v>
      </c>
      <c r="L412" s="63">
        <f t="shared" si="54"/>
        <v>36498.69354848318</v>
      </c>
      <c r="M412" s="67">
        <f t="shared" si="55"/>
        <v>12689.342984062047</v>
      </c>
      <c r="N412" s="65">
        <f t="shared" si="56"/>
        <v>49188.03653254522</v>
      </c>
      <c r="O412" s="62"/>
      <c r="P412" s="62"/>
      <c r="Q412" s="62"/>
    </row>
    <row r="413" spans="1:17" s="66" customFormat="1" ht="13.5">
      <c r="A413" s="56" t="s">
        <v>488</v>
      </c>
      <c r="B413" s="57" t="s">
        <v>385</v>
      </c>
      <c r="C413">
        <v>1612</v>
      </c>
      <c r="D413" s="58">
        <v>3636710.88</v>
      </c>
      <c r="E413" s="59">
        <v>234850</v>
      </c>
      <c r="F413" s="60">
        <f t="shared" si="57"/>
        <v>24962.22243372365</v>
      </c>
      <c r="G413" s="61">
        <f t="shared" si="58"/>
        <v>0.0012471712024700735</v>
      </c>
      <c r="H413" s="62">
        <f t="shared" si="59"/>
        <v>15.485249648711944</v>
      </c>
      <c r="I413" s="57">
        <f t="shared" si="62"/>
        <v>8036.222433723654</v>
      </c>
      <c r="J413" s="62">
        <f t="shared" si="60"/>
        <v>8036.222433723654</v>
      </c>
      <c r="K413" s="62">
        <f t="shared" si="61"/>
        <v>0.0013206898915066542</v>
      </c>
      <c r="L413" s="63">
        <f t="shared" si="54"/>
        <v>235345.85037166087</v>
      </c>
      <c r="M413" s="67">
        <f t="shared" si="55"/>
        <v>67587.53476014202</v>
      </c>
      <c r="N413" s="65">
        <f t="shared" si="56"/>
        <v>302933.3851318029</v>
      </c>
      <c r="O413" s="62"/>
      <c r="P413" s="62"/>
      <c r="Q413" s="62"/>
    </row>
    <row r="414" spans="1:17" s="66" customFormat="1" ht="13.5">
      <c r="A414" s="56" t="s">
        <v>483</v>
      </c>
      <c r="B414" s="57" t="s">
        <v>242</v>
      </c>
      <c r="C414">
        <v>232</v>
      </c>
      <c r="D414" s="58">
        <v>741915.11</v>
      </c>
      <c r="E414" s="59">
        <v>87500</v>
      </c>
      <c r="F414" s="60">
        <f t="shared" si="57"/>
        <v>1967.1349202285714</v>
      </c>
      <c r="G414" s="61">
        <f t="shared" si="58"/>
        <v>9.828267616780342E-05</v>
      </c>
      <c r="H414" s="62">
        <f t="shared" si="59"/>
        <v>8.479029828571429</v>
      </c>
      <c r="I414" s="57">
        <f t="shared" si="62"/>
        <v>-468.8650797714285</v>
      </c>
      <c r="J414" s="62">
        <f t="shared" si="60"/>
        <v>0</v>
      </c>
      <c r="K414" s="62">
        <f t="shared" si="61"/>
        <v>0</v>
      </c>
      <c r="L414" s="63">
        <f t="shared" si="54"/>
        <v>18546.306997550553</v>
      </c>
      <c r="M414" s="67">
        <f t="shared" si="55"/>
        <v>0</v>
      </c>
      <c r="N414" s="65">
        <f t="shared" si="56"/>
        <v>18546.306997550553</v>
      </c>
      <c r="O414" s="62"/>
      <c r="P414" s="62"/>
      <c r="Q414" s="62"/>
    </row>
    <row r="415" spans="1:17" s="66" customFormat="1" ht="13.5">
      <c r="A415" s="56" t="s">
        <v>479</v>
      </c>
      <c r="B415" s="57" t="s">
        <v>144</v>
      </c>
      <c r="C415">
        <v>1071</v>
      </c>
      <c r="D415" s="58">
        <v>3371417.84</v>
      </c>
      <c r="E415" s="59">
        <v>303000</v>
      </c>
      <c r="F415" s="60">
        <f t="shared" si="57"/>
        <v>11916.793751287129</v>
      </c>
      <c r="G415" s="61">
        <f t="shared" si="58"/>
        <v>0.0005953909765783462</v>
      </c>
      <c r="H415" s="62">
        <f t="shared" si="59"/>
        <v>11.126791551155115</v>
      </c>
      <c r="I415" s="57">
        <f t="shared" si="62"/>
        <v>671.2937512871284</v>
      </c>
      <c r="J415" s="62">
        <f t="shared" si="60"/>
        <v>671.2937512871284</v>
      </c>
      <c r="K415" s="62">
        <f t="shared" si="61"/>
        <v>0.00011032184323769299</v>
      </c>
      <c r="L415" s="63">
        <f t="shared" si="54"/>
        <v>112352.4945163307</v>
      </c>
      <c r="M415" s="67">
        <f t="shared" si="55"/>
        <v>5645.823037324993</v>
      </c>
      <c r="N415" s="65">
        <f t="shared" si="56"/>
        <v>117998.3175536557</v>
      </c>
      <c r="O415" s="62"/>
      <c r="P415" s="62"/>
      <c r="Q415" s="62"/>
    </row>
    <row r="416" spans="1:17" s="66" customFormat="1" ht="13.5">
      <c r="A416" s="56" t="s">
        <v>483</v>
      </c>
      <c r="B416" s="57" t="s">
        <v>243</v>
      </c>
      <c r="C416">
        <v>385</v>
      </c>
      <c r="D416" s="58">
        <v>814809.74</v>
      </c>
      <c r="E416" s="59">
        <v>58000</v>
      </c>
      <c r="F416" s="60">
        <f t="shared" si="57"/>
        <v>5408.650860344827</v>
      </c>
      <c r="G416" s="61">
        <f t="shared" si="58"/>
        <v>0.0002702288874777412</v>
      </c>
      <c r="H416" s="62">
        <f t="shared" si="59"/>
        <v>14.048443793103448</v>
      </c>
      <c r="I416" s="57">
        <f t="shared" si="62"/>
        <v>1366.1508603448276</v>
      </c>
      <c r="J416" s="62">
        <f t="shared" si="60"/>
        <v>1366.1508603448276</v>
      </c>
      <c r="K416" s="62">
        <f t="shared" si="61"/>
        <v>0.0002245161388215224</v>
      </c>
      <c r="L416" s="63">
        <f t="shared" si="54"/>
        <v>50993.19739942673</v>
      </c>
      <c r="M416" s="67">
        <f t="shared" si="55"/>
        <v>11489.822428716652</v>
      </c>
      <c r="N416" s="65">
        <f t="shared" si="56"/>
        <v>62483.019828143384</v>
      </c>
      <c r="O416" s="62"/>
      <c r="P416" s="62"/>
      <c r="Q416" s="62"/>
    </row>
    <row r="417" spans="1:17" s="66" customFormat="1" ht="13.5">
      <c r="A417" s="56" t="s">
        <v>478</v>
      </c>
      <c r="B417" s="57" t="s">
        <v>112</v>
      </c>
      <c r="C417">
        <v>1185</v>
      </c>
      <c r="D417" s="58">
        <v>1381984</v>
      </c>
      <c r="E417" s="59">
        <v>92650</v>
      </c>
      <c r="F417" s="60">
        <f t="shared" si="57"/>
        <v>17675.672315164597</v>
      </c>
      <c r="G417" s="61">
        <f t="shared" si="58"/>
        <v>0.0008831180618753262</v>
      </c>
      <c r="H417" s="62">
        <f t="shared" si="59"/>
        <v>14.916179168915273</v>
      </c>
      <c r="I417" s="57">
        <f t="shared" si="62"/>
        <v>5233.172315164598</v>
      </c>
      <c r="J417" s="62">
        <f t="shared" si="60"/>
        <v>5233.172315164598</v>
      </c>
      <c r="K417" s="62">
        <f t="shared" si="61"/>
        <v>0.0008600306716433063</v>
      </c>
      <c r="L417" s="63">
        <f t="shared" si="54"/>
        <v>166647.66700753648</v>
      </c>
      <c r="M417" s="67">
        <f t="shared" si="55"/>
        <v>44012.870309901504</v>
      </c>
      <c r="N417" s="65">
        <f t="shared" si="56"/>
        <v>210660.537317438</v>
      </c>
      <c r="O417" s="62"/>
      <c r="P417" s="62"/>
      <c r="Q417" s="62"/>
    </row>
    <row r="418" spans="1:17" s="66" customFormat="1" ht="13.5">
      <c r="A418" s="56" t="s">
        <v>479</v>
      </c>
      <c r="B418" s="57" t="s">
        <v>145</v>
      </c>
      <c r="C418">
        <v>1266</v>
      </c>
      <c r="D418" s="58">
        <v>2602824.31</v>
      </c>
      <c r="E418" s="59">
        <v>196650</v>
      </c>
      <c r="F418" s="60">
        <f t="shared" si="57"/>
        <v>16756.55009641495</v>
      </c>
      <c r="G418" s="61">
        <f t="shared" si="58"/>
        <v>0.0008371965592599853</v>
      </c>
      <c r="H418" s="62">
        <f t="shared" si="59"/>
        <v>13.23582156114925</v>
      </c>
      <c r="I418" s="57">
        <f t="shared" si="62"/>
        <v>3463.5500964149496</v>
      </c>
      <c r="J418" s="62">
        <f t="shared" si="60"/>
        <v>3463.5500964149496</v>
      </c>
      <c r="K418" s="62">
        <f t="shared" si="61"/>
        <v>0.0005692071914120215</v>
      </c>
      <c r="L418" s="63">
        <f t="shared" si="54"/>
        <v>157982.1084523459</v>
      </c>
      <c r="M418" s="67">
        <f t="shared" si="55"/>
        <v>29129.707952405406</v>
      </c>
      <c r="N418" s="65">
        <f t="shared" si="56"/>
        <v>187111.81640475133</v>
      </c>
      <c r="O418" s="62"/>
      <c r="P418" s="62"/>
      <c r="Q418" s="62"/>
    </row>
    <row r="419" spans="1:17" s="66" customFormat="1" ht="13.5">
      <c r="A419" s="56" t="s">
        <v>483</v>
      </c>
      <c r="B419" s="57" t="s">
        <v>244</v>
      </c>
      <c r="C419">
        <v>987</v>
      </c>
      <c r="D419" s="58">
        <v>1440367.17</v>
      </c>
      <c r="E419" s="59">
        <v>81500</v>
      </c>
      <c r="F419" s="60">
        <f t="shared" si="57"/>
        <v>17443.464991288343</v>
      </c>
      <c r="G419" s="61">
        <f t="shared" si="58"/>
        <v>0.0008715164391388082</v>
      </c>
      <c r="H419" s="62">
        <f t="shared" si="59"/>
        <v>17.67321680981595</v>
      </c>
      <c r="I419" s="57">
        <f t="shared" si="62"/>
        <v>7079.964991288344</v>
      </c>
      <c r="J419" s="62">
        <f t="shared" si="60"/>
        <v>7079.964991288344</v>
      </c>
      <c r="K419" s="62">
        <f t="shared" si="61"/>
        <v>0.001163536509016576</v>
      </c>
      <c r="L419" s="63">
        <f t="shared" si="54"/>
        <v>164458.39759271246</v>
      </c>
      <c r="M419" s="67">
        <f t="shared" si="55"/>
        <v>59545.06410141317</v>
      </c>
      <c r="N419" s="65">
        <f t="shared" si="56"/>
        <v>224003.4616941256</v>
      </c>
      <c r="O419" s="62"/>
      <c r="P419" s="62"/>
      <c r="Q419" s="62"/>
    </row>
    <row r="420" spans="1:17" s="66" customFormat="1" ht="13.5">
      <c r="A420" s="56" t="s">
        <v>479</v>
      </c>
      <c r="B420" s="57" t="s">
        <v>146</v>
      </c>
      <c r="C420">
        <v>1479</v>
      </c>
      <c r="D420" s="58">
        <v>2965168.91</v>
      </c>
      <c r="E420" s="59">
        <v>389250</v>
      </c>
      <c r="F420" s="60">
        <f t="shared" si="57"/>
        <v>11266.499211021195</v>
      </c>
      <c r="G420" s="61">
        <f t="shared" si="58"/>
        <v>0.0005629007355392511</v>
      </c>
      <c r="H420" s="62">
        <f t="shared" si="59"/>
        <v>7.617646525369301</v>
      </c>
      <c r="I420" s="57">
        <f t="shared" si="62"/>
        <v>-4263.000788978804</v>
      </c>
      <c r="J420" s="62">
        <f t="shared" si="60"/>
        <v>0</v>
      </c>
      <c r="K420" s="62">
        <f t="shared" si="61"/>
        <v>0</v>
      </c>
      <c r="L420" s="63">
        <f t="shared" si="54"/>
        <v>106221.46503859584</v>
      </c>
      <c r="M420" s="67">
        <f t="shared" si="55"/>
        <v>0</v>
      </c>
      <c r="N420" s="65">
        <f t="shared" si="56"/>
        <v>106221.46503859584</v>
      </c>
      <c r="O420" s="62"/>
      <c r="P420" s="62"/>
      <c r="Q420" s="62"/>
    </row>
    <row r="421" spans="1:17" s="66" customFormat="1" ht="13.5">
      <c r="A421" s="56" t="s">
        <v>479</v>
      </c>
      <c r="B421" s="57" t="s">
        <v>147</v>
      </c>
      <c r="C421">
        <v>340</v>
      </c>
      <c r="D421" s="58">
        <v>2078586.9</v>
      </c>
      <c r="E421" s="59">
        <v>163900</v>
      </c>
      <c r="F421" s="60">
        <f t="shared" si="57"/>
        <v>4311.894728492984</v>
      </c>
      <c r="G421" s="61">
        <f t="shared" si="58"/>
        <v>0.00021543237777553809</v>
      </c>
      <c r="H421" s="62">
        <f t="shared" si="59"/>
        <v>12.68204331909701</v>
      </c>
      <c r="I421" s="57">
        <f t="shared" si="62"/>
        <v>741.8947284929835</v>
      </c>
      <c r="J421" s="62">
        <f t="shared" si="60"/>
        <v>741.8947284929835</v>
      </c>
      <c r="K421" s="62">
        <f t="shared" si="61"/>
        <v>0.0001219245580325173</v>
      </c>
      <c r="L421" s="63">
        <f t="shared" si="54"/>
        <v>40652.891956418876</v>
      </c>
      <c r="M421" s="67">
        <f t="shared" si="55"/>
        <v>6239.602769077601</v>
      </c>
      <c r="N421" s="65">
        <f t="shared" si="56"/>
        <v>46892.49472549648</v>
      </c>
      <c r="O421" s="62"/>
      <c r="P421" s="62"/>
      <c r="Q421" s="62"/>
    </row>
    <row r="422" spans="1:17" s="66" customFormat="1" ht="13.5">
      <c r="A422" s="56" t="s">
        <v>488</v>
      </c>
      <c r="B422" s="57" t="s">
        <v>386</v>
      </c>
      <c r="C422">
        <v>1440</v>
      </c>
      <c r="D422" s="58">
        <v>2027969.34</v>
      </c>
      <c r="E422" s="59">
        <v>142450</v>
      </c>
      <c r="F422" s="60">
        <f t="shared" si="57"/>
        <v>20500.356964548962</v>
      </c>
      <c r="G422" s="61">
        <f t="shared" si="58"/>
        <v>0.0010242459346088096</v>
      </c>
      <c r="H422" s="62">
        <f t="shared" si="59"/>
        <v>14.236359003159004</v>
      </c>
      <c r="I422" s="57">
        <f t="shared" si="62"/>
        <v>5380.356964548966</v>
      </c>
      <c r="J422" s="62">
        <f t="shared" si="60"/>
        <v>5380.356964548966</v>
      </c>
      <c r="K422" s="62">
        <f t="shared" si="61"/>
        <v>0.0008842193100527107</v>
      </c>
      <c r="L422" s="63">
        <f t="shared" si="54"/>
        <v>193279.02215254286</v>
      </c>
      <c r="M422" s="67">
        <f t="shared" si="55"/>
        <v>45250.74640012513</v>
      </c>
      <c r="N422" s="65">
        <f t="shared" si="56"/>
        <v>238529.76855266799</v>
      </c>
      <c r="O422" s="62"/>
      <c r="P422" s="62"/>
      <c r="Q422" s="62"/>
    </row>
    <row r="423" spans="1:17" s="66" customFormat="1" ht="13.5">
      <c r="A423" s="56" t="s">
        <v>483</v>
      </c>
      <c r="B423" s="57" t="s">
        <v>245</v>
      </c>
      <c r="C423">
        <v>391</v>
      </c>
      <c r="D423" s="58">
        <v>1393834.38</v>
      </c>
      <c r="E423" s="59">
        <v>105950</v>
      </c>
      <c r="F423" s="60">
        <f t="shared" si="57"/>
        <v>5143.834285795186</v>
      </c>
      <c r="G423" s="61">
        <f t="shared" si="58"/>
        <v>0.0002569980300654264</v>
      </c>
      <c r="H423" s="62">
        <f t="shared" si="59"/>
        <v>13.155586408683341</v>
      </c>
      <c r="I423" s="57">
        <f t="shared" si="62"/>
        <v>1038.3342857951864</v>
      </c>
      <c r="J423" s="62">
        <f t="shared" si="60"/>
        <v>1038.3342857951864</v>
      </c>
      <c r="K423" s="62">
        <f t="shared" si="61"/>
        <v>0.00017064206554311015</v>
      </c>
      <c r="L423" s="63">
        <f t="shared" si="54"/>
        <v>48496.48533400993</v>
      </c>
      <c r="M423" s="67">
        <f t="shared" si="55"/>
        <v>8732.766571931683</v>
      </c>
      <c r="N423" s="65">
        <f t="shared" si="56"/>
        <v>57229.25190594161</v>
      </c>
      <c r="O423" s="62"/>
      <c r="P423" s="62"/>
      <c r="Q423" s="62"/>
    </row>
    <row r="424" spans="1:17" s="66" customFormat="1" ht="13.5">
      <c r="A424" s="56" t="s">
        <v>489</v>
      </c>
      <c r="B424" s="57" t="s">
        <v>424</v>
      </c>
      <c r="C424">
        <v>58</v>
      </c>
      <c r="D424" s="58">
        <v>112870.91</v>
      </c>
      <c r="E424" s="59">
        <v>7300</v>
      </c>
      <c r="F424" s="60">
        <f t="shared" si="57"/>
        <v>896.7825726027397</v>
      </c>
      <c r="G424" s="61">
        <f t="shared" si="58"/>
        <v>4.480536147759682E-05</v>
      </c>
      <c r="H424" s="62">
        <f t="shared" si="59"/>
        <v>15.461768493150686</v>
      </c>
      <c r="I424" s="57">
        <f t="shared" si="62"/>
        <v>287.7825726027398</v>
      </c>
      <c r="J424" s="62">
        <f t="shared" si="60"/>
        <v>287.7825726027398</v>
      </c>
      <c r="K424" s="62">
        <f t="shared" si="61"/>
        <v>4.729480022768717E-05</v>
      </c>
      <c r="L424" s="63">
        <f t="shared" si="54"/>
        <v>8454.938565988663</v>
      </c>
      <c r="M424" s="67">
        <f t="shared" si="55"/>
        <v>2420.355433110903</v>
      </c>
      <c r="N424" s="65">
        <f t="shared" si="56"/>
        <v>10875.293999099566</v>
      </c>
      <c r="O424" s="62"/>
      <c r="P424" s="62"/>
      <c r="Q424" s="62"/>
    </row>
    <row r="425" spans="1:17" s="66" customFormat="1" ht="13.5">
      <c r="A425" s="56" t="s">
        <v>478</v>
      </c>
      <c r="B425" s="57" t="s">
        <v>113</v>
      </c>
      <c r="C425">
        <v>524</v>
      </c>
      <c r="D425" s="58">
        <v>799779.48</v>
      </c>
      <c r="E425" s="59">
        <v>51500</v>
      </c>
      <c r="F425" s="60">
        <f t="shared" si="57"/>
        <v>8137.56208776699</v>
      </c>
      <c r="G425" s="61">
        <f t="shared" si="58"/>
        <v>0.0004065716953336717</v>
      </c>
      <c r="H425" s="62">
        <f t="shared" si="59"/>
        <v>15.529698640776699</v>
      </c>
      <c r="I425" s="57">
        <f t="shared" si="62"/>
        <v>2635.5620877669903</v>
      </c>
      <c r="J425" s="62">
        <f t="shared" si="60"/>
        <v>2635.5620877669903</v>
      </c>
      <c r="K425" s="62">
        <f t="shared" si="61"/>
        <v>0.0004331338805587536</v>
      </c>
      <c r="L425" s="63">
        <f t="shared" si="54"/>
        <v>76721.59298245728</v>
      </c>
      <c r="M425" s="67">
        <f t="shared" si="55"/>
        <v>22166.02958523702</v>
      </c>
      <c r="N425" s="65">
        <f t="shared" si="56"/>
        <v>98887.6225676943</v>
      </c>
      <c r="O425" s="62"/>
      <c r="P425" s="62"/>
      <c r="Q425" s="62"/>
    </row>
    <row r="426" spans="1:17" s="66" customFormat="1" ht="13.5">
      <c r="A426" s="56" t="s">
        <v>487</v>
      </c>
      <c r="B426" s="57" t="s">
        <v>365</v>
      </c>
      <c r="C426">
        <v>33</v>
      </c>
      <c r="D426" s="58">
        <v>467785.9</v>
      </c>
      <c r="E426" s="59">
        <v>50500</v>
      </c>
      <c r="F426" s="60">
        <f t="shared" si="57"/>
        <v>305.6818752475248</v>
      </c>
      <c r="G426" s="61">
        <f t="shared" si="58"/>
        <v>1.5272583718776384E-05</v>
      </c>
      <c r="H426" s="62">
        <f t="shared" si="59"/>
        <v>9.263087128712872</v>
      </c>
      <c r="I426" s="57">
        <f t="shared" si="62"/>
        <v>-40.81812475247523</v>
      </c>
      <c r="J426" s="62">
        <f t="shared" si="60"/>
        <v>0</v>
      </c>
      <c r="K426" s="62">
        <f t="shared" si="61"/>
        <v>0</v>
      </c>
      <c r="L426" s="63">
        <f t="shared" si="54"/>
        <v>2881.9934228348725</v>
      </c>
      <c r="M426" s="67">
        <f t="shared" si="55"/>
        <v>0</v>
      </c>
      <c r="N426" s="65">
        <f t="shared" si="56"/>
        <v>2881.9934228348725</v>
      </c>
      <c r="O426" s="62"/>
      <c r="P426" s="62"/>
      <c r="Q426" s="62"/>
    </row>
    <row r="427" spans="1:17" s="66" customFormat="1" ht="13.5">
      <c r="A427" s="56" t="s">
        <v>481</v>
      </c>
      <c r="B427" s="57" t="s">
        <v>193</v>
      </c>
      <c r="C427">
        <v>2863</v>
      </c>
      <c r="D427" s="58">
        <v>7697855.46</v>
      </c>
      <c r="E427" s="59">
        <v>388750</v>
      </c>
      <c r="F427" s="60">
        <f t="shared" si="57"/>
        <v>56691.85898901607</v>
      </c>
      <c r="G427" s="61">
        <f t="shared" si="58"/>
        <v>0.0028324582930594425</v>
      </c>
      <c r="H427" s="62">
        <f t="shared" si="59"/>
        <v>19.801557453376205</v>
      </c>
      <c r="I427" s="57">
        <f t="shared" si="62"/>
        <v>26630.358989016073</v>
      </c>
      <c r="J427" s="62">
        <f t="shared" si="60"/>
        <v>26630.358989016073</v>
      </c>
      <c r="K427" s="62">
        <f t="shared" si="61"/>
        <v>0.004376489851300738</v>
      </c>
      <c r="L427" s="63">
        <f t="shared" si="54"/>
        <v>534495.4279750001</v>
      </c>
      <c r="M427" s="67">
        <f t="shared" si="55"/>
        <v>223970.94265236682</v>
      </c>
      <c r="N427" s="65">
        <f t="shared" si="56"/>
        <v>758466.3706273669</v>
      </c>
      <c r="O427" s="62"/>
      <c r="P427" s="62"/>
      <c r="Q427" s="62"/>
    </row>
    <row r="428" spans="1:17" s="66" customFormat="1" ht="13.5">
      <c r="A428" s="56" t="s">
        <v>488</v>
      </c>
      <c r="B428" s="57" t="s">
        <v>387</v>
      </c>
      <c r="C428">
        <v>965</v>
      </c>
      <c r="D428" s="58">
        <v>1051736.13</v>
      </c>
      <c r="E428" s="59">
        <v>61150</v>
      </c>
      <c r="F428" s="60">
        <f t="shared" si="57"/>
        <v>16597.30769337694</v>
      </c>
      <c r="G428" s="61">
        <f t="shared" si="58"/>
        <v>0.0008292404351685331</v>
      </c>
      <c r="H428" s="62">
        <f t="shared" si="59"/>
        <v>17.1992825838103</v>
      </c>
      <c r="I428" s="57">
        <f t="shared" si="62"/>
        <v>6464.807693376941</v>
      </c>
      <c r="J428" s="62">
        <f t="shared" si="60"/>
        <v>6464.807693376941</v>
      </c>
      <c r="K428" s="62">
        <f t="shared" si="61"/>
        <v>0.001062440249954756</v>
      </c>
      <c r="L428" s="63">
        <f t="shared" si="54"/>
        <v>156480.75820768278</v>
      </c>
      <c r="M428" s="67">
        <f t="shared" si="55"/>
        <v>54371.36892330734</v>
      </c>
      <c r="N428" s="65">
        <f t="shared" si="56"/>
        <v>210852.12713099012</v>
      </c>
      <c r="O428" s="62"/>
      <c r="P428" s="62"/>
      <c r="Q428" s="62"/>
    </row>
    <row r="429" spans="1:17" s="66" customFormat="1" ht="13.5">
      <c r="A429" s="56" t="s">
        <v>489</v>
      </c>
      <c r="B429" s="57" t="s">
        <v>425</v>
      </c>
      <c r="C429">
        <v>219</v>
      </c>
      <c r="D429" s="58">
        <v>244991.52</v>
      </c>
      <c r="E429" s="59">
        <v>21800</v>
      </c>
      <c r="F429" s="60">
        <f t="shared" si="57"/>
        <v>2461.1533431192656</v>
      </c>
      <c r="G429" s="61">
        <f t="shared" si="58"/>
        <v>0.0001229649957070516</v>
      </c>
      <c r="H429" s="62">
        <f t="shared" si="59"/>
        <v>11.238143119266054</v>
      </c>
      <c r="I429" s="57">
        <f t="shared" si="62"/>
        <v>161.6533431192658</v>
      </c>
      <c r="J429" s="62">
        <f t="shared" si="60"/>
        <v>161.6533431192658</v>
      </c>
      <c r="K429" s="62">
        <f t="shared" si="61"/>
        <v>2.656645431937687E-05</v>
      </c>
      <c r="L429" s="63">
        <f t="shared" si="54"/>
        <v>23203.952611564648</v>
      </c>
      <c r="M429" s="67">
        <f t="shared" si="55"/>
        <v>1359.5630331630828</v>
      </c>
      <c r="N429" s="65">
        <f t="shared" si="56"/>
        <v>24563.51564472773</v>
      </c>
      <c r="O429" s="62"/>
      <c r="P429" s="62"/>
      <c r="Q429" s="62"/>
    </row>
    <row r="430" spans="1:17" s="66" customFormat="1" ht="13.5">
      <c r="A430" s="56" t="s">
        <v>486</v>
      </c>
      <c r="B430" s="57" t="s">
        <v>332</v>
      </c>
      <c r="C430">
        <v>8934</v>
      </c>
      <c r="D430" s="58">
        <v>17721021.28</v>
      </c>
      <c r="E430" s="59">
        <v>1132450</v>
      </c>
      <c r="F430" s="60">
        <f t="shared" si="57"/>
        <v>139802.73223146278</v>
      </c>
      <c r="G430" s="61">
        <f t="shared" si="58"/>
        <v>0.006984872526019948</v>
      </c>
      <c r="H430" s="62">
        <f t="shared" si="59"/>
        <v>15.648391787716898</v>
      </c>
      <c r="I430" s="57">
        <f t="shared" si="62"/>
        <v>45995.73223146277</v>
      </c>
      <c r="J430" s="62">
        <f t="shared" si="60"/>
        <v>45995.73223146277</v>
      </c>
      <c r="K430" s="62">
        <f t="shared" si="61"/>
        <v>0.007559036489037604</v>
      </c>
      <c r="L430" s="63">
        <f t="shared" si="54"/>
        <v>1318071.457325251</v>
      </c>
      <c r="M430" s="67">
        <f t="shared" si="55"/>
        <v>386840.7297894707</v>
      </c>
      <c r="N430" s="65">
        <f t="shared" si="56"/>
        <v>1704912.1871147216</v>
      </c>
      <c r="O430" s="62"/>
      <c r="P430" s="62"/>
      <c r="Q430" s="62"/>
    </row>
    <row r="431" spans="1:17" s="66" customFormat="1" ht="13.5">
      <c r="A431" s="56" t="s">
        <v>479</v>
      </c>
      <c r="B431" s="57" t="s">
        <v>148</v>
      </c>
      <c r="C431">
        <v>1626</v>
      </c>
      <c r="D431" s="58">
        <v>5413799.77</v>
      </c>
      <c r="E431" s="59">
        <v>576350</v>
      </c>
      <c r="F431" s="60">
        <f t="shared" si="57"/>
        <v>15273.424873809316</v>
      </c>
      <c r="G431" s="61">
        <f t="shared" si="58"/>
        <v>0.0007630961432332526</v>
      </c>
      <c r="H431" s="62">
        <f t="shared" si="59"/>
        <v>9.393250229895028</v>
      </c>
      <c r="I431" s="57">
        <f t="shared" si="62"/>
        <v>-1799.5751261906853</v>
      </c>
      <c r="J431" s="62">
        <f t="shared" si="60"/>
        <v>0</v>
      </c>
      <c r="K431" s="62">
        <f t="shared" si="61"/>
        <v>0</v>
      </c>
      <c r="L431" s="63">
        <f t="shared" si="54"/>
        <v>143999.08399815217</v>
      </c>
      <c r="M431" s="67">
        <f t="shared" si="55"/>
        <v>0</v>
      </c>
      <c r="N431" s="65">
        <f t="shared" si="56"/>
        <v>143999.08399815217</v>
      </c>
      <c r="O431" s="62"/>
      <c r="P431" s="62"/>
      <c r="Q431" s="62"/>
    </row>
    <row r="432" spans="1:17" s="66" customFormat="1" ht="13.5">
      <c r="A432" s="56" t="s">
        <v>479</v>
      </c>
      <c r="B432" s="57" t="s">
        <v>149</v>
      </c>
      <c r="C432">
        <v>1565</v>
      </c>
      <c r="D432" s="58">
        <v>4095532.1</v>
      </c>
      <c r="E432" s="59">
        <v>391850</v>
      </c>
      <c r="F432" s="60">
        <f t="shared" si="57"/>
        <v>16357.044115095061</v>
      </c>
      <c r="G432" s="61">
        <f t="shared" si="58"/>
        <v>0.0008172363030592562</v>
      </c>
      <c r="H432" s="62">
        <f t="shared" si="59"/>
        <v>10.451785377057547</v>
      </c>
      <c r="I432" s="57">
        <f t="shared" si="62"/>
        <v>-75.45588490493884</v>
      </c>
      <c r="J432" s="62">
        <f t="shared" si="60"/>
        <v>0</v>
      </c>
      <c r="K432" s="62">
        <f t="shared" si="61"/>
        <v>0</v>
      </c>
      <c r="L432" s="63">
        <f t="shared" si="54"/>
        <v>154215.53377527423</v>
      </c>
      <c r="M432" s="67">
        <f t="shared" si="55"/>
        <v>0</v>
      </c>
      <c r="N432" s="65">
        <f t="shared" si="56"/>
        <v>154215.53377527423</v>
      </c>
      <c r="O432" s="62"/>
      <c r="P432" s="62"/>
      <c r="Q432" s="62"/>
    </row>
    <row r="433" spans="1:17" s="66" customFormat="1" ht="13.5">
      <c r="A433" s="56" t="s">
        <v>488</v>
      </c>
      <c r="B433" s="57" t="s">
        <v>388</v>
      </c>
      <c r="C433">
        <v>1063</v>
      </c>
      <c r="D433" s="58">
        <v>1044987.24</v>
      </c>
      <c r="E433" s="59">
        <v>77300</v>
      </c>
      <c r="F433" s="60">
        <f t="shared" si="57"/>
        <v>14370.264374126777</v>
      </c>
      <c r="G433" s="61">
        <f t="shared" si="58"/>
        <v>0.0007179721255540095</v>
      </c>
      <c r="H433" s="62">
        <f t="shared" si="59"/>
        <v>13.518593014230271</v>
      </c>
      <c r="I433" s="57">
        <f t="shared" si="62"/>
        <v>3208.7643741267784</v>
      </c>
      <c r="J433" s="62">
        <f t="shared" si="60"/>
        <v>3208.7643741267784</v>
      </c>
      <c r="K433" s="62">
        <f t="shared" si="61"/>
        <v>0.0005273351637645374</v>
      </c>
      <c r="L433" s="63">
        <f t="shared" si="54"/>
        <v>135484.01382023716</v>
      </c>
      <c r="M433" s="67">
        <f t="shared" si="55"/>
        <v>26986.867954687666</v>
      </c>
      <c r="N433" s="65">
        <f t="shared" si="56"/>
        <v>162470.8817749248</v>
      </c>
      <c r="O433" s="62"/>
      <c r="P433" s="62"/>
      <c r="Q433" s="62"/>
    </row>
    <row r="434" spans="1:17" s="66" customFormat="1" ht="13.5">
      <c r="A434" s="56" t="s">
        <v>475</v>
      </c>
      <c r="B434" s="57" t="s">
        <v>12</v>
      </c>
      <c r="C434">
        <v>5968</v>
      </c>
      <c r="D434" s="58">
        <v>6993481.2</v>
      </c>
      <c r="E434" s="59">
        <v>592550</v>
      </c>
      <c r="F434" s="60">
        <f t="shared" si="57"/>
        <v>70436.41178229685</v>
      </c>
      <c r="G434" s="61">
        <f t="shared" si="58"/>
        <v>0.0035191683999067813</v>
      </c>
      <c r="H434" s="62">
        <f t="shared" si="59"/>
        <v>11.802347818749473</v>
      </c>
      <c r="I434" s="57">
        <f t="shared" si="62"/>
        <v>7772.411782296854</v>
      </c>
      <c r="J434" s="62">
        <f t="shared" si="60"/>
        <v>7772.411782296854</v>
      </c>
      <c r="K434" s="62">
        <f t="shared" si="61"/>
        <v>0.0012773346878043445</v>
      </c>
      <c r="L434" s="63">
        <f t="shared" si="54"/>
        <v>664080.1824455309</v>
      </c>
      <c r="M434" s="67">
        <f t="shared" si="55"/>
        <v>65368.79184698167</v>
      </c>
      <c r="N434" s="65">
        <f t="shared" si="56"/>
        <v>729448.9742925125</v>
      </c>
      <c r="O434" s="62"/>
      <c r="P434" s="62"/>
      <c r="Q434" s="62"/>
    </row>
    <row r="435" spans="1:17" s="66" customFormat="1" ht="13.5">
      <c r="A435" s="56" t="s">
        <v>481</v>
      </c>
      <c r="B435" s="57" t="s">
        <v>194</v>
      </c>
      <c r="C435">
        <v>2349</v>
      </c>
      <c r="D435" s="58">
        <v>4160032.74</v>
      </c>
      <c r="E435" s="59">
        <v>277800</v>
      </c>
      <c r="F435" s="60">
        <f t="shared" si="57"/>
        <v>35176.086775593954</v>
      </c>
      <c r="G435" s="61">
        <f t="shared" si="58"/>
        <v>0.0017574798301148269</v>
      </c>
      <c r="H435" s="62">
        <f t="shared" si="59"/>
        <v>14.974919870410368</v>
      </c>
      <c r="I435" s="57">
        <f t="shared" si="62"/>
        <v>10511.586775593954</v>
      </c>
      <c r="J435" s="62">
        <f t="shared" si="60"/>
        <v>10511.586775593954</v>
      </c>
      <c r="K435" s="62">
        <f t="shared" si="61"/>
        <v>0.001727496533690315</v>
      </c>
      <c r="L435" s="63">
        <f t="shared" si="54"/>
        <v>331642.98879755515</v>
      </c>
      <c r="M435" s="67">
        <f t="shared" si="55"/>
        <v>88406.24341087474</v>
      </c>
      <c r="N435" s="65">
        <f t="shared" si="56"/>
        <v>420049.2322084299</v>
      </c>
      <c r="O435" s="62"/>
      <c r="P435" s="62"/>
      <c r="Q435" s="62"/>
    </row>
    <row r="436" spans="1:17" s="66" customFormat="1" ht="13.5">
      <c r="A436" s="56" t="s">
        <v>488</v>
      </c>
      <c r="B436" s="57" t="s">
        <v>389</v>
      </c>
      <c r="C436">
        <v>2170</v>
      </c>
      <c r="D436" s="58">
        <v>2161859.44</v>
      </c>
      <c r="E436" s="59">
        <v>143200</v>
      </c>
      <c r="F436" s="60">
        <f t="shared" si="57"/>
        <v>32760.02084357542</v>
      </c>
      <c r="G436" s="61">
        <f t="shared" si="58"/>
        <v>0.0016367675072564392</v>
      </c>
      <c r="H436" s="62">
        <f t="shared" si="59"/>
        <v>15.096783798882681</v>
      </c>
      <c r="I436" s="57">
        <f t="shared" si="62"/>
        <v>9975.020843575418</v>
      </c>
      <c r="J436" s="62">
        <f t="shared" si="60"/>
        <v>9975.020843575418</v>
      </c>
      <c r="K436" s="62">
        <f t="shared" si="61"/>
        <v>0.0016393161468993816</v>
      </c>
      <c r="L436" s="63">
        <f t="shared" si="54"/>
        <v>308864.1239414871</v>
      </c>
      <c r="M436" s="67">
        <f t="shared" si="55"/>
        <v>83893.53002090861</v>
      </c>
      <c r="N436" s="65">
        <f t="shared" si="56"/>
        <v>392757.65396239574</v>
      </c>
      <c r="O436" s="62"/>
      <c r="P436" s="62"/>
      <c r="Q436" s="62"/>
    </row>
    <row r="437" spans="1:17" s="66" customFormat="1" ht="13.5">
      <c r="A437" s="56" t="s">
        <v>491</v>
      </c>
      <c r="B437" s="57" t="s">
        <v>505</v>
      </c>
      <c r="C437">
        <v>8518</v>
      </c>
      <c r="D437" s="58">
        <v>32533283.04929412</v>
      </c>
      <c r="E437" s="59">
        <v>4405950</v>
      </c>
      <c r="F437" s="60">
        <f t="shared" si="57"/>
        <v>62896.42529168223</v>
      </c>
      <c r="G437" s="61">
        <f t="shared" si="58"/>
        <v>0.003142452983518065</v>
      </c>
      <c r="H437" s="62">
        <f t="shared" si="59"/>
        <v>7.383942861197726</v>
      </c>
      <c r="I437" s="57">
        <f t="shared" si="62"/>
        <v>-26542.57470831777</v>
      </c>
      <c r="J437" s="62">
        <f t="shared" si="60"/>
        <v>0</v>
      </c>
      <c r="K437" s="62">
        <f t="shared" si="61"/>
        <v>0</v>
      </c>
      <c r="L437" s="63">
        <f t="shared" si="54"/>
        <v>592992.5804847695</v>
      </c>
      <c r="M437" s="67">
        <f t="shared" si="55"/>
        <v>0</v>
      </c>
      <c r="N437" s="65">
        <f t="shared" si="56"/>
        <v>592992.5804847695</v>
      </c>
      <c r="O437" s="62"/>
      <c r="P437" s="62"/>
      <c r="Q437" s="62"/>
    </row>
    <row r="438" spans="1:17" s="66" customFormat="1" ht="13.5">
      <c r="A438" s="56" t="s">
        <v>483</v>
      </c>
      <c r="B438" s="57" t="s">
        <v>246</v>
      </c>
      <c r="C438">
        <v>104</v>
      </c>
      <c r="D438" s="58">
        <v>248090</v>
      </c>
      <c r="E438" s="59">
        <v>30500</v>
      </c>
      <c r="F438" s="60">
        <f t="shared" si="57"/>
        <v>845.9462295081967</v>
      </c>
      <c r="G438" s="61">
        <f t="shared" si="58"/>
        <v>4.226545849761425E-05</v>
      </c>
      <c r="H438" s="62">
        <f t="shared" si="59"/>
        <v>8.134098360655738</v>
      </c>
      <c r="I438" s="57">
        <f t="shared" si="62"/>
        <v>-246.05377049180325</v>
      </c>
      <c r="J438" s="62">
        <f t="shared" si="60"/>
        <v>0</v>
      </c>
      <c r="K438" s="62">
        <f t="shared" si="61"/>
        <v>0</v>
      </c>
      <c r="L438" s="63">
        <f t="shared" si="54"/>
        <v>7975.649415067253</v>
      </c>
      <c r="M438" s="67">
        <f t="shared" si="55"/>
        <v>0</v>
      </c>
      <c r="N438" s="65">
        <f t="shared" si="56"/>
        <v>7975.649415067253</v>
      </c>
      <c r="O438" s="62"/>
      <c r="P438" s="62"/>
      <c r="Q438" s="62"/>
    </row>
    <row r="439" spans="1:17" s="66" customFormat="1" ht="13.5">
      <c r="A439" s="56" t="s">
        <v>476</v>
      </c>
      <c r="B439" s="57" t="s">
        <v>64</v>
      </c>
      <c r="C439">
        <v>1853</v>
      </c>
      <c r="D439" s="58">
        <v>1473379.34</v>
      </c>
      <c r="E439" s="59">
        <v>75300</v>
      </c>
      <c r="F439" s="60">
        <f t="shared" si="57"/>
        <v>36257.26317423639</v>
      </c>
      <c r="G439" s="61">
        <f t="shared" si="58"/>
        <v>0.0018114979397906488</v>
      </c>
      <c r="H439" s="62">
        <f t="shared" si="59"/>
        <v>19.56679070385126</v>
      </c>
      <c r="I439" s="57">
        <f t="shared" si="62"/>
        <v>16800.76317423639</v>
      </c>
      <c r="J439" s="62">
        <f t="shared" si="60"/>
        <v>16800.76317423639</v>
      </c>
      <c r="K439" s="62">
        <f t="shared" si="61"/>
        <v>0.0027610731630197008</v>
      </c>
      <c r="L439" s="63">
        <f t="shared" si="54"/>
        <v>341836.4072568232</v>
      </c>
      <c r="M439" s="67">
        <f t="shared" si="55"/>
        <v>141300.48967664797</v>
      </c>
      <c r="N439" s="65">
        <f t="shared" si="56"/>
        <v>483136.8969334712</v>
      </c>
      <c r="O439" s="62"/>
      <c r="P439" s="62"/>
      <c r="Q439" s="62"/>
    </row>
    <row r="440" spans="1:17" s="66" customFormat="1" ht="13.5">
      <c r="A440" s="56" t="s">
        <v>489</v>
      </c>
      <c r="B440" s="57" t="s">
        <v>426</v>
      </c>
      <c r="C440">
        <v>127</v>
      </c>
      <c r="D440" s="58">
        <v>208084.45</v>
      </c>
      <c r="E440" s="59">
        <v>10200</v>
      </c>
      <c r="F440" s="60">
        <f t="shared" si="57"/>
        <v>2590.8554068627454</v>
      </c>
      <c r="G440" s="61">
        <f t="shared" si="58"/>
        <v>0.00012944521513588215</v>
      </c>
      <c r="H440" s="62">
        <f t="shared" si="59"/>
        <v>20.400436274509804</v>
      </c>
      <c r="I440" s="57">
        <f t="shared" si="62"/>
        <v>1257.3554068627452</v>
      </c>
      <c r="J440" s="62">
        <f t="shared" si="60"/>
        <v>1257.3554068627452</v>
      </c>
      <c r="K440" s="62">
        <f t="shared" si="61"/>
        <v>0.00020663646253821043</v>
      </c>
      <c r="L440" s="63">
        <f t="shared" si="54"/>
        <v>24426.79415012213</v>
      </c>
      <c r="M440" s="67">
        <f t="shared" si="55"/>
        <v>10574.813348939542</v>
      </c>
      <c r="N440" s="65">
        <f t="shared" si="56"/>
        <v>35001.60749906167</v>
      </c>
      <c r="O440" s="62"/>
      <c r="P440" s="62"/>
      <c r="Q440" s="62"/>
    </row>
    <row r="441" spans="1:17" s="66" customFormat="1" ht="13.5">
      <c r="A441" s="56" t="s">
        <v>480</v>
      </c>
      <c r="B441" s="57" t="s">
        <v>174</v>
      </c>
      <c r="C441">
        <v>4472</v>
      </c>
      <c r="D441" s="58">
        <v>4662319.3100000005</v>
      </c>
      <c r="E441" s="59">
        <v>379900</v>
      </c>
      <c r="F441" s="60">
        <f t="shared" si="57"/>
        <v>54882.57950597526</v>
      </c>
      <c r="G441" s="61">
        <f t="shared" si="58"/>
        <v>0.0027420624449149295</v>
      </c>
      <c r="H441" s="62">
        <f t="shared" si="59"/>
        <v>12.272490944985524</v>
      </c>
      <c r="I441" s="57">
        <f t="shared" si="62"/>
        <v>7926.579505975263</v>
      </c>
      <c r="J441" s="62">
        <f t="shared" si="60"/>
        <v>7926.579505975263</v>
      </c>
      <c r="K441" s="62">
        <f t="shared" si="61"/>
        <v>0.0013026709394994486</v>
      </c>
      <c r="L441" s="63">
        <f t="shared" si="54"/>
        <v>517437.39479599206</v>
      </c>
      <c r="M441" s="67">
        <f t="shared" si="55"/>
        <v>66665.39811552895</v>
      </c>
      <c r="N441" s="65">
        <f t="shared" si="56"/>
        <v>584102.792911521</v>
      </c>
      <c r="O441" s="62"/>
      <c r="P441" s="62"/>
      <c r="Q441" s="62"/>
    </row>
    <row r="442" spans="1:17" s="66" customFormat="1" ht="13.5">
      <c r="A442" s="56" t="s">
        <v>484</v>
      </c>
      <c r="B442" s="57" t="s">
        <v>302</v>
      </c>
      <c r="C442">
        <v>1869</v>
      </c>
      <c r="D442" s="58">
        <v>4831429.26</v>
      </c>
      <c r="E442" s="59">
        <v>265200</v>
      </c>
      <c r="F442" s="60">
        <f t="shared" si="57"/>
        <v>34049.55236402715</v>
      </c>
      <c r="G442" s="61">
        <f t="shared" si="58"/>
        <v>0.00170119552768831</v>
      </c>
      <c r="H442" s="62">
        <f t="shared" si="59"/>
        <v>18.218059049773753</v>
      </c>
      <c r="I442" s="57">
        <f t="shared" si="62"/>
        <v>14425.052364027146</v>
      </c>
      <c r="J442" s="62">
        <f t="shared" si="60"/>
        <v>14425.052364027146</v>
      </c>
      <c r="K442" s="62">
        <f t="shared" si="61"/>
        <v>0.002370643794238204</v>
      </c>
      <c r="L442" s="63">
        <f t="shared" si="54"/>
        <v>321021.9313269292</v>
      </c>
      <c r="M442" s="67">
        <f t="shared" si="55"/>
        <v>121319.90323951251</v>
      </c>
      <c r="N442" s="65">
        <f t="shared" si="56"/>
        <v>442341.8345664417</v>
      </c>
      <c r="O442" s="62"/>
      <c r="P442" s="62"/>
      <c r="Q442" s="62"/>
    </row>
    <row r="443" spans="1:17" s="66" customFormat="1" ht="13.5">
      <c r="A443" s="56" t="s">
        <v>479</v>
      </c>
      <c r="B443" s="57" t="s">
        <v>150</v>
      </c>
      <c r="C443">
        <v>540</v>
      </c>
      <c r="D443" s="58">
        <v>698926.27</v>
      </c>
      <c r="E443" s="59">
        <v>62850</v>
      </c>
      <c r="F443" s="60">
        <f t="shared" si="57"/>
        <v>6005.094443914081</v>
      </c>
      <c r="G443" s="61">
        <f t="shared" si="58"/>
        <v>0.0003000286083680042</v>
      </c>
      <c r="H443" s="62">
        <f t="shared" si="59"/>
        <v>11.120545266507557</v>
      </c>
      <c r="I443" s="57">
        <f t="shared" si="62"/>
        <v>335.0944439140809</v>
      </c>
      <c r="J443" s="62">
        <f t="shared" si="60"/>
        <v>335.0944439140809</v>
      </c>
      <c r="K443" s="62">
        <f t="shared" si="61"/>
        <v>5.5070133813146334E-05</v>
      </c>
      <c r="L443" s="63">
        <f t="shared" si="54"/>
        <v>56616.51570557995</v>
      </c>
      <c r="M443" s="67">
        <f t="shared" si="55"/>
        <v>2818.2653681823435</v>
      </c>
      <c r="N443" s="65">
        <f t="shared" si="56"/>
        <v>59434.78107376229</v>
      </c>
      <c r="O443" s="62"/>
      <c r="P443" s="62"/>
      <c r="Q443" s="62"/>
    </row>
    <row r="444" spans="1:17" s="66" customFormat="1" ht="13.5">
      <c r="A444" s="56" t="s">
        <v>480</v>
      </c>
      <c r="B444" s="57" t="s">
        <v>175</v>
      </c>
      <c r="C444">
        <v>607</v>
      </c>
      <c r="D444" s="58">
        <v>1189101.84265</v>
      </c>
      <c r="E444" s="59">
        <v>80750</v>
      </c>
      <c r="F444" s="60">
        <f t="shared" si="57"/>
        <v>8938.51168406873</v>
      </c>
      <c r="G444" s="61">
        <f t="shared" si="58"/>
        <v>0.00044658901645921507</v>
      </c>
      <c r="H444" s="62">
        <f t="shared" si="59"/>
        <v>14.725719413622292</v>
      </c>
      <c r="I444" s="57">
        <f t="shared" si="62"/>
        <v>2565.011684068731</v>
      </c>
      <c r="J444" s="62">
        <f t="shared" si="60"/>
        <v>2565.011684068731</v>
      </c>
      <c r="K444" s="62">
        <f t="shared" si="61"/>
        <v>0.00042153947712176074</v>
      </c>
      <c r="L444" s="63">
        <f t="shared" si="54"/>
        <v>84273.01050335118</v>
      </c>
      <c r="M444" s="67">
        <f t="shared" si="55"/>
        <v>21572.675194959305</v>
      </c>
      <c r="N444" s="65">
        <f t="shared" si="56"/>
        <v>105845.68569831048</v>
      </c>
      <c r="O444" s="62"/>
      <c r="P444" s="62"/>
      <c r="Q444" s="62"/>
    </row>
    <row r="445" spans="1:17" s="66" customFormat="1" ht="13.5">
      <c r="A445" s="56" t="s">
        <v>481</v>
      </c>
      <c r="B445" s="57" t="s">
        <v>195</v>
      </c>
      <c r="C445">
        <v>1186</v>
      </c>
      <c r="D445" s="58">
        <v>6673830.96</v>
      </c>
      <c r="E445" s="59">
        <v>534200</v>
      </c>
      <c r="F445" s="60">
        <f t="shared" si="57"/>
        <v>14816.854209210034</v>
      </c>
      <c r="G445" s="61">
        <f t="shared" si="58"/>
        <v>0.0007402848015631469</v>
      </c>
      <c r="H445" s="62">
        <f t="shared" si="59"/>
        <v>12.493131710969674</v>
      </c>
      <c r="I445" s="57">
        <f t="shared" si="62"/>
        <v>2363.854209210034</v>
      </c>
      <c r="J445" s="62">
        <f t="shared" si="60"/>
        <v>2363.854209210034</v>
      </c>
      <c r="K445" s="62">
        <f t="shared" si="61"/>
        <v>0.0003884808297488325</v>
      </c>
      <c r="L445" s="63">
        <f t="shared" si="54"/>
        <v>139694.49887556685</v>
      </c>
      <c r="M445" s="67">
        <f t="shared" si="55"/>
        <v>19880.868138048998</v>
      </c>
      <c r="N445" s="65">
        <f t="shared" si="56"/>
        <v>159575.36701361585</v>
      </c>
      <c r="O445" s="62"/>
      <c r="P445" s="62"/>
      <c r="Q445" s="62"/>
    </row>
    <row r="446" spans="1:17" s="66" customFormat="1" ht="13.5">
      <c r="A446" s="56" t="s">
        <v>476</v>
      </c>
      <c r="B446" s="57" t="s">
        <v>65</v>
      </c>
      <c r="C446">
        <v>269</v>
      </c>
      <c r="D446" s="58">
        <v>311750.74</v>
      </c>
      <c r="E446" s="59">
        <v>17750</v>
      </c>
      <c r="F446" s="60">
        <f t="shared" si="57"/>
        <v>4724.560510422535</v>
      </c>
      <c r="G446" s="61">
        <f t="shared" si="58"/>
        <v>0.00023605012849199777</v>
      </c>
      <c r="H446" s="62">
        <f t="shared" si="59"/>
        <v>17.563421971830984</v>
      </c>
      <c r="I446" s="57">
        <f t="shared" si="62"/>
        <v>1900.0605104225347</v>
      </c>
      <c r="J446" s="62">
        <f t="shared" si="60"/>
        <v>1900.0605104225347</v>
      </c>
      <c r="K446" s="62">
        <f t="shared" si="61"/>
        <v>0.0003122599865871641</v>
      </c>
      <c r="L446" s="63">
        <f t="shared" si="54"/>
        <v>44543.53829711848</v>
      </c>
      <c r="M446" s="67">
        <f t="shared" si="55"/>
        <v>15980.195527645634</v>
      </c>
      <c r="N446" s="65">
        <f t="shared" si="56"/>
        <v>60523.73382476412</v>
      </c>
      <c r="O446" s="62"/>
      <c r="P446" s="62"/>
      <c r="Q446" s="62"/>
    </row>
    <row r="447" spans="1:17" s="66" customFormat="1" ht="13.5">
      <c r="A447" s="56" t="s">
        <v>489</v>
      </c>
      <c r="B447" s="57" t="s">
        <v>427</v>
      </c>
      <c r="C447">
        <v>97</v>
      </c>
      <c r="D447" s="58">
        <v>166001.46</v>
      </c>
      <c r="E447" s="59">
        <v>9650</v>
      </c>
      <c r="F447" s="60">
        <f t="shared" si="57"/>
        <v>1668.6157119170985</v>
      </c>
      <c r="G447" s="61">
        <f t="shared" si="58"/>
        <v>8.336795609515254E-05</v>
      </c>
      <c r="H447" s="62">
        <f t="shared" si="59"/>
        <v>17.20222383419689</v>
      </c>
      <c r="I447" s="57">
        <f t="shared" si="62"/>
        <v>650.1157119170982</v>
      </c>
      <c r="J447" s="62">
        <f t="shared" si="60"/>
        <v>650.1157119170982</v>
      </c>
      <c r="K447" s="62">
        <f t="shared" si="61"/>
        <v>0.00010684139919217284</v>
      </c>
      <c r="L447" s="63">
        <f t="shared" si="54"/>
        <v>15731.843777423783</v>
      </c>
      <c r="M447" s="67">
        <f t="shared" si="55"/>
        <v>5467.7080730020925</v>
      </c>
      <c r="N447" s="65">
        <f t="shared" si="56"/>
        <v>21199.551850425876</v>
      </c>
      <c r="O447" s="62"/>
      <c r="P447" s="62"/>
      <c r="Q447" s="62"/>
    </row>
    <row r="448" spans="1:17" s="66" customFormat="1" ht="13.5">
      <c r="A448" s="56" t="s">
        <v>488</v>
      </c>
      <c r="B448" s="57" t="s">
        <v>390</v>
      </c>
      <c r="C448">
        <v>837</v>
      </c>
      <c r="D448" s="58">
        <v>846291.6</v>
      </c>
      <c r="E448" s="59">
        <v>74800</v>
      </c>
      <c r="F448" s="60">
        <f t="shared" si="57"/>
        <v>9469.867235294118</v>
      </c>
      <c r="G448" s="61">
        <f t="shared" si="58"/>
        <v>0.0004731367865353934</v>
      </c>
      <c r="H448" s="62">
        <f t="shared" si="59"/>
        <v>11.314058823529411</v>
      </c>
      <c r="I448" s="57">
        <f t="shared" si="62"/>
        <v>681.3672352941171</v>
      </c>
      <c r="J448" s="62">
        <f t="shared" si="60"/>
        <v>681.3672352941171</v>
      </c>
      <c r="K448" s="62">
        <f t="shared" si="61"/>
        <v>0.00011197734103034423</v>
      </c>
      <c r="L448" s="63">
        <f t="shared" si="54"/>
        <v>89282.67358062179</v>
      </c>
      <c r="M448" s="67">
        <f t="shared" si="55"/>
        <v>5730.544678132365</v>
      </c>
      <c r="N448" s="65">
        <f t="shared" si="56"/>
        <v>95013.21825875416</v>
      </c>
      <c r="O448" s="62"/>
      <c r="P448" s="62"/>
      <c r="Q448" s="62"/>
    </row>
    <row r="449" spans="1:17" s="66" customFormat="1" ht="13.5">
      <c r="A449" s="56" t="s">
        <v>482</v>
      </c>
      <c r="B449" s="57" t="s">
        <v>212</v>
      </c>
      <c r="C449">
        <v>5257</v>
      </c>
      <c r="D449" s="58">
        <v>8666071.96</v>
      </c>
      <c r="E449" s="59">
        <v>560000</v>
      </c>
      <c r="F449" s="60">
        <f t="shared" si="57"/>
        <v>81352.7505245</v>
      </c>
      <c r="G449" s="61">
        <f t="shared" si="58"/>
        <v>0.00406457429683089</v>
      </c>
      <c r="H449" s="62">
        <f t="shared" si="59"/>
        <v>15.475128500000002</v>
      </c>
      <c r="I449" s="57">
        <f t="shared" si="62"/>
        <v>26154.25052450001</v>
      </c>
      <c r="J449" s="62">
        <f t="shared" si="60"/>
        <v>26154.25052450001</v>
      </c>
      <c r="K449" s="62">
        <f t="shared" si="61"/>
        <v>0.004298245173340056</v>
      </c>
      <c r="L449" s="63">
        <f aca="true" t="shared" si="63" ref="L449:L493">$B$501*G449</f>
        <v>767000.3062866704</v>
      </c>
      <c r="M449" s="67">
        <f aca="true" t="shared" si="64" ref="M449:M493">$G$501*K449</f>
        <v>219966.69841193373</v>
      </c>
      <c r="N449" s="65">
        <f aca="true" t="shared" si="65" ref="N449:N494">L449+M449</f>
        <v>986967.0046986041</v>
      </c>
      <c r="O449" s="62"/>
      <c r="P449" s="62"/>
      <c r="Q449" s="62"/>
    </row>
    <row r="450" spans="1:17" s="66" customFormat="1" ht="13.5">
      <c r="A450" s="56" t="s">
        <v>475</v>
      </c>
      <c r="B450" s="57" t="s">
        <v>13</v>
      </c>
      <c r="C450">
        <v>1681</v>
      </c>
      <c r="D450" s="58">
        <v>2013938.57</v>
      </c>
      <c r="E450" s="59">
        <v>135950</v>
      </c>
      <c r="F450" s="60">
        <f t="shared" si="57"/>
        <v>24902.02821750644</v>
      </c>
      <c r="G450" s="61">
        <f t="shared" si="58"/>
        <v>0.0012441637581921976</v>
      </c>
      <c r="H450" s="62">
        <f t="shared" si="59"/>
        <v>14.813818094887827</v>
      </c>
      <c r="I450" s="57">
        <f t="shared" si="62"/>
        <v>7251.528217506437</v>
      </c>
      <c r="J450" s="62">
        <f t="shared" si="60"/>
        <v>7251.528217506437</v>
      </c>
      <c r="K450" s="62">
        <f t="shared" si="61"/>
        <v>0.0011917315746073022</v>
      </c>
      <c r="L450" s="63">
        <f t="shared" si="63"/>
        <v>234778.33443670318</v>
      </c>
      <c r="M450" s="67">
        <f t="shared" si="64"/>
        <v>60987.97283262465</v>
      </c>
      <c r="N450" s="65">
        <f t="shared" si="65"/>
        <v>295766.3072693278</v>
      </c>
      <c r="O450" s="62"/>
      <c r="P450" s="62"/>
      <c r="Q450" s="62"/>
    </row>
    <row r="451" spans="1:17" s="66" customFormat="1" ht="13.5">
      <c r="A451" s="56" t="s">
        <v>476</v>
      </c>
      <c r="B451" s="57" t="s">
        <v>506</v>
      </c>
      <c r="C451">
        <v>547</v>
      </c>
      <c r="D451" s="58">
        <v>552389.52</v>
      </c>
      <c r="E451" s="59">
        <v>43950</v>
      </c>
      <c r="F451" s="60">
        <f aca="true" t="shared" si="66" ref="F451:F493">(C451*D451)/E451</f>
        <v>6875.018599317406</v>
      </c>
      <c r="G451" s="61">
        <f aca="true" t="shared" si="67" ref="G451:G492">F451/$F$494</f>
        <v>0.00034349206030353304</v>
      </c>
      <c r="H451" s="62">
        <f aca="true" t="shared" si="68" ref="H451:H493">D451/E451</f>
        <v>12.56858976109215</v>
      </c>
      <c r="I451" s="57">
        <f t="shared" si="62"/>
        <v>1131.5185993174064</v>
      </c>
      <c r="J451" s="62">
        <f aca="true" t="shared" si="69" ref="J451:J493">IF(I451&gt;0,I451,0)</f>
        <v>1131.5185993174064</v>
      </c>
      <c r="K451" s="62">
        <f aca="true" t="shared" si="70" ref="K451:K493">J451/$J$494</f>
        <v>0.00018595617387332948</v>
      </c>
      <c r="L451" s="63">
        <f t="shared" si="63"/>
        <v>64818.230943709255</v>
      </c>
      <c r="M451" s="67">
        <f t="shared" si="64"/>
        <v>9516.480323165511</v>
      </c>
      <c r="N451" s="65">
        <f t="shared" si="65"/>
        <v>74334.71126687477</v>
      </c>
      <c r="O451" s="62"/>
      <c r="P451" s="62"/>
      <c r="Q451" s="62"/>
    </row>
    <row r="452" spans="1:17" s="66" customFormat="1" ht="13.5">
      <c r="A452" s="56" t="s">
        <v>479</v>
      </c>
      <c r="B452" s="57" t="s">
        <v>151</v>
      </c>
      <c r="C452">
        <v>367</v>
      </c>
      <c r="D452" s="58">
        <v>493587.82</v>
      </c>
      <c r="E452" s="59">
        <v>36100</v>
      </c>
      <c r="F452" s="60">
        <f t="shared" si="66"/>
        <v>5017.914956786703</v>
      </c>
      <c r="G452" s="61">
        <f t="shared" si="67"/>
        <v>0.00025070680493951094</v>
      </c>
      <c r="H452" s="62">
        <f t="shared" si="68"/>
        <v>13.672792797783934</v>
      </c>
      <c r="I452" s="57">
        <f t="shared" si="62"/>
        <v>1164.414956786704</v>
      </c>
      <c r="J452" s="62">
        <f t="shared" si="69"/>
        <v>1164.414956786704</v>
      </c>
      <c r="K452" s="62">
        <f t="shared" si="70"/>
        <v>0.00019136243124554604</v>
      </c>
      <c r="L452" s="63">
        <f t="shared" si="63"/>
        <v>47309.30772422731</v>
      </c>
      <c r="M452" s="67">
        <f t="shared" si="64"/>
        <v>9793.150577414308</v>
      </c>
      <c r="N452" s="65">
        <f t="shared" si="65"/>
        <v>57102.458301641615</v>
      </c>
      <c r="O452" s="62"/>
      <c r="P452" s="62"/>
      <c r="Q452" s="62"/>
    </row>
    <row r="453" spans="1:17" s="66" customFormat="1" ht="13.5">
      <c r="A453" s="56" t="s">
        <v>481</v>
      </c>
      <c r="B453" s="57" t="s">
        <v>196</v>
      </c>
      <c r="C453">
        <v>4897</v>
      </c>
      <c r="D453" s="58">
        <v>5944539.53</v>
      </c>
      <c r="E453" s="59">
        <v>372350</v>
      </c>
      <c r="F453" s="60">
        <f t="shared" si="66"/>
        <v>78180.23386171613</v>
      </c>
      <c r="G453" s="61">
        <f t="shared" si="67"/>
        <v>0.003906067920578305</v>
      </c>
      <c r="H453" s="62">
        <f t="shared" si="68"/>
        <v>15.964924211091715</v>
      </c>
      <c r="I453" s="57">
        <f t="shared" si="62"/>
        <v>26761.733861716126</v>
      </c>
      <c r="J453" s="62">
        <f t="shared" si="69"/>
        <v>26761.733861716126</v>
      </c>
      <c r="K453" s="62">
        <f t="shared" si="70"/>
        <v>0.004398080277375161</v>
      </c>
      <c r="L453" s="63">
        <f t="shared" si="63"/>
        <v>737089.5628100624</v>
      </c>
      <c r="M453" s="67">
        <f t="shared" si="64"/>
        <v>225075.85280741213</v>
      </c>
      <c r="N453" s="65">
        <f t="shared" si="65"/>
        <v>962165.4156174746</v>
      </c>
      <c r="O453" s="62"/>
      <c r="P453" s="62"/>
      <c r="Q453" s="62"/>
    </row>
    <row r="454" spans="1:17" s="66" customFormat="1" ht="13.5">
      <c r="A454" s="56" t="s">
        <v>476</v>
      </c>
      <c r="B454" s="57" t="s">
        <v>66</v>
      </c>
      <c r="C454">
        <v>1601</v>
      </c>
      <c r="D454" s="58">
        <v>1334901.12</v>
      </c>
      <c r="E454" s="59">
        <v>94300</v>
      </c>
      <c r="F454" s="60">
        <f t="shared" si="66"/>
        <v>22663.59165556734</v>
      </c>
      <c r="G454" s="61">
        <f t="shared" si="67"/>
        <v>0.0011323262154405958</v>
      </c>
      <c r="H454" s="62">
        <f t="shared" si="68"/>
        <v>14.155897348886533</v>
      </c>
      <c r="I454" s="57">
        <f t="shared" si="62"/>
        <v>5853.09165556734</v>
      </c>
      <c r="J454" s="62">
        <f t="shared" si="69"/>
        <v>5853.09165556734</v>
      </c>
      <c r="K454" s="62">
        <f t="shared" si="70"/>
        <v>0.000961909534899212</v>
      </c>
      <c r="L454" s="63">
        <f t="shared" si="63"/>
        <v>213674.17363646673</v>
      </c>
      <c r="M454" s="67">
        <f t="shared" si="64"/>
        <v>49226.615986244164</v>
      </c>
      <c r="N454" s="65">
        <f t="shared" si="65"/>
        <v>262900.7896227109</v>
      </c>
      <c r="O454" s="62"/>
      <c r="P454" s="62"/>
      <c r="Q454" s="62"/>
    </row>
    <row r="455" spans="1:17" s="66" customFormat="1" ht="13.5">
      <c r="A455" s="56" t="s">
        <v>481</v>
      </c>
      <c r="B455" s="57" t="s">
        <v>197</v>
      </c>
      <c r="C455">
        <v>1567</v>
      </c>
      <c r="D455" s="58">
        <v>2369643.54</v>
      </c>
      <c r="E455" s="59">
        <v>174900</v>
      </c>
      <c r="F455" s="60">
        <f t="shared" si="66"/>
        <v>21230.597067924526</v>
      </c>
      <c r="G455" s="61">
        <f t="shared" si="67"/>
        <v>0.0010607304435597585</v>
      </c>
      <c r="H455" s="62">
        <f t="shared" si="68"/>
        <v>13.548562264150943</v>
      </c>
      <c r="I455" s="57">
        <f t="shared" si="62"/>
        <v>4777.097067924528</v>
      </c>
      <c r="J455" s="62">
        <f t="shared" si="69"/>
        <v>4777.097067924528</v>
      </c>
      <c r="K455" s="62">
        <f t="shared" si="70"/>
        <v>0.0007850782952296458</v>
      </c>
      <c r="L455" s="63">
        <f t="shared" si="63"/>
        <v>200163.78485989827</v>
      </c>
      <c r="M455" s="67">
        <f t="shared" si="64"/>
        <v>40177.11266626998</v>
      </c>
      <c r="N455" s="65">
        <f t="shared" si="65"/>
        <v>240340.89752616826</v>
      </c>
      <c r="O455" s="62"/>
      <c r="P455" s="62"/>
      <c r="Q455" s="62"/>
    </row>
    <row r="456" spans="1:17" s="66" customFormat="1" ht="13.5">
      <c r="A456" s="56" t="s">
        <v>490</v>
      </c>
      <c r="B456" s="57" t="s">
        <v>456</v>
      </c>
      <c r="C456">
        <v>8333</v>
      </c>
      <c r="D456" s="58">
        <v>11749058.12</v>
      </c>
      <c r="E456" s="59">
        <v>1006400</v>
      </c>
      <c r="F456" s="60">
        <f t="shared" si="66"/>
        <v>97282.29462833863</v>
      </c>
      <c r="G456" s="61">
        <f t="shared" si="67"/>
        <v>0.004860451696270476</v>
      </c>
      <c r="H456" s="62">
        <f t="shared" si="68"/>
        <v>11.674342329093799</v>
      </c>
      <c r="I456" s="57">
        <f t="shared" si="62"/>
        <v>9785.794628338625</v>
      </c>
      <c r="J456" s="62">
        <f t="shared" si="69"/>
        <v>9785.794628338625</v>
      </c>
      <c r="K456" s="62">
        <f t="shared" si="70"/>
        <v>0.0016082183081160047</v>
      </c>
      <c r="L456" s="63">
        <f t="shared" si="63"/>
        <v>917185.3354083558</v>
      </c>
      <c r="M456" s="67">
        <f t="shared" si="64"/>
        <v>82302.0691690814</v>
      </c>
      <c r="N456" s="65">
        <f t="shared" si="65"/>
        <v>999487.4045774372</v>
      </c>
      <c r="O456" s="62"/>
      <c r="P456" s="62"/>
      <c r="Q456" s="62"/>
    </row>
    <row r="457" spans="1:17" s="66" customFormat="1" ht="13.5">
      <c r="A457" s="56" t="s">
        <v>483</v>
      </c>
      <c r="B457" s="57" t="s">
        <v>247</v>
      </c>
      <c r="C457">
        <v>1570</v>
      </c>
      <c r="D457" s="58">
        <v>3192343.53</v>
      </c>
      <c r="E457" s="59">
        <v>274800</v>
      </c>
      <c r="F457" s="60">
        <f t="shared" si="66"/>
        <v>18238.6438941048</v>
      </c>
      <c r="G457" s="61">
        <f t="shared" si="67"/>
        <v>0.0009112454428778595</v>
      </c>
      <c r="H457" s="62">
        <f t="shared" si="68"/>
        <v>11.616970633187773</v>
      </c>
      <c r="I457" s="57">
        <f t="shared" si="62"/>
        <v>1753.6438941048032</v>
      </c>
      <c r="J457" s="62">
        <f t="shared" si="69"/>
        <v>1753.6438941048032</v>
      </c>
      <c r="K457" s="62">
        <f t="shared" si="70"/>
        <v>0.0002881975683658909</v>
      </c>
      <c r="L457" s="63">
        <f t="shared" si="63"/>
        <v>171955.40854908136</v>
      </c>
      <c r="M457" s="67">
        <f t="shared" si="64"/>
        <v>14748.778873060615</v>
      </c>
      <c r="N457" s="65">
        <f t="shared" si="65"/>
        <v>186704.187422142</v>
      </c>
      <c r="O457" s="62"/>
      <c r="P457" s="62"/>
      <c r="Q457" s="62"/>
    </row>
    <row r="458" spans="1:17" s="66" customFormat="1" ht="13.5">
      <c r="A458" s="56" t="s">
        <v>480</v>
      </c>
      <c r="B458" s="57" t="s">
        <v>176</v>
      </c>
      <c r="C458">
        <v>15924</v>
      </c>
      <c r="D458" s="58">
        <v>17488559.119999997</v>
      </c>
      <c r="E458" s="59">
        <v>866450</v>
      </c>
      <c r="F458" s="60">
        <f t="shared" si="66"/>
        <v>321412.44783528184</v>
      </c>
      <c r="G458" s="61">
        <f t="shared" si="67"/>
        <v>0.01605852003441914</v>
      </c>
      <c r="H458" s="62">
        <f t="shared" si="68"/>
        <v>20.18415271510185</v>
      </c>
      <c r="I458" s="57">
        <f aca="true" t="shared" si="71" ref="I458:I493">(H458-10.5)*C458</f>
        <v>154210.44783528184</v>
      </c>
      <c r="J458" s="62">
        <f t="shared" si="69"/>
        <v>154210.44783528184</v>
      </c>
      <c r="K458" s="62">
        <f t="shared" si="70"/>
        <v>0.025343273073938716</v>
      </c>
      <c r="L458" s="63">
        <f t="shared" si="63"/>
        <v>3030302.5324235</v>
      </c>
      <c r="M458" s="67">
        <f t="shared" si="64"/>
        <v>1296965.5941460456</v>
      </c>
      <c r="N458" s="65">
        <f t="shared" si="65"/>
        <v>4327268.126569546</v>
      </c>
      <c r="O458" s="62"/>
      <c r="P458" s="62"/>
      <c r="Q458" s="62"/>
    </row>
    <row r="459" spans="1:17" s="66" customFormat="1" ht="13.5">
      <c r="A459" s="56" t="s">
        <v>480</v>
      </c>
      <c r="B459" s="57" t="s">
        <v>177</v>
      </c>
      <c r="C459">
        <v>1177</v>
      </c>
      <c r="D459" s="58">
        <v>3247206.08</v>
      </c>
      <c r="E459" s="59">
        <v>239150</v>
      </c>
      <c r="F459" s="60">
        <f t="shared" si="66"/>
        <v>15981.44075333473</v>
      </c>
      <c r="G459" s="61">
        <f t="shared" si="67"/>
        <v>0.0007984702778152228</v>
      </c>
      <c r="H459" s="62">
        <f t="shared" si="68"/>
        <v>13.578114488814553</v>
      </c>
      <c r="I459" s="57">
        <f t="shared" si="71"/>
        <v>3622.9407533347285</v>
      </c>
      <c r="J459" s="62">
        <f t="shared" si="69"/>
        <v>3622.9407533347285</v>
      </c>
      <c r="K459" s="62">
        <f t="shared" si="70"/>
        <v>0.0005954017910675984</v>
      </c>
      <c r="L459" s="63">
        <f t="shared" si="63"/>
        <v>150674.31492704712</v>
      </c>
      <c r="M459" s="67">
        <f t="shared" si="64"/>
        <v>30470.240976951834</v>
      </c>
      <c r="N459" s="65">
        <f t="shared" si="65"/>
        <v>181144.55590399896</v>
      </c>
      <c r="O459" s="62"/>
      <c r="P459" s="62"/>
      <c r="Q459" s="62"/>
    </row>
    <row r="460" spans="1:17" s="66" customFormat="1" ht="13.5">
      <c r="A460" s="56" t="s">
        <v>484</v>
      </c>
      <c r="B460" s="57" t="s">
        <v>303</v>
      </c>
      <c r="C460">
        <v>78</v>
      </c>
      <c r="D460" s="58">
        <v>116987.52</v>
      </c>
      <c r="E460" s="59">
        <v>7850</v>
      </c>
      <c r="F460" s="60">
        <f t="shared" si="66"/>
        <v>1162.4237656050957</v>
      </c>
      <c r="G460" s="61">
        <f t="shared" si="67"/>
        <v>5.807741876263851E-05</v>
      </c>
      <c r="H460" s="62">
        <f t="shared" si="68"/>
        <v>14.902868789808918</v>
      </c>
      <c r="I460" s="57">
        <f t="shared" si="71"/>
        <v>343.42376560509564</v>
      </c>
      <c r="J460" s="62">
        <f t="shared" si="69"/>
        <v>343.42376560509564</v>
      </c>
      <c r="K460" s="62">
        <f t="shared" si="70"/>
        <v>5.6438992260153394E-05</v>
      </c>
      <c r="L460" s="63">
        <f t="shared" si="63"/>
        <v>10959.425200817359</v>
      </c>
      <c r="M460" s="67">
        <f t="shared" si="64"/>
        <v>2888.317973615144</v>
      </c>
      <c r="N460" s="65">
        <f t="shared" si="65"/>
        <v>13847.743174432504</v>
      </c>
      <c r="O460" s="62"/>
      <c r="P460" s="62"/>
      <c r="Q460" s="62"/>
    </row>
    <row r="461" spans="1:17" s="66" customFormat="1" ht="13.5">
      <c r="A461" s="56" t="s">
        <v>478</v>
      </c>
      <c r="B461" s="57" t="s">
        <v>114</v>
      </c>
      <c r="C461">
        <v>397</v>
      </c>
      <c r="D461" s="58">
        <v>975872.89</v>
      </c>
      <c r="E461" s="59">
        <v>136400</v>
      </c>
      <c r="F461" s="60">
        <f t="shared" si="66"/>
        <v>2840.3338513929616</v>
      </c>
      <c r="G461" s="61">
        <f t="shared" si="67"/>
        <v>0.00014190974358406887</v>
      </c>
      <c r="H461" s="62">
        <f t="shared" si="68"/>
        <v>7.1544933284457475</v>
      </c>
      <c r="I461" s="57">
        <f t="shared" si="71"/>
        <v>-1328.1661486070382</v>
      </c>
      <c r="J461" s="62">
        <f t="shared" si="69"/>
        <v>0</v>
      </c>
      <c r="K461" s="62">
        <f t="shared" si="70"/>
        <v>0</v>
      </c>
      <c r="L461" s="63">
        <f t="shared" si="63"/>
        <v>26778.897086198904</v>
      </c>
      <c r="M461" s="67">
        <f t="shared" si="64"/>
        <v>0</v>
      </c>
      <c r="N461" s="65">
        <f t="shared" si="65"/>
        <v>26778.897086198904</v>
      </c>
      <c r="O461" s="62"/>
      <c r="P461" s="62"/>
      <c r="Q461" s="62"/>
    </row>
    <row r="462" spans="1:17" s="66" customFormat="1" ht="13.5">
      <c r="A462" s="56" t="s">
        <v>485</v>
      </c>
      <c r="B462" s="57" t="s">
        <v>323</v>
      </c>
      <c r="C462">
        <v>252</v>
      </c>
      <c r="D462" s="58">
        <v>352589.66</v>
      </c>
      <c r="E462" s="59">
        <v>24450</v>
      </c>
      <c r="F462" s="60">
        <f t="shared" si="66"/>
        <v>3634.0529374233124</v>
      </c>
      <c r="G462" s="61">
        <f t="shared" si="67"/>
        <v>0.00018156581145127018</v>
      </c>
      <c r="H462" s="62">
        <f t="shared" si="68"/>
        <v>14.42084498977505</v>
      </c>
      <c r="I462" s="57">
        <f t="shared" si="71"/>
        <v>988.0529374233126</v>
      </c>
      <c r="J462" s="62">
        <f t="shared" si="69"/>
        <v>988.0529374233126</v>
      </c>
      <c r="K462" s="62">
        <f t="shared" si="70"/>
        <v>0.0001623787217800769</v>
      </c>
      <c r="L462" s="63">
        <f t="shared" si="63"/>
        <v>34262.144771936524</v>
      </c>
      <c r="M462" s="67">
        <f t="shared" si="64"/>
        <v>8309.882261685412</v>
      </c>
      <c r="N462" s="65">
        <f t="shared" si="65"/>
        <v>42572.02703362194</v>
      </c>
      <c r="O462" s="62"/>
      <c r="P462" s="62"/>
      <c r="Q462" s="62"/>
    </row>
    <row r="463" spans="1:17" s="66" customFormat="1" ht="13.5">
      <c r="A463" s="56" t="s">
        <v>490</v>
      </c>
      <c r="B463" s="57" t="s">
        <v>457</v>
      </c>
      <c r="C463">
        <v>10415</v>
      </c>
      <c r="D463" s="58">
        <v>34331867.57</v>
      </c>
      <c r="E463" s="59">
        <v>4053850</v>
      </c>
      <c r="F463" s="60">
        <f t="shared" si="66"/>
        <v>88204.15179188919</v>
      </c>
      <c r="G463" s="61">
        <f t="shared" si="67"/>
        <v>0.004406886379817169</v>
      </c>
      <c r="H463" s="62">
        <f t="shared" si="68"/>
        <v>8.468953604598099</v>
      </c>
      <c r="I463" s="57">
        <f t="shared" si="71"/>
        <v>-21153.3482081108</v>
      </c>
      <c r="J463" s="62">
        <f t="shared" si="69"/>
        <v>0</v>
      </c>
      <c r="K463" s="62">
        <f t="shared" si="70"/>
        <v>0</v>
      </c>
      <c r="L463" s="63">
        <f t="shared" si="63"/>
        <v>831595.8711163781</v>
      </c>
      <c r="M463" s="67">
        <f t="shared" si="64"/>
        <v>0</v>
      </c>
      <c r="N463" s="65">
        <f t="shared" si="65"/>
        <v>831595.8711163781</v>
      </c>
      <c r="O463" s="62"/>
      <c r="P463" s="62"/>
      <c r="Q463" s="62"/>
    </row>
    <row r="464" spans="1:17" s="66" customFormat="1" ht="13.5">
      <c r="A464" s="56" t="s">
        <v>489</v>
      </c>
      <c r="B464" s="57" t="s">
        <v>428</v>
      </c>
      <c r="C464">
        <v>93</v>
      </c>
      <c r="D464" s="58">
        <v>340889.58</v>
      </c>
      <c r="E464" s="59">
        <v>23600</v>
      </c>
      <c r="F464" s="60">
        <f t="shared" si="66"/>
        <v>1343.336056779661</v>
      </c>
      <c r="G464" s="61">
        <f t="shared" si="67"/>
        <v>6.711622131016237E-05</v>
      </c>
      <c r="H464" s="62">
        <f t="shared" si="68"/>
        <v>14.44447372881356</v>
      </c>
      <c r="I464" s="57">
        <f t="shared" si="71"/>
        <v>366.836056779661</v>
      </c>
      <c r="J464" s="62">
        <f t="shared" si="69"/>
        <v>366.836056779661</v>
      </c>
      <c r="K464" s="62">
        <f t="shared" si="70"/>
        <v>6.0286618000514057E-05</v>
      </c>
      <c r="L464" s="63">
        <f t="shared" si="63"/>
        <v>12665.0809020358</v>
      </c>
      <c r="M464" s="67">
        <f t="shared" si="64"/>
        <v>3085.2238030176654</v>
      </c>
      <c r="N464" s="65">
        <f t="shared" si="65"/>
        <v>15750.304705053464</v>
      </c>
      <c r="O464" s="62"/>
      <c r="P464" s="62"/>
      <c r="Q464" s="62"/>
    </row>
    <row r="465" spans="1:17" s="66" customFormat="1" ht="13.5">
      <c r="A465" s="56" t="s">
        <v>486</v>
      </c>
      <c r="B465" s="57" t="s">
        <v>333</v>
      </c>
      <c r="C465">
        <v>1879</v>
      </c>
      <c r="D465" s="58">
        <v>4098027.64</v>
      </c>
      <c r="E465" s="59">
        <v>427150</v>
      </c>
      <c r="F465" s="60">
        <f t="shared" si="66"/>
        <v>18026.908429263727</v>
      </c>
      <c r="G465" s="61">
        <f t="shared" si="67"/>
        <v>0.0009006666422525335</v>
      </c>
      <c r="H465" s="62">
        <f t="shared" si="68"/>
        <v>9.59388420929416</v>
      </c>
      <c r="I465" s="57">
        <f t="shared" si="71"/>
        <v>-1702.5915707362735</v>
      </c>
      <c r="J465" s="62">
        <f t="shared" si="69"/>
        <v>0</v>
      </c>
      <c r="K465" s="62">
        <f t="shared" si="70"/>
        <v>0</v>
      </c>
      <c r="L465" s="63">
        <f t="shared" si="63"/>
        <v>169959.14947562883</v>
      </c>
      <c r="M465" s="67">
        <f t="shared" si="64"/>
        <v>0</v>
      </c>
      <c r="N465" s="65">
        <f t="shared" si="65"/>
        <v>169959.14947562883</v>
      </c>
      <c r="O465" s="62"/>
      <c r="P465" s="62"/>
      <c r="Q465" s="62"/>
    </row>
    <row r="466" spans="1:17" s="66" customFormat="1" ht="13.5">
      <c r="A466" s="56" t="s">
        <v>487</v>
      </c>
      <c r="B466" s="57" t="s">
        <v>507</v>
      </c>
      <c r="C466">
        <v>53</v>
      </c>
      <c r="D466" s="58">
        <v>182439.43</v>
      </c>
      <c r="E466" s="59">
        <v>22200</v>
      </c>
      <c r="F466" s="60">
        <f t="shared" si="66"/>
        <v>435.5535941441441</v>
      </c>
      <c r="G466" s="61">
        <f t="shared" si="67"/>
        <v>2.1761279517125236E-05</v>
      </c>
      <c r="H466" s="62">
        <f t="shared" si="68"/>
        <v>8.217992342342342</v>
      </c>
      <c r="I466" s="57">
        <f t="shared" si="71"/>
        <v>-120.94640585585589</v>
      </c>
      <c r="J466" s="62">
        <f t="shared" si="69"/>
        <v>0</v>
      </c>
      <c r="K466" s="62">
        <f t="shared" si="70"/>
        <v>0</v>
      </c>
      <c r="L466" s="63">
        <f t="shared" si="63"/>
        <v>4106.434483886454</v>
      </c>
      <c r="M466" s="67">
        <f t="shared" si="64"/>
        <v>0</v>
      </c>
      <c r="N466" s="65">
        <f t="shared" si="65"/>
        <v>4106.434483886454</v>
      </c>
      <c r="O466" s="62"/>
      <c r="P466" s="62"/>
      <c r="Q466" s="62"/>
    </row>
    <row r="467" spans="1:17" s="66" customFormat="1" ht="13.5">
      <c r="A467" s="56" t="s">
        <v>480</v>
      </c>
      <c r="B467" s="57" t="s">
        <v>178</v>
      </c>
      <c r="C467">
        <v>3508</v>
      </c>
      <c r="D467" s="58">
        <v>3575987.63</v>
      </c>
      <c r="E467" s="59">
        <v>355150</v>
      </c>
      <c r="F467" s="60">
        <f t="shared" si="66"/>
        <v>35321.87697040687</v>
      </c>
      <c r="G467" s="61">
        <f t="shared" si="67"/>
        <v>0.001764763850319996</v>
      </c>
      <c r="H467" s="62">
        <f t="shared" si="68"/>
        <v>10.068950105589188</v>
      </c>
      <c r="I467" s="57">
        <f t="shared" si="71"/>
        <v>-1512.123029593128</v>
      </c>
      <c r="J467" s="62">
        <f t="shared" si="69"/>
        <v>0</v>
      </c>
      <c r="K467" s="62">
        <f t="shared" si="70"/>
        <v>0</v>
      </c>
      <c r="L467" s="63">
        <f t="shared" si="63"/>
        <v>333017.51053596183</v>
      </c>
      <c r="M467" s="67">
        <f t="shared" si="64"/>
        <v>0</v>
      </c>
      <c r="N467" s="65">
        <f t="shared" si="65"/>
        <v>333017.51053596183</v>
      </c>
      <c r="O467" s="62"/>
      <c r="P467" s="62"/>
      <c r="Q467" s="62"/>
    </row>
    <row r="468" spans="1:17" s="66" customFormat="1" ht="13.5">
      <c r="A468" s="56" t="s">
        <v>483</v>
      </c>
      <c r="B468" s="57" t="s">
        <v>248</v>
      </c>
      <c r="C468">
        <v>1772</v>
      </c>
      <c r="D468" s="58">
        <v>1827654.84</v>
      </c>
      <c r="E468" s="59">
        <v>131200</v>
      </c>
      <c r="F468" s="60">
        <f t="shared" si="66"/>
        <v>24684.48457682927</v>
      </c>
      <c r="G468" s="61">
        <f t="shared" si="67"/>
        <v>0.0012332947674741869</v>
      </c>
      <c r="H468" s="62">
        <f t="shared" si="68"/>
        <v>13.930296036585366</v>
      </c>
      <c r="I468" s="57">
        <f t="shared" si="71"/>
        <v>6078.484576829269</v>
      </c>
      <c r="J468" s="62">
        <f t="shared" si="69"/>
        <v>6078.484576829269</v>
      </c>
      <c r="K468" s="62">
        <f t="shared" si="70"/>
        <v>0.0009989510870940103</v>
      </c>
      <c r="L468" s="63">
        <f t="shared" si="63"/>
        <v>232727.31541209313</v>
      </c>
      <c r="M468" s="67">
        <f t="shared" si="64"/>
        <v>51122.25190549806</v>
      </c>
      <c r="N468" s="65">
        <f t="shared" si="65"/>
        <v>283849.56731759117</v>
      </c>
      <c r="O468" s="62"/>
      <c r="P468" s="62"/>
      <c r="Q468" s="62"/>
    </row>
    <row r="469" spans="1:17" s="66" customFormat="1" ht="13.5">
      <c r="A469" s="56" t="s">
        <v>477</v>
      </c>
      <c r="B469" s="57" t="s">
        <v>94</v>
      </c>
      <c r="C469">
        <v>18748</v>
      </c>
      <c r="D469" s="58">
        <v>37495178.58</v>
      </c>
      <c r="E469" s="59">
        <v>2600450</v>
      </c>
      <c r="F469" s="60">
        <f t="shared" si="66"/>
        <v>270322.29345607106</v>
      </c>
      <c r="G469" s="61">
        <f t="shared" si="67"/>
        <v>0.01350593604712883</v>
      </c>
      <c r="H469" s="62">
        <f t="shared" si="68"/>
        <v>14.418726981868522</v>
      </c>
      <c r="I469" s="57">
        <f t="shared" si="71"/>
        <v>73468.29345607106</v>
      </c>
      <c r="J469" s="62">
        <f t="shared" si="69"/>
        <v>73468.29345607106</v>
      </c>
      <c r="K469" s="62">
        <f t="shared" si="70"/>
        <v>0.01207393564748784</v>
      </c>
      <c r="L469" s="63">
        <f t="shared" si="63"/>
        <v>2548620.4281990496</v>
      </c>
      <c r="M469" s="67">
        <f t="shared" si="64"/>
        <v>617894.8975942781</v>
      </c>
      <c r="N469" s="65">
        <f t="shared" si="65"/>
        <v>3166515.3257933278</v>
      </c>
      <c r="O469" s="62"/>
      <c r="P469" s="62"/>
      <c r="Q469" s="62"/>
    </row>
    <row r="470" spans="1:17" s="66" customFormat="1" ht="13.5">
      <c r="A470" s="56" t="s">
        <v>476</v>
      </c>
      <c r="B470" s="57" t="s">
        <v>67</v>
      </c>
      <c r="C470">
        <v>494</v>
      </c>
      <c r="D470" s="58">
        <v>540330.78</v>
      </c>
      <c r="E470" s="59">
        <v>34100</v>
      </c>
      <c r="F470" s="60">
        <f t="shared" si="66"/>
        <v>7827.665845161291</v>
      </c>
      <c r="G470" s="61">
        <f t="shared" si="67"/>
        <v>0.00039108855193337264</v>
      </c>
      <c r="H470" s="62">
        <f t="shared" si="68"/>
        <v>15.84547741935484</v>
      </c>
      <c r="I470" s="57">
        <f t="shared" si="71"/>
        <v>2640.6658451612907</v>
      </c>
      <c r="J470" s="62">
        <f t="shared" si="69"/>
        <v>2640.6658451612907</v>
      </c>
      <c r="K470" s="62">
        <f t="shared" si="70"/>
        <v>0.0004339726429069769</v>
      </c>
      <c r="L470" s="63">
        <f t="shared" si="63"/>
        <v>73799.86616359482</v>
      </c>
      <c r="M470" s="67">
        <f t="shared" si="64"/>
        <v>22208.95402929509</v>
      </c>
      <c r="N470" s="65">
        <f t="shared" si="65"/>
        <v>96008.82019288992</v>
      </c>
      <c r="O470" s="62"/>
      <c r="P470" s="62"/>
      <c r="Q470" s="62"/>
    </row>
    <row r="471" spans="1:17" s="66" customFormat="1" ht="13.5">
      <c r="A471" s="56" t="s">
        <v>476</v>
      </c>
      <c r="B471" s="57" t="s">
        <v>68</v>
      </c>
      <c r="C471">
        <v>56</v>
      </c>
      <c r="D471" s="58">
        <v>218676.7</v>
      </c>
      <c r="E471" s="59">
        <v>18850</v>
      </c>
      <c r="F471" s="60">
        <f t="shared" si="66"/>
        <v>649.6496127320955</v>
      </c>
      <c r="G471" s="61">
        <f t="shared" si="67"/>
        <v>3.2458018946289904E-05</v>
      </c>
      <c r="H471" s="62">
        <f t="shared" si="68"/>
        <v>11.600885941644563</v>
      </c>
      <c r="I471" s="57">
        <f t="shared" si="71"/>
        <v>61.649612732095534</v>
      </c>
      <c r="J471" s="62">
        <f t="shared" si="69"/>
        <v>61.649612732095534</v>
      </c>
      <c r="K471" s="62">
        <f t="shared" si="70"/>
        <v>1.0131628513529313E-05</v>
      </c>
      <c r="L471" s="63">
        <f t="shared" si="63"/>
        <v>6124.9490488274605</v>
      </c>
      <c r="M471" s="67">
        <f t="shared" si="64"/>
        <v>518.4955217260086</v>
      </c>
      <c r="N471" s="65">
        <f t="shared" si="65"/>
        <v>6643.444570553469</v>
      </c>
      <c r="O471" s="62"/>
      <c r="P471" s="62"/>
      <c r="Q471" s="62"/>
    </row>
    <row r="472" spans="1:17" s="66" customFormat="1" ht="13.5">
      <c r="A472" s="56" t="s">
        <v>476</v>
      </c>
      <c r="B472" s="57" t="s">
        <v>69</v>
      </c>
      <c r="C472">
        <v>207</v>
      </c>
      <c r="D472" s="58">
        <v>845958.82</v>
      </c>
      <c r="E472" s="59">
        <v>54000</v>
      </c>
      <c r="F472" s="60">
        <f t="shared" si="66"/>
        <v>3242.842143333333</v>
      </c>
      <c r="G472" s="61">
        <f t="shared" si="67"/>
        <v>0.0001620200022678172</v>
      </c>
      <c r="H472" s="62">
        <f t="shared" si="68"/>
        <v>15.665904074074072</v>
      </c>
      <c r="I472" s="57">
        <f t="shared" si="71"/>
        <v>1069.342143333333</v>
      </c>
      <c r="J472" s="62">
        <f t="shared" si="69"/>
        <v>1069.342143333333</v>
      </c>
      <c r="K472" s="62">
        <f t="shared" si="70"/>
        <v>0.00017573796281893173</v>
      </c>
      <c r="L472" s="63">
        <f t="shared" si="63"/>
        <v>30573.77779042555</v>
      </c>
      <c r="M472" s="67">
        <f t="shared" si="64"/>
        <v>8993.553859302216</v>
      </c>
      <c r="N472" s="65">
        <f t="shared" si="65"/>
        <v>39567.33164972776</v>
      </c>
      <c r="O472" s="62"/>
      <c r="P472" s="62"/>
      <c r="Q472" s="62"/>
    </row>
    <row r="473" spans="1:17" s="66" customFormat="1" ht="13.5">
      <c r="A473" s="56" t="s">
        <v>482</v>
      </c>
      <c r="B473" s="57" t="s">
        <v>508</v>
      </c>
      <c r="C473">
        <v>722</v>
      </c>
      <c r="D473" s="58">
        <v>1843974.57</v>
      </c>
      <c r="E473" s="59">
        <v>260050</v>
      </c>
      <c r="F473" s="60">
        <f t="shared" si="66"/>
        <v>5119.590999961546</v>
      </c>
      <c r="G473" s="61">
        <f t="shared" si="67"/>
        <v>0.00025578677862236106</v>
      </c>
      <c r="H473" s="62">
        <f t="shared" si="68"/>
        <v>7.090846260334551</v>
      </c>
      <c r="I473" s="57">
        <f t="shared" si="71"/>
        <v>-2461.409000038454</v>
      </c>
      <c r="J473" s="62">
        <f t="shared" si="69"/>
        <v>0</v>
      </c>
      <c r="K473" s="62">
        <f t="shared" si="70"/>
        <v>0</v>
      </c>
      <c r="L473" s="63">
        <f t="shared" si="63"/>
        <v>48267.917676003126</v>
      </c>
      <c r="M473" s="67">
        <f t="shared" si="64"/>
        <v>0</v>
      </c>
      <c r="N473" s="65">
        <f t="shared" si="65"/>
        <v>48267.917676003126</v>
      </c>
      <c r="O473" s="62"/>
      <c r="P473" s="62"/>
      <c r="Q473" s="62"/>
    </row>
    <row r="474" spans="1:17" s="66" customFormat="1" ht="13.5">
      <c r="A474" s="56" t="s">
        <v>482</v>
      </c>
      <c r="B474" s="57" t="s">
        <v>213</v>
      </c>
      <c r="C474">
        <v>2383</v>
      </c>
      <c r="D474" s="58">
        <v>2954431.07</v>
      </c>
      <c r="E474" s="59">
        <v>227100</v>
      </c>
      <c r="F474" s="60">
        <f t="shared" si="66"/>
        <v>31001.361690048434</v>
      </c>
      <c r="G474" s="61">
        <f t="shared" si="67"/>
        <v>0.0015489007695465764</v>
      </c>
      <c r="H474" s="62">
        <f t="shared" si="68"/>
        <v>13.009383839718184</v>
      </c>
      <c r="I474" s="57">
        <f t="shared" si="71"/>
        <v>5979.861690048434</v>
      </c>
      <c r="J474" s="62">
        <f t="shared" si="69"/>
        <v>5979.861690048434</v>
      </c>
      <c r="K474" s="62">
        <f t="shared" si="70"/>
        <v>0.0009827431920641186</v>
      </c>
      <c r="L474" s="63">
        <f t="shared" si="63"/>
        <v>292283.34331990476</v>
      </c>
      <c r="M474" s="67">
        <f t="shared" si="64"/>
        <v>50292.79778779308</v>
      </c>
      <c r="N474" s="65">
        <f t="shared" si="65"/>
        <v>342576.14110769785</v>
      </c>
      <c r="O474" s="62"/>
      <c r="P474" s="62"/>
      <c r="Q474" s="62"/>
    </row>
    <row r="475" spans="1:17" s="66" customFormat="1" ht="13.5">
      <c r="A475" s="56" t="s">
        <v>489</v>
      </c>
      <c r="B475" s="57" t="s">
        <v>429</v>
      </c>
      <c r="C475">
        <v>477</v>
      </c>
      <c r="D475" s="58">
        <v>897619.1</v>
      </c>
      <c r="E475" s="59">
        <v>78150</v>
      </c>
      <c r="F475" s="60">
        <f t="shared" si="66"/>
        <v>5478.7499769673705</v>
      </c>
      <c r="G475" s="61">
        <f t="shared" si="67"/>
        <v>0.00027373120382006</v>
      </c>
      <c r="H475" s="62">
        <f t="shared" si="68"/>
        <v>11.485849008317338</v>
      </c>
      <c r="I475" s="57">
        <f t="shared" si="71"/>
        <v>470.2499769673702</v>
      </c>
      <c r="J475" s="62">
        <f t="shared" si="69"/>
        <v>470.2499769673702</v>
      </c>
      <c r="K475" s="62">
        <f t="shared" si="70"/>
        <v>7.728188165322743E-05</v>
      </c>
      <c r="L475" s="63">
        <f t="shared" si="63"/>
        <v>51654.09753584835</v>
      </c>
      <c r="M475" s="67">
        <f t="shared" si="64"/>
        <v>3954.972243035733</v>
      </c>
      <c r="N475" s="65">
        <f t="shared" si="65"/>
        <v>55609.069778884084</v>
      </c>
      <c r="O475" s="62"/>
      <c r="P475" s="62"/>
      <c r="Q475" s="62"/>
    </row>
    <row r="476" spans="1:17" s="66" customFormat="1" ht="13.5">
      <c r="A476" s="56" t="s">
        <v>489</v>
      </c>
      <c r="B476" s="57" t="s">
        <v>430</v>
      </c>
      <c r="C476">
        <v>225</v>
      </c>
      <c r="D476" s="58">
        <v>266669.61</v>
      </c>
      <c r="E476" s="59">
        <v>15350</v>
      </c>
      <c r="F476" s="60">
        <f t="shared" si="66"/>
        <v>3908.837931596091</v>
      </c>
      <c r="G476" s="61">
        <f t="shared" si="67"/>
        <v>0.00019529471449718678</v>
      </c>
      <c r="H476" s="62">
        <f t="shared" si="68"/>
        <v>17.37261302931596</v>
      </c>
      <c r="I476" s="57">
        <f t="shared" si="71"/>
        <v>1546.337931596091</v>
      </c>
      <c r="J476" s="62">
        <f t="shared" si="69"/>
        <v>1546.337931596091</v>
      </c>
      <c r="K476" s="62">
        <f t="shared" si="70"/>
        <v>0.0002541284654518925</v>
      </c>
      <c r="L476" s="63">
        <f t="shared" si="63"/>
        <v>36852.83990313593</v>
      </c>
      <c r="M476" s="67">
        <f t="shared" si="64"/>
        <v>13005.260813101935</v>
      </c>
      <c r="N476" s="65">
        <f t="shared" si="65"/>
        <v>49858.10071623787</v>
      </c>
      <c r="O476" s="62"/>
      <c r="P476" s="62"/>
      <c r="Q476" s="62"/>
    </row>
    <row r="477" spans="1:17" s="66" customFormat="1" ht="13.5">
      <c r="A477" s="56" t="s">
        <v>485</v>
      </c>
      <c r="B477" s="57" t="s">
        <v>324</v>
      </c>
      <c r="C477">
        <v>148</v>
      </c>
      <c r="D477" s="58">
        <v>507467.71</v>
      </c>
      <c r="E477" s="59">
        <v>58500</v>
      </c>
      <c r="F477" s="60">
        <f t="shared" si="66"/>
        <v>1283.849932991453</v>
      </c>
      <c r="G477" s="61">
        <f t="shared" si="67"/>
        <v>6.414415499146015E-05</v>
      </c>
      <c r="H477" s="62">
        <f t="shared" si="68"/>
        <v>8.67466170940171</v>
      </c>
      <c r="I477" s="57">
        <f t="shared" si="71"/>
        <v>-270.150067008547</v>
      </c>
      <c r="J477" s="62">
        <f t="shared" si="69"/>
        <v>0</v>
      </c>
      <c r="K477" s="62">
        <f t="shared" si="70"/>
        <v>0</v>
      </c>
      <c r="L477" s="63">
        <f t="shared" si="63"/>
        <v>12104.240919721718</v>
      </c>
      <c r="M477" s="67">
        <f t="shared" si="64"/>
        <v>0</v>
      </c>
      <c r="N477" s="65">
        <f t="shared" si="65"/>
        <v>12104.240919721718</v>
      </c>
      <c r="O477" s="62"/>
      <c r="P477" s="62"/>
      <c r="Q477" s="62"/>
    </row>
    <row r="478" spans="1:17" s="66" customFormat="1" ht="13.5">
      <c r="A478" s="56" t="s">
        <v>478</v>
      </c>
      <c r="B478" s="57" t="s">
        <v>115</v>
      </c>
      <c r="C478">
        <v>3980</v>
      </c>
      <c r="D478" s="58">
        <v>4833238.82</v>
      </c>
      <c r="E478" s="59">
        <v>288550</v>
      </c>
      <c r="F478" s="60">
        <f t="shared" si="66"/>
        <v>66665.36303448277</v>
      </c>
      <c r="G478" s="61">
        <f t="shared" si="67"/>
        <v>0.0033307579563306247</v>
      </c>
      <c r="H478" s="62">
        <f t="shared" si="68"/>
        <v>16.750091214694162</v>
      </c>
      <c r="I478" s="57">
        <f t="shared" si="71"/>
        <v>24875.363034482765</v>
      </c>
      <c r="J478" s="62">
        <f t="shared" si="69"/>
        <v>24875.363034482765</v>
      </c>
      <c r="K478" s="62">
        <f t="shared" si="70"/>
        <v>0.004088070082447571</v>
      </c>
      <c r="L478" s="63">
        <f t="shared" si="63"/>
        <v>628526.4301022183</v>
      </c>
      <c r="M478" s="67">
        <f t="shared" si="64"/>
        <v>209210.79246250124</v>
      </c>
      <c r="N478" s="65">
        <f t="shared" si="65"/>
        <v>837737.2225647195</v>
      </c>
      <c r="O478" s="62"/>
      <c r="P478" s="62"/>
      <c r="Q478" s="62"/>
    </row>
    <row r="479" spans="1:17" s="66" customFormat="1" ht="13.5">
      <c r="A479" s="56" t="s">
        <v>477</v>
      </c>
      <c r="B479" s="57" t="s">
        <v>95</v>
      </c>
      <c r="C479">
        <v>18851</v>
      </c>
      <c r="D479" s="58">
        <v>34523600.5</v>
      </c>
      <c r="E479" s="59">
        <v>2608150</v>
      </c>
      <c r="F479" s="60">
        <f t="shared" si="66"/>
        <v>249527.21010122116</v>
      </c>
      <c r="G479" s="61">
        <f t="shared" si="67"/>
        <v>0.01246696489053439</v>
      </c>
      <c r="H479" s="62">
        <f t="shared" si="68"/>
        <v>13.236815558921075</v>
      </c>
      <c r="I479" s="57">
        <f t="shared" si="71"/>
        <v>51591.71010122118</v>
      </c>
      <c r="J479" s="62">
        <f t="shared" si="69"/>
        <v>51591.71010122118</v>
      </c>
      <c r="K479" s="62">
        <f t="shared" si="70"/>
        <v>0.008478691397377466</v>
      </c>
      <c r="L479" s="63">
        <f t="shared" si="63"/>
        <v>2352562.7018210916</v>
      </c>
      <c r="M479" s="67">
        <f t="shared" si="64"/>
        <v>433904.9259224828</v>
      </c>
      <c r="N479" s="65">
        <f t="shared" si="65"/>
        <v>2786467.6277435743</v>
      </c>
      <c r="O479" s="62"/>
      <c r="P479" s="62"/>
      <c r="Q479" s="62"/>
    </row>
    <row r="480" spans="1:17" s="66" customFormat="1" ht="13.5">
      <c r="A480" s="56" t="s">
        <v>480</v>
      </c>
      <c r="B480" s="57" t="s">
        <v>179</v>
      </c>
      <c r="C480">
        <v>2703</v>
      </c>
      <c r="D480" s="58">
        <v>4274353.92</v>
      </c>
      <c r="E480" s="59">
        <v>353800</v>
      </c>
      <c r="F480" s="60">
        <f t="shared" si="66"/>
        <v>32655.677348106274</v>
      </c>
      <c r="G480" s="61">
        <f t="shared" si="67"/>
        <v>0.0016315542613982348</v>
      </c>
      <c r="H480" s="62">
        <f t="shared" si="68"/>
        <v>12.081271678914641</v>
      </c>
      <c r="I480" s="57">
        <f t="shared" si="71"/>
        <v>4274.177348106275</v>
      </c>
      <c r="J480" s="62">
        <f t="shared" si="69"/>
        <v>4274.177348106275</v>
      </c>
      <c r="K480" s="62">
        <f t="shared" si="70"/>
        <v>0.0007024273985327056</v>
      </c>
      <c r="L480" s="63">
        <f t="shared" si="63"/>
        <v>307880.3650339164</v>
      </c>
      <c r="M480" s="67">
        <f t="shared" si="64"/>
        <v>35947.376079819245</v>
      </c>
      <c r="N480" s="65">
        <f t="shared" si="65"/>
        <v>343827.7411137356</v>
      </c>
      <c r="O480" s="62"/>
      <c r="P480" s="62"/>
      <c r="Q480" s="62"/>
    </row>
    <row r="481" spans="1:17" s="66" customFormat="1" ht="13.5">
      <c r="A481" s="56" t="s">
        <v>484</v>
      </c>
      <c r="B481" s="57" t="s">
        <v>304</v>
      </c>
      <c r="C481">
        <v>388</v>
      </c>
      <c r="D481" s="58">
        <v>431790.0200000001</v>
      </c>
      <c r="E481" s="59">
        <v>24950</v>
      </c>
      <c r="F481" s="60">
        <f t="shared" si="66"/>
        <v>6714.8107318637285</v>
      </c>
      <c r="G481" s="61">
        <f t="shared" si="67"/>
        <v>0.00033548769934457317</v>
      </c>
      <c r="H481" s="62">
        <f t="shared" si="68"/>
        <v>17.306213226452908</v>
      </c>
      <c r="I481" s="57">
        <f t="shared" si="71"/>
        <v>2640.810731863728</v>
      </c>
      <c r="J481" s="62">
        <f t="shared" si="69"/>
        <v>2640.810731863728</v>
      </c>
      <c r="K481" s="62">
        <f t="shared" si="70"/>
        <v>0.00043399645389589626</v>
      </c>
      <c r="L481" s="63">
        <f t="shared" si="63"/>
        <v>63307.77822251332</v>
      </c>
      <c r="M481" s="67">
        <f t="shared" si="64"/>
        <v>22210.172578821068</v>
      </c>
      <c r="N481" s="65">
        <f t="shared" si="65"/>
        <v>85517.95080133439</v>
      </c>
      <c r="O481" s="62"/>
      <c r="P481" s="62"/>
      <c r="Q481" s="62"/>
    </row>
    <row r="482" spans="1:17" s="66" customFormat="1" ht="13.5">
      <c r="A482" s="56" t="s">
        <v>480</v>
      </c>
      <c r="B482" s="57" t="s">
        <v>180</v>
      </c>
      <c r="C482">
        <v>7708</v>
      </c>
      <c r="D482" s="58">
        <v>11366879.51</v>
      </c>
      <c r="E482" s="59">
        <v>706950</v>
      </c>
      <c r="F482" s="60">
        <f t="shared" si="66"/>
        <v>123935.08347560649</v>
      </c>
      <c r="G482" s="61">
        <f t="shared" si="67"/>
        <v>0.006192087563392644</v>
      </c>
      <c r="H482" s="62">
        <f t="shared" si="68"/>
        <v>16.07876018105948</v>
      </c>
      <c r="I482" s="57">
        <f t="shared" si="71"/>
        <v>43001.083475606465</v>
      </c>
      <c r="J482" s="62">
        <f t="shared" si="69"/>
        <v>43001.083475606465</v>
      </c>
      <c r="K482" s="62">
        <f t="shared" si="70"/>
        <v>0.007066889541502229</v>
      </c>
      <c r="L482" s="63">
        <f t="shared" si="63"/>
        <v>1168469.982546278</v>
      </c>
      <c r="M482" s="67">
        <f t="shared" si="64"/>
        <v>361654.6515605397</v>
      </c>
      <c r="N482" s="65">
        <f t="shared" si="65"/>
        <v>1530124.6341068177</v>
      </c>
      <c r="O482" s="62"/>
      <c r="P482" s="62"/>
      <c r="Q482" s="62"/>
    </row>
    <row r="483" spans="1:17" s="66" customFormat="1" ht="13.5">
      <c r="A483" s="56" t="s">
        <v>479</v>
      </c>
      <c r="B483" s="57" t="s">
        <v>152</v>
      </c>
      <c r="C483">
        <v>499</v>
      </c>
      <c r="D483" s="58">
        <v>1807916.86</v>
      </c>
      <c r="E483" s="59">
        <v>208250</v>
      </c>
      <c r="F483" s="60">
        <f t="shared" si="66"/>
        <v>4332.055285186075</v>
      </c>
      <c r="G483" s="61">
        <f t="shared" si="67"/>
        <v>0.00021643964649130035</v>
      </c>
      <c r="H483" s="62">
        <f t="shared" si="68"/>
        <v>8.681473517406964</v>
      </c>
      <c r="I483" s="57">
        <f t="shared" si="71"/>
        <v>-907.444714813925</v>
      </c>
      <c r="J483" s="62">
        <f t="shared" si="69"/>
        <v>0</v>
      </c>
      <c r="K483" s="62">
        <f t="shared" si="70"/>
        <v>0</v>
      </c>
      <c r="L483" s="63">
        <f t="shared" si="63"/>
        <v>40842.96731415191</v>
      </c>
      <c r="M483" s="67">
        <f t="shared" si="64"/>
        <v>0</v>
      </c>
      <c r="N483" s="65">
        <f t="shared" si="65"/>
        <v>40842.96731415191</v>
      </c>
      <c r="O483" s="62"/>
      <c r="P483" s="62"/>
      <c r="Q483" s="62"/>
    </row>
    <row r="484" spans="1:17" s="66" customFormat="1" ht="13.5">
      <c r="A484" s="56" t="s">
        <v>488</v>
      </c>
      <c r="B484" s="57" t="s">
        <v>391</v>
      </c>
      <c r="C484">
        <v>3978</v>
      </c>
      <c r="D484" s="58">
        <v>4238381.42</v>
      </c>
      <c r="E484" s="59">
        <v>326650</v>
      </c>
      <c r="F484" s="60">
        <f t="shared" si="66"/>
        <v>51615.73944209398</v>
      </c>
      <c r="G484" s="61">
        <f t="shared" si="67"/>
        <v>0.0025788434502294288</v>
      </c>
      <c r="H484" s="62">
        <f t="shared" si="68"/>
        <v>12.975299005051278</v>
      </c>
      <c r="I484" s="57">
        <f t="shared" si="71"/>
        <v>9846.739442093985</v>
      </c>
      <c r="J484" s="62">
        <f t="shared" si="69"/>
        <v>9846.739442093985</v>
      </c>
      <c r="K484" s="62">
        <f t="shared" si="70"/>
        <v>0.0016182341084662653</v>
      </c>
      <c r="L484" s="63">
        <f t="shared" si="63"/>
        <v>486637.3626713019</v>
      </c>
      <c r="M484" s="67">
        <f t="shared" si="64"/>
        <v>82814.63707671611</v>
      </c>
      <c r="N484" s="65">
        <f t="shared" si="65"/>
        <v>569451.999748018</v>
      </c>
      <c r="O484" s="62"/>
      <c r="P484" s="62"/>
      <c r="Q484" s="62"/>
    </row>
    <row r="485" spans="1:17" s="66" customFormat="1" ht="13.5">
      <c r="A485" s="56" t="s">
        <v>476</v>
      </c>
      <c r="B485" s="57" t="s">
        <v>70</v>
      </c>
      <c r="C485">
        <v>216</v>
      </c>
      <c r="D485" s="58">
        <v>369697.86</v>
      </c>
      <c r="E485" s="59">
        <v>37600</v>
      </c>
      <c r="F485" s="60">
        <f t="shared" si="66"/>
        <v>2123.7962170212763</v>
      </c>
      <c r="G485" s="61">
        <f t="shared" si="67"/>
        <v>0.000106109842135106</v>
      </c>
      <c r="H485" s="62">
        <f t="shared" si="68"/>
        <v>9.832389893617021</v>
      </c>
      <c r="I485" s="57">
        <f t="shared" si="71"/>
        <v>-144.20378297872338</v>
      </c>
      <c r="J485" s="62">
        <f t="shared" si="69"/>
        <v>0</v>
      </c>
      <c r="K485" s="62">
        <f t="shared" si="70"/>
        <v>0</v>
      </c>
      <c r="L485" s="63">
        <f t="shared" si="63"/>
        <v>20023.322363946612</v>
      </c>
      <c r="M485" s="67">
        <f t="shared" si="64"/>
        <v>0</v>
      </c>
      <c r="N485" s="65">
        <f t="shared" si="65"/>
        <v>20023.322363946612</v>
      </c>
      <c r="O485" s="62"/>
      <c r="P485" s="62"/>
      <c r="Q485" s="62"/>
    </row>
    <row r="486" spans="1:17" s="66" customFormat="1" ht="13.5">
      <c r="A486" s="56" t="s">
        <v>480</v>
      </c>
      <c r="B486" s="57" t="s">
        <v>181</v>
      </c>
      <c r="C486">
        <v>5959</v>
      </c>
      <c r="D486" s="58">
        <v>12249736.889999999</v>
      </c>
      <c r="E486" s="59">
        <v>718700</v>
      </c>
      <c r="F486" s="60">
        <f t="shared" si="66"/>
        <v>101566.9710971337</v>
      </c>
      <c r="G486" s="61">
        <f t="shared" si="67"/>
        <v>0.005074524185928411</v>
      </c>
      <c r="H486" s="62">
        <f t="shared" si="68"/>
        <v>17.044297885070264</v>
      </c>
      <c r="I486" s="57">
        <f t="shared" si="71"/>
        <v>38997.471097133704</v>
      </c>
      <c r="J486" s="62">
        <f t="shared" si="69"/>
        <v>38997.471097133704</v>
      </c>
      <c r="K486" s="62">
        <f t="shared" si="70"/>
        <v>0.006408927365695472</v>
      </c>
      <c r="L486" s="63">
        <f t="shared" si="63"/>
        <v>957581.6114127595</v>
      </c>
      <c r="M486" s="67">
        <f t="shared" si="64"/>
        <v>327982.8246508433</v>
      </c>
      <c r="N486" s="65">
        <f t="shared" si="65"/>
        <v>1285564.4360636028</v>
      </c>
      <c r="O486" s="62"/>
      <c r="P486" s="62"/>
      <c r="Q486" s="62"/>
    </row>
    <row r="487" spans="1:17" s="66" customFormat="1" ht="13.5">
      <c r="A487" s="56" t="s">
        <v>482</v>
      </c>
      <c r="B487" s="57" t="s">
        <v>214</v>
      </c>
      <c r="C487">
        <v>3836</v>
      </c>
      <c r="D487" s="58">
        <v>8893683.4286</v>
      </c>
      <c r="E487" s="59">
        <v>514000</v>
      </c>
      <c r="F487" s="60">
        <f t="shared" si="66"/>
        <v>66373.87087959066</v>
      </c>
      <c r="G487" s="61">
        <f t="shared" si="67"/>
        <v>0.003316194324334611</v>
      </c>
      <c r="H487" s="62">
        <f t="shared" si="68"/>
        <v>17.30288604785992</v>
      </c>
      <c r="I487" s="57">
        <f t="shared" si="71"/>
        <v>26095.870879590657</v>
      </c>
      <c r="J487" s="62">
        <f t="shared" si="69"/>
        <v>26095.870879590657</v>
      </c>
      <c r="K487" s="62">
        <f t="shared" si="70"/>
        <v>0.004288650938295244</v>
      </c>
      <c r="L487" s="63">
        <f t="shared" si="63"/>
        <v>625778.2185096049</v>
      </c>
      <c r="M487" s="67">
        <f t="shared" si="64"/>
        <v>219475.7045012827</v>
      </c>
      <c r="N487" s="65">
        <f t="shared" si="65"/>
        <v>845253.9230108876</v>
      </c>
      <c r="O487" s="62"/>
      <c r="P487" s="62"/>
      <c r="Q487" s="62"/>
    </row>
    <row r="488" spans="1:17" s="66" customFormat="1" ht="13.5">
      <c r="A488" s="56" t="s">
        <v>476</v>
      </c>
      <c r="B488" s="57" t="s">
        <v>71</v>
      </c>
      <c r="C488">
        <v>1180</v>
      </c>
      <c r="D488" s="58">
        <v>1070072.17</v>
      </c>
      <c r="E488" s="59">
        <v>65500</v>
      </c>
      <c r="F488" s="60">
        <f t="shared" si="66"/>
        <v>19277.636039694655</v>
      </c>
      <c r="G488" s="61">
        <f t="shared" si="67"/>
        <v>0.0009631559282928779</v>
      </c>
      <c r="H488" s="62">
        <f t="shared" si="68"/>
        <v>16.33697969465649</v>
      </c>
      <c r="I488" s="57">
        <f t="shared" si="71"/>
        <v>6887.636039694657</v>
      </c>
      <c r="J488" s="62">
        <f t="shared" si="69"/>
        <v>6887.636039694657</v>
      </c>
      <c r="K488" s="62">
        <f t="shared" si="70"/>
        <v>0.001131928759939357</v>
      </c>
      <c r="L488" s="63">
        <f t="shared" si="63"/>
        <v>181751.11046154302</v>
      </c>
      <c r="M488" s="67">
        <f t="shared" si="64"/>
        <v>57927.5081155721</v>
      </c>
      <c r="N488" s="65">
        <f t="shared" si="65"/>
        <v>239678.61857711512</v>
      </c>
      <c r="O488" s="62"/>
      <c r="P488" s="62"/>
      <c r="Q488" s="62"/>
    </row>
    <row r="489" spans="1:17" s="66" customFormat="1" ht="13.5">
      <c r="A489" s="56" t="s">
        <v>483</v>
      </c>
      <c r="B489" s="57" t="s">
        <v>249</v>
      </c>
      <c r="C489">
        <v>1287</v>
      </c>
      <c r="D489" s="58">
        <v>2697981.44</v>
      </c>
      <c r="E489" s="59">
        <v>237250</v>
      </c>
      <c r="F489" s="60">
        <f t="shared" si="66"/>
        <v>14635.625345753424</v>
      </c>
      <c r="G489" s="61">
        <f t="shared" si="67"/>
        <v>0.0007312301823216282</v>
      </c>
      <c r="H489" s="62">
        <f t="shared" si="68"/>
        <v>11.371892265542677</v>
      </c>
      <c r="I489" s="57">
        <f t="shared" si="71"/>
        <v>1122.1253457534249</v>
      </c>
      <c r="J489" s="62">
        <f t="shared" si="69"/>
        <v>1122.1253457534249</v>
      </c>
      <c r="K489" s="62">
        <f t="shared" si="70"/>
        <v>0.00018441246659884564</v>
      </c>
      <c r="L489" s="63">
        <f t="shared" si="63"/>
        <v>137985.8585052902</v>
      </c>
      <c r="M489" s="67">
        <f t="shared" si="64"/>
        <v>9437.47966620233</v>
      </c>
      <c r="N489" s="65">
        <f t="shared" si="65"/>
        <v>147423.33817149253</v>
      </c>
      <c r="O489" s="62"/>
      <c r="P489" s="62"/>
      <c r="Q489" s="62"/>
    </row>
    <row r="490" spans="1:17" s="66" customFormat="1" ht="13.5">
      <c r="A490" s="56" t="s">
        <v>484</v>
      </c>
      <c r="B490" s="57" t="s">
        <v>305</v>
      </c>
      <c r="C490">
        <v>246</v>
      </c>
      <c r="D490" s="58">
        <v>428377.14</v>
      </c>
      <c r="E490" s="59">
        <v>37100</v>
      </c>
      <c r="F490" s="60">
        <f t="shared" si="66"/>
        <v>2840.452195148248</v>
      </c>
      <c r="G490" s="61">
        <f t="shared" si="67"/>
        <v>0.0001419156563157568</v>
      </c>
      <c r="H490" s="62">
        <f t="shared" si="68"/>
        <v>11.546553638814016</v>
      </c>
      <c r="I490" s="57">
        <f t="shared" si="71"/>
        <v>257.452195148248</v>
      </c>
      <c r="J490" s="62">
        <f t="shared" si="69"/>
        <v>257.452195148248</v>
      </c>
      <c r="K490" s="62">
        <f t="shared" si="70"/>
        <v>4.231024147012577E-05</v>
      </c>
      <c r="L490" s="63">
        <f t="shared" si="63"/>
        <v>26780.012840687432</v>
      </c>
      <c r="M490" s="67">
        <f t="shared" si="64"/>
        <v>2165.265998068495</v>
      </c>
      <c r="N490" s="65">
        <f t="shared" si="65"/>
        <v>28945.278838755927</v>
      </c>
      <c r="O490" s="62"/>
      <c r="P490" s="62"/>
      <c r="Q490" s="62"/>
    </row>
    <row r="491" spans="1:17" s="66" customFormat="1" ht="13.5">
      <c r="A491" s="56" t="s">
        <v>486</v>
      </c>
      <c r="B491" s="57" t="s">
        <v>334</v>
      </c>
      <c r="C491">
        <v>3180</v>
      </c>
      <c r="D491" s="58">
        <v>5632021.01</v>
      </c>
      <c r="E491" s="59">
        <v>481450</v>
      </c>
      <c r="F491" s="60">
        <f t="shared" si="66"/>
        <v>37199.76490144355</v>
      </c>
      <c r="G491" s="61">
        <f t="shared" si="67"/>
        <v>0.0018585875375046346</v>
      </c>
      <c r="H491" s="62">
        <f t="shared" si="68"/>
        <v>11.698039277183508</v>
      </c>
      <c r="I491" s="57">
        <f t="shared" si="71"/>
        <v>3809.7649014435547</v>
      </c>
      <c r="J491" s="62">
        <f t="shared" si="69"/>
        <v>3809.7649014435547</v>
      </c>
      <c r="K491" s="62">
        <f t="shared" si="70"/>
        <v>0.0006261048690288615</v>
      </c>
      <c r="L491" s="63">
        <f t="shared" si="63"/>
        <v>350722.3897071142</v>
      </c>
      <c r="M491" s="67">
        <f t="shared" si="64"/>
        <v>32041.499576185055</v>
      </c>
      <c r="N491" s="65">
        <f t="shared" si="65"/>
        <v>382763.8892832993</v>
      </c>
      <c r="O491" s="62"/>
      <c r="P491" s="62"/>
      <c r="Q491" s="62"/>
    </row>
    <row r="492" spans="1:17" s="66" customFormat="1" ht="13.5">
      <c r="A492" s="56" t="s">
        <v>477</v>
      </c>
      <c r="B492" s="57" t="s">
        <v>96</v>
      </c>
      <c r="C492">
        <v>8462</v>
      </c>
      <c r="D492" s="58">
        <v>32208136.45</v>
      </c>
      <c r="E492" s="59">
        <v>2100950</v>
      </c>
      <c r="F492" s="60">
        <f t="shared" si="66"/>
        <v>129724.76767171994</v>
      </c>
      <c r="G492" s="61">
        <f t="shared" si="67"/>
        <v>0.006481353770356399</v>
      </c>
      <c r="H492" s="62">
        <f t="shared" si="68"/>
        <v>15.33027270996454</v>
      </c>
      <c r="I492" s="57">
        <f t="shared" si="71"/>
        <v>40873.767671719936</v>
      </c>
      <c r="J492" s="62">
        <f t="shared" si="69"/>
        <v>40873.767671719936</v>
      </c>
      <c r="K492" s="62">
        <f t="shared" si="70"/>
        <v>0.006717281936510455</v>
      </c>
      <c r="L492" s="63">
        <f t="shared" si="63"/>
        <v>1223055.5930276932</v>
      </c>
      <c r="M492" s="67">
        <f t="shared" si="64"/>
        <v>343763.15689040546</v>
      </c>
      <c r="N492" s="65">
        <f t="shared" si="65"/>
        <v>1566818.7499180986</v>
      </c>
      <c r="O492" s="62"/>
      <c r="P492" s="62"/>
      <c r="Q492" s="62"/>
    </row>
    <row r="493" spans="1:17" s="66" customFormat="1" ht="13.5">
      <c r="A493" s="56" t="s">
        <v>490</v>
      </c>
      <c r="B493" s="57" t="s">
        <v>458</v>
      </c>
      <c r="C493">
        <v>13081</v>
      </c>
      <c r="D493" s="58">
        <v>53245641.17</v>
      </c>
      <c r="E493" s="59">
        <v>5164400</v>
      </c>
      <c r="F493" s="60">
        <f t="shared" si="66"/>
        <v>134866.82521585663</v>
      </c>
      <c r="G493" s="61">
        <f>F493/$F$494</f>
        <v>0.00673826303023974</v>
      </c>
      <c r="H493" s="62">
        <f t="shared" si="68"/>
        <v>10.310131122686082</v>
      </c>
      <c r="I493" s="57">
        <f t="shared" si="71"/>
        <v>-2483.6747841433626</v>
      </c>
      <c r="J493" s="62">
        <f t="shared" si="69"/>
        <v>0</v>
      </c>
      <c r="K493" s="62">
        <f t="shared" si="70"/>
        <v>0</v>
      </c>
      <c r="L493" s="63">
        <f t="shared" si="63"/>
        <v>1271535.3270977635</v>
      </c>
      <c r="M493" s="67">
        <f t="shared" si="64"/>
        <v>0</v>
      </c>
      <c r="N493" s="65">
        <f t="shared" si="65"/>
        <v>1271535.3270977635</v>
      </c>
      <c r="O493" s="62"/>
      <c r="P493" s="62"/>
      <c r="Q493" s="62"/>
    </row>
    <row r="494" spans="1:17" s="66" customFormat="1" ht="14.25" thickBot="1">
      <c r="A494" s="68" t="s">
        <v>463</v>
      </c>
      <c r="B494" s="69"/>
      <c r="C494">
        <f>SUM(C7:C493)</f>
        <v>1350141</v>
      </c>
      <c r="D494" s="70">
        <f>SUM(D7:D493)</f>
        <v>2716011417.0026174</v>
      </c>
      <c r="E494" s="71">
        <f>SUM(E7:E493)</f>
        <v>206583850</v>
      </c>
      <c r="F494" s="72">
        <f>SUM(F7:F493)</f>
        <v>20015072.817817595</v>
      </c>
      <c r="G494" s="73">
        <f>SUM(G7:G493)</f>
        <v>0.9999999999999999</v>
      </c>
      <c r="H494" s="74"/>
      <c r="I494" s="74"/>
      <c r="J494" s="74">
        <f>SUM(J7:J493)</f>
        <v>6084867.072432775</v>
      </c>
      <c r="K494" s="74">
        <f>SUM(K7:K493)</f>
        <v>1.0000000000000002</v>
      </c>
      <c r="L494" s="75">
        <f>SUM(L7:L493)</f>
        <v>188703723.9999999</v>
      </c>
      <c r="M494" s="76">
        <f>SUM(M7:M493)</f>
        <v>51175931.00000002</v>
      </c>
      <c r="N494" s="77">
        <f t="shared" si="65"/>
        <v>239879654.99999994</v>
      </c>
      <c r="O494" s="62"/>
      <c r="P494" s="62"/>
      <c r="Q494" s="62"/>
    </row>
    <row r="495" spans="1:14" s="14" customFormat="1" ht="13.5">
      <c r="A495" s="22"/>
      <c r="B495" s="22"/>
      <c r="C495" s="23"/>
      <c r="D495"/>
      <c r="E495"/>
      <c r="F495"/>
      <c r="G495"/>
      <c r="H495"/>
      <c r="I495"/>
      <c r="J495"/>
      <c r="K495"/>
      <c r="L495" s="58"/>
      <c r="M495" s="64"/>
      <c r="N495" s="58"/>
    </row>
    <row r="496" spans="1:14" s="14" customFormat="1" ht="14.25" thickBot="1">
      <c r="A496" s="22"/>
      <c r="B496" s="26"/>
      <c r="C496" s="26"/>
      <c r="D496"/>
      <c r="E496"/>
      <c r="F496"/>
      <c r="G496"/>
      <c r="H496"/>
      <c r="I496"/>
      <c r="J496"/>
      <c r="K496"/>
      <c r="L496"/>
      <c r="M496"/>
      <c r="N496" s="44"/>
    </row>
    <row r="497" spans="2:14" s="14" customFormat="1" ht="13.5">
      <c r="B497" s="27" t="s">
        <v>530</v>
      </c>
      <c r="C497" s="28"/>
      <c r="D497" s="78"/>
      <c r="E497" s="78"/>
      <c r="F497" s="78"/>
      <c r="G497" s="78"/>
      <c r="H497" s="78"/>
      <c r="I497" s="78"/>
      <c r="J497" s="78"/>
      <c r="K497" s="78"/>
      <c r="L497" s="79"/>
      <c r="M497"/>
      <c r="N497"/>
    </row>
    <row r="498" spans="2:14" s="14" customFormat="1" ht="13.5">
      <c r="B498" s="29" t="s">
        <v>533</v>
      </c>
      <c r="C498" s="30"/>
      <c r="D498" s="80"/>
      <c r="E498" s="80"/>
      <c r="F498" s="80"/>
      <c r="G498" s="80"/>
      <c r="H498" s="80"/>
      <c r="I498" s="80"/>
      <c r="J498" s="80"/>
      <c r="K498" s="80"/>
      <c r="L498" s="81"/>
      <c r="M498"/>
      <c r="N498"/>
    </row>
    <row r="499" spans="2:14" s="14" customFormat="1" ht="13.5">
      <c r="B499" s="31"/>
      <c r="C499" s="32"/>
      <c r="D499" s="80"/>
      <c r="E499" s="80" t="s">
        <v>521</v>
      </c>
      <c r="F499" s="80"/>
      <c r="G499" s="89">
        <f>235879655-B501</f>
        <v>47175931</v>
      </c>
      <c r="H499" s="80"/>
      <c r="I499" s="80"/>
      <c r="J499" s="80"/>
      <c r="K499" s="80"/>
      <c r="L499" s="82"/>
      <c r="M499"/>
      <c r="N499"/>
    </row>
    <row r="500" spans="2:14" s="14" customFormat="1" ht="13.5">
      <c r="B500" s="33"/>
      <c r="C500" s="26"/>
      <c r="D500" s="80"/>
      <c r="E500" s="80" t="s">
        <v>510</v>
      </c>
      <c r="F500" s="80"/>
      <c r="G500" s="89">
        <v>4000000</v>
      </c>
      <c r="H500" s="80"/>
      <c r="I500" s="80"/>
      <c r="J500" s="80"/>
      <c r="K500" s="80"/>
      <c r="L500" s="93" t="s">
        <v>512</v>
      </c>
      <c r="M500"/>
      <c r="N500"/>
    </row>
    <row r="501" spans="1:14" s="14" customFormat="1" ht="14.25" thickBot="1">
      <c r="A501" s="34"/>
      <c r="B501" s="83">
        <v>188703724</v>
      </c>
      <c r="C501" s="84" t="s">
        <v>472</v>
      </c>
      <c r="D501" s="85"/>
      <c r="E501" s="86" t="s">
        <v>473</v>
      </c>
      <c r="F501" s="90"/>
      <c r="G501" s="87">
        <f>SUM(G499+G500)</f>
        <v>51175931</v>
      </c>
      <c r="H501" s="90"/>
      <c r="I501" s="91"/>
      <c r="J501" s="90"/>
      <c r="K501" s="87"/>
      <c r="L501" s="88">
        <f>G501+B501</f>
        <v>239879655</v>
      </c>
      <c r="M501"/>
      <c r="N501"/>
    </row>
    <row r="502" spans="1:14" s="14" customFormat="1" ht="12" customHeight="1">
      <c r="A502" s="22"/>
      <c r="B502" s="26"/>
      <c r="C502" s="26"/>
      <c r="D502"/>
      <c r="E502"/>
      <c r="F502"/>
      <c r="G502"/>
      <c r="H502"/>
      <c r="I502"/>
      <c r="J502"/>
      <c r="K502"/>
      <c r="L502"/>
      <c r="M502"/>
      <c r="N502"/>
    </row>
    <row r="503" spans="1:14" s="14" customFormat="1" ht="13.5">
      <c r="A503" s="35"/>
      <c r="B503" s="35" t="s">
        <v>470</v>
      </c>
      <c r="C503" s="22"/>
      <c r="D503"/>
      <c r="E503"/>
      <c r="F503"/>
      <c r="G503"/>
      <c r="H503"/>
      <c r="I503"/>
      <c r="J503"/>
      <c r="K503"/>
      <c r="L503"/>
      <c r="M503"/>
      <c r="N503"/>
    </row>
    <row r="504" spans="1:14" s="14" customFormat="1" ht="13.5">
      <c r="A504" s="37"/>
      <c r="B504" s="37" t="s">
        <v>515</v>
      </c>
      <c r="C504" s="38"/>
      <c r="D504"/>
      <c r="E504"/>
      <c r="F504"/>
      <c r="G504"/>
      <c r="H504"/>
      <c r="I504"/>
      <c r="J504"/>
      <c r="K504"/>
      <c r="L504" s="92"/>
      <c r="M504"/>
      <c r="N504"/>
    </row>
    <row r="505" spans="1:14" s="14" customFormat="1" ht="13.5">
      <c r="A505" s="37"/>
      <c r="B505" s="37" t="s">
        <v>516</v>
      </c>
      <c r="C505" s="38"/>
      <c r="D505"/>
      <c r="E505"/>
      <c r="F505"/>
      <c r="G505"/>
      <c r="H505"/>
      <c r="I505"/>
      <c r="J505"/>
      <c r="K505"/>
      <c r="L505"/>
      <c r="M505"/>
      <c r="N505"/>
    </row>
    <row r="506" spans="1:14" s="14" customFormat="1" ht="13.5">
      <c r="A506" s="39"/>
      <c r="B506" s="39" t="s">
        <v>517</v>
      </c>
      <c r="C506" s="22"/>
      <c r="D506"/>
      <c r="E506"/>
      <c r="F506"/>
      <c r="G506"/>
      <c r="H506"/>
      <c r="I506"/>
      <c r="J506"/>
      <c r="K506"/>
      <c r="L506"/>
      <c r="M506"/>
      <c r="N506"/>
    </row>
    <row r="507" spans="1:14" s="13" customFormat="1" ht="15">
      <c r="A507" s="40"/>
      <c r="B507" s="43" t="s">
        <v>531</v>
      </c>
      <c r="C507" s="40"/>
      <c r="D507"/>
      <c r="E507"/>
      <c r="F507"/>
      <c r="G507"/>
      <c r="H507"/>
      <c r="I507"/>
      <c r="J507"/>
      <c r="K507"/>
      <c r="L507"/>
      <c r="M507"/>
      <c r="N507"/>
    </row>
    <row r="508" spans="1:14" s="13" customFormat="1" ht="15">
      <c r="A508" s="40"/>
      <c r="B508" s="42" t="s">
        <v>532</v>
      </c>
      <c r="C508" s="40"/>
      <c r="D508"/>
      <c r="E508"/>
      <c r="F508"/>
      <c r="G508"/>
      <c r="H508"/>
      <c r="I508"/>
      <c r="J508"/>
      <c r="K508"/>
      <c r="L508"/>
      <c r="M508"/>
      <c r="N508"/>
    </row>
    <row r="509" spans="4:14" ht="13.5">
      <c r="D509"/>
      <c r="E509"/>
      <c r="F509"/>
      <c r="G509"/>
      <c r="H509"/>
      <c r="I509"/>
      <c r="J509"/>
      <c r="K509"/>
      <c r="L509"/>
      <c r="M509"/>
      <c r="N509"/>
    </row>
    <row r="510" spans="4:14" ht="13.5">
      <c r="D510"/>
      <c r="E510"/>
      <c r="F510"/>
      <c r="G510"/>
      <c r="H510"/>
      <c r="I510"/>
      <c r="J510"/>
      <c r="K510"/>
      <c r="L510"/>
      <c r="M510"/>
      <c r="N510"/>
    </row>
    <row r="511" spans="4:14" ht="13.5">
      <c r="D511"/>
      <c r="E511"/>
      <c r="F511"/>
      <c r="G511"/>
      <c r="H511"/>
      <c r="I511"/>
      <c r="J511"/>
      <c r="K511"/>
      <c r="L511"/>
      <c r="M511"/>
      <c r="N511"/>
    </row>
    <row r="512" spans="4:14" ht="13.5">
      <c r="D512"/>
      <c r="E512"/>
      <c r="F512"/>
      <c r="G512"/>
      <c r="H512"/>
      <c r="I512"/>
      <c r="J512"/>
      <c r="K512"/>
      <c r="L512"/>
      <c r="M512"/>
      <c r="N512"/>
    </row>
    <row r="513" spans="4:14" ht="13.5">
      <c r="D513"/>
      <c r="E513"/>
      <c r="F513"/>
      <c r="G513"/>
      <c r="H513"/>
      <c r="I513"/>
      <c r="J513"/>
      <c r="K513"/>
      <c r="L513"/>
      <c r="M513"/>
      <c r="N513"/>
    </row>
    <row r="514" spans="4:14" ht="13.5">
      <c r="D514"/>
      <c r="E514"/>
      <c r="F514"/>
      <c r="G514"/>
      <c r="H514"/>
      <c r="I514"/>
      <c r="J514"/>
      <c r="K514"/>
      <c r="L514"/>
      <c r="M514"/>
      <c r="N514"/>
    </row>
    <row r="515" spans="4:14" ht="13.5">
      <c r="D515"/>
      <c r="E515"/>
      <c r="F515"/>
      <c r="G515"/>
      <c r="H515"/>
      <c r="I515"/>
      <c r="J515"/>
      <c r="K515"/>
      <c r="L515"/>
      <c r="M515"/>
      <c r="N515"/>
    </row>
    <row r="516" spans="4:14" ht="13.5">
      <c r="D516"/>
      <c r="E516"/>
      <c r="F516"/>
      <c r="G516"/>
      <c r="H516"/>
      <c r="I516"/>
      <c r="J516"/>
      <c r="K516"/>
      <c r="L516"/>
      <c r="M516"/>
      <c r="N516"/>
    </row>
    <row r="517" spans="4:14" ht="13.5">
      <c r="D517"/>
      <c r="E517"/>
      <c r="F517"/>
      <c r="G517"/>
      <c r="H517"/>
      <c r="I517"/>
      <c r="J517"/>
      <c r="K517"/>
      <c r="L517"/>
      <c r="M517"/>
      <c r="N517"/>
    </row>
    <row r="518" spans="4:14" ht="13.5">
      <c r="D518"/>
      <c r="E518"/>
      <c r="F518"/>
      <c r="G518"/>
      <c r="H518"/>
      <c r="I518"/>
      <c r="J518"/>
      <c r="K518"/>
      <c r="L518"/>
      <c r="M518"/>
      <c r="N518"/>
    </row>
    <row r="519" spans="4:14" ht="13.5">
      <c r="D519"/>
      <c r="E519"/>
      <c r="F519"/>
      <c r="G519"/>
      <c r="H519"/>
      <c r="I519"/>
      <c r="J519"/>
      <c r="K519"/>
      <c r="L519"/>
      <c r="M519"/>
      <c r="N519"/>
    </row>
    <row r="520" spans="4:14" ht="13.5">
      <c r="D520"/>
      <c r="E520"/>
      <c r="F520"/>
      <c r="G520"/>
      <c r="H520"/>
      <c r="I520"/>
      <c r="J520"/>
      <c r="K520"/>
      <c r="L520"/>
      <c r="M520"/>
      <c r="N520"/>
    </row>
    <row r="521" spans="4:14" ht="13.5">
      <c r="D521"/>
      <c r="E521"/>
      <c r="F521"/>
      <c r="G521"/>
      <c r="H521"/>
      <c r="I521"/>
      <c r="J521"/>
      <c r="K521"/>
      <c r="L521"/>
      <c r="M521"/>
      <c r="N521"/>
    </row>
    <row r="522" spans="4:14" ht="13.5">
      <c r="D522"/>
      <c r="E522"/>
      <c r="F522"/>
      <c r="G522"/>
      <c r="H522"/>
      <c r="I522"/>
      <c r="J522"/>
      <c r="K522"/>
      <c r="L522"/>
      <c r="M522"/>
      <c r="N522"/>
    </row>
    <row r="523" spans="4:14" ht="13.5">
      <c r="D523"/>
      <c r="E523"/>
      <c r="F523"/>
      <c r="G523"/>
      <c r="H523"/>
      <c r="I523"/>
      <c r="J523"/>
      <c r="K523"/>
      <c r="L523"/>
      <c r="M523"/>
      <c r="N523"/>
    </row>
    <row r="524" spans="4:14" ht="13.5">
      <c r="D524"/>
      <c r="E524"/>
      <c r="F524"/>
      <c r="G524"/>
      <c r="H524"/>
      <c r="I524"/>
      <c r="J524"/>
      <c r="K524"/>
      <c r="L524"/>
      <c r="M524"/>
      <c r="N524"/>
    </row>
    <row r="525" spans="4:14" ht="13.5">
      <c r="D525"/>
      <c r="E525"/>
      <c r="F525"/>
      <c r="G525"/>
      <c r="H525"/>
      <c r="I525"/>
      <c r="J525"/>
      <c r="K525"/>
      <c r="L525"/>
      <c r="M525"/>
      <c r="N525"/>
    </row>
    <row r="526" spans="4:14" ht="13.5">
      <c r="D526"/>
      <c r="E526"/>
      <c r="F526"/>
      <c r="G526"/>
      <c r="H526"/>
      <c r="I526"/>
      <c r="J526"/>
      <c r="K526"/>
      <c r="L526"/>
      <c r="M526"/>
      <c r="N526"/>
    </row>
    <row r="527" spans="4:14" ht="13.5">
      <c r="D527"/>
      <c r="E527"/>
      <c r="F527"/>
      <c r="G527"/>
      <c r="H527"/>
      <c r="I527"/>
      <c r="J527"/>
      <c r="K527"/>
      <c r="L527"/>
      <c r="M527"/>
      <c r="N527"/>
    </row>
    <row r="528" spans="4:14" ht="13.5">
      <c r="D528"/>
      <c r="E528"/>
      <c r="F528"/>
      <c r="G528"/>
      <c r="H528"/>
      <c r="I528"/>
      <c r="J528"/>
      <c r="K528"/>
      <c r="L528"/>
      <c r="M528"/>
      <c r="N528"/>
    </row>
    <row r="529" spans="4:14" ht="13.5">
      <c r="D529"/>
      <c r="E529"/>
      <c r="F529"/>
      <c r="G529"/>
      <c r="H529"/>
      <c r="I529"/>
      <c r="J529"/>
      <c r="K529"/>
      <c r="L529"/>
      <c r="M529"/>
      <c r="N529"/>
    </row>
  </sheetData>
  <sheetProtection/>
  <mergeCells count="1">
    <mergeCell ref="L5:N5"/>
  </mergeCells>
  <conditionalFormatting sqref="A494:IV494 O7:IV12 A7:B21 D13:H21 A22:H493 J13:IV493">
    <cfRule type="expression" priority="7" dxfId="0" stopIfTrue="1">
      <formula>MOD(ROW(),2)=1</formula>
    </cfRule>
  </conditionalFormatting>
  <conditionalFormatting sqref="C7">
    <cfRule type="expression" priority="3" dxfId="0" stopIfTrue="1">
      <formula>MOD(ROW(),2)=1</formula>
    </cfRule>
  </conditionalFormatting>
  <conditionalFormatting sqref="D7:N9 D10:H12 J10:N12 I10:I493">
    <cfRule type="expression" priority="2" dxfId="0" stopIfTrue="1">
      <formula>MOD(ROW(),2)=1</formula>
    </cfRule>
  </conditionalFormatting>
  <conditionalFormatting sqref="C8:C21">
    <cfRule type="expression" priority="1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Belka, Sherry</cp:lastModifiedBy>
  <cp:lastPrinted>2018-03-28T13:49:37Z</cp:lastPrinted>
  <dcterms:created xsi:type="dcterms:W3CDTF">2004-06-22T17:59:06Z</dcterms:created>
  <dcterms:modified xsi:type="dcterms:W3CDTF">2022-03-16T13:00:50Z</dcterms:modified>
  <cp:category/>
  <cp:version/>
  <cp:contentType/>
  <cp:contentStatus/>
</cp:coreProperties>
</file>