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480" windowHeight="9120" activeTab="0"/>
  </bookViews>
  <sheets>
    <sheet name="FY2012 Projections" sheetId="1" r:id="rId1"/>
  </sheets>
  <definedNames>
    <definedName name="_xlnm.Print_Area" localSheetId="0">'FY2012 Projections'!$A$1:$N$548</definedName>
    <definedName name="_xlnm.Print_Titles" localSheetId="0">'FY2012 Projections'!$6:$6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State of Maine</author>
  </authors>
  <commentList>
    <comment ref="B500" authorId="0">
      <text>
        <r>
          <rPr>
            <b/>
            <sz val="8"/>
            <rFont val="Tahoma"/>
            <family val="0"/>
          </rPr>
          <t>State of Maine:</t>
        </r>
        <r>
          <rPr>
            <sz val="8"/>
            <rFont val="Tahoma"/>
            <family val="0"/>
          </rPr>
          <t xml:space="preserve">
This is Passamaquoddy in the Revenue Sharing Database.</t>
        </r>
      </text>
    </comment>
    <comment ref="B501" authorId="0">
      <text>
        <r>
          <rPr>
            <b/>
            <sz val="8"/>
            <rFont val="Tahoma"/>
            <family val="0"/>
          </rPr>
          <t>State of Maine:</t>
        </r>
        <r>
          <rPr>
            <sz val="8"/>
            <rFont val="Tahoma"/>
            <family val="0"/>
          </rPr>
          <t xml:space="preserve">
This is Penobscot Nation in the Revenue Sharing Database
</t>
        </r>
      </text>
    </comment>
  </commentList>
</comments>
</file>

<file path=xl/sharedStrings.xml><?xml version="1.0" encoding="utf-8"?>
<sst xmlns="http://schemas.openxmlformats.org/spreadsheetml/2006/main" count="1034" uniqueCount="1034">
  <si>
    <t>00000</t>
  </si>
  <si>
    <t>UNORGANIZED</t>
  </si>
  <si>
    <t>01010</t>
  </si>
  <si>
    <t>AUBURN</t>
  </si>
  <si>
    <t>01020</t>
  </si>
  <si>
    <t>DURHAM</t>
  </si>
  <si>
    <t>01030</t>
  </si>
  <si>
    <t>GREENE</t>
  </si>
  <si>
    <t>01040</t>
  </si>
  <si>
    <t>LEEDS</t>
  </si>
  <si>
    <t>01050</t>
  </si>
  <si>
    <t>LEWISTON</t>
  </si>
  <si>
    <t>01060</t>
  </si>
  <si>
    <t>LISBON</t>
  </si>
  <si>
    <t>01070</t>
  </si>
  <si>
    <t>LIVERMORE</t>
  </si>
  <si>
    <t>01080</t>
  </si>
  <si>
    <t>LIVERMORE FALLS</t>
  </si>
  <si>
    <t>01090</t>
  </si>
  <si>
    <t>MECHANIC FALLS</t>
  </si>
  <si>
    <t>01100</t>
  </si>
  <si>
    <t>MINOT</t>
  </si>
  <si>
    <t>01110</t>
  </si>
  <si>
    <t>POLAND</t>
  </si>
  <si>
    <t>01115</t>
  </si>
  <si>
    <t>SABATTUS</t>
  </si>
  <si>
    <t>01120</t>
  </si>
  <si>
    <t>TURNER</t>
  </si>
  <si>
    <t>01130</t>
  </si>
  <si>
    <t>WALES</t>
  </si>
  <si>
    <t>03010</t>
  </si>
  <si>
    <t>ALLAGASH</t>
  </si>
  <si>
    <t>03020</t>
  </si>
  <si>
    <t>AMITY</t>
  </si>
  <si>
    <t>03030</t>
  </si>
  <si>
    <t>ASHLAND</t>
  </si>
  <si>
    <t>03040</t>
  </si>
  <si>
    <t>BANCROFT</t>
  </si>
  <si>
    <t>03060</t>
  </si>
  <si>
    <t>BLAINE</t>
  </si>
  <si>
    <t>03070</t>
  </si>
  <si>
    <t>BRIDGEWATER</t>
  </si>
  <si>
    <t>03080</t>
  </si>
  <si>
    <t>CARIBOU</t>
  </si>
  <si>
    <t>03090</t>
  </si>
  <si>
    <t>CARY PLT</t>
  </si>
  <si>
    <t>03100</t>
  </si>
  <si>
    <t>CASTLE HILL</t>
  </si>
  <si>
    <t>03110</t>
  </si>
  <si>
    <t>CASWELL</t>
  </si>
  <si>
    <t>03120</t>
  </si>
  <si>
    <t>CHAPMAN</t>
  </si>
  <si>
    <t>03130</t>
  </si>
  <si>
    <t>CRYSTAL</t>
  </si>
  <si>
    <t>03140</t>
  </si>
  <si>
    <t>CYR PLT</t>
  </si>
  <si>
    <t>03150</t>
  </si>
  <si>
    <t>DYER BROOK</t>
  </si>
  <si>
    <t>03170</t>
  </si>
  <si>
    <t>EAGLE LAKE</t>
  </si>
  <si>
    <t>03180</t>
  </si>
  <si>
    <t>EASTON</t>
  </si>
  <si>
    <t>03190</t>
  </si>
  <si>
    <t>FORT FAIRFIELD</t>
  </si>
  <si>
    <t>03200</t>
  </si>
  <si>
    <t>FORT KENT</t>
  </si>
  <si>
    <t>03210</t>
  </si>
  <si>
    <t>FRENCHVILLE</t>
  </si>
  <si>
    <t>03220</t>
  </si>
  <si>
    <t>GARFIELD PLT</t>
  </si>
  <si>
    <t>03230</t>
  </si>
  <si>
    <t>GLENWOOD PLT</t>
  </si>
  <si>
    <t>03240</t>
  </si>
  <si>
    <t>GRAND ISLE</t>
  </si>
  <si>
    <t>03250</t>
  </si>
  <si>
    <t>HAMLIN</t>
  </si>
  <si>
    <t>03260</t>
  </si>
  <si>
    <t>HAMMOND</t>
  </si>
  <si>
    <t>03270</t>
  </si>
  <si>
    <t>HAYNESVILLE</t>
  </si>
  <si>
    <t>03280</t>
  </si>
  <si>
    <t>HERSEY</t>
  </si>
  <si>
    <t>03290</t>
  </si>
  <si>
    <t>HODGDON</t>
  </si>
  <si>
    <t>03300</t>
  </si>
  <si>
    <t>HOULTON</t>
  </si>
  <si>
    <t>03310</t>
  </si>
  <si>
    <t>ISLAND FALLS</t>
  </si>
  <si>
    <t>03320</t>
  </si>
  <si>
    <t>LIMESTONE</t>
  </si>
  <si>
    <t>03330</t>
  </si>
  <si>
    <t>LINNEUS</t>
  </si>
  <si>
    <t>03340</t>
  </si>
  <si>
    <t>LITTLETON</t>
  </si>
  <si>
    <t>03350</t>
  </si>
  <si>
    <t>LUDLOW</t>
  </si>
  <si>
    <t>03360</t>
  </si>
  <si>
    <t>MACWAHOC PLT</t>
  </si>
  <si>
    <t>03370</t>
  </si>
  <si>
    <t>MADAWASKA</t>
  </si>
  <si>
    <t>03380</t>
  </si>
  <si>
    <t>MAPLETON</t>
  </si>
  <si>
    <t>03390</t>
  </si>
  <si>
    <t>MARS HILL</t>
  </si>
  <si>
    <t>03400</t>
  </si>
  <si>
    <t>MASARDIS</t>
  </si>
  <si>
    <t>03410</t>
  </si>
  <si>
    <t>MERRILL</t>
  </si>
  <si>
    <t>03420</t>
  </si>
  <si>
    <t>MONTICELLO</t>
  </si>
  <si>
    <t>03430</t>
  </si>
  <si>
    <t>MORO</t>
  </si>
  <si>
    <t>03440</t>
  </si>
  <si>
    <t>NASHVILLE PLT</t>
  </si>
  <si>
    <t>03450</t>
  </si>
  <si>
    <t>NEW CANADA PLT</t>
  </si>
  <si>
    <t>03460</t>
  </si>
  <si>
    <t>NEW LIMERICK</t>
  </si>
  <si>
    <t>03470</t>
  </si>
  <si>
    <t>NEW SWEDEN</t>
  </si>
  <si>
    <t>03480</t>
  </si>
  <si>
    <t>OAKFIELD</t>
  </si>
  <si>
    <t>03490</t>
  </si>
  <si>
    <t>ORIENT</t>
  </si>
  <si>
    <t>03500</t>
  </si>
  <si>
    <t>OXBOW PLT</t>
  </si>
  <si>
    <t>03510</t>
  </si>
  <si>
    <t>PERHAM</t>
  </si>
  <si>
    <t>03520</t>
  </si>
  <si>
    <t>PORTAGE LAKE</t>
  </si>
  <si>
    <t>03530</t>
  </si>
  <si>
    <t>PRESQUE ISLE</t>
  </si>
  <si>
    <t>03540</t>
  </si>
  <si>
    <t>REED PLT</t>
  </si>
  <si>
    <t>03550</t>
  </si>
  <si>
    <t>ST AGATHA</t>
  </si>
  <si>
    <t>03560</t>
  </si>
  <si>
    <t>ST FRANCIS</t>
  </si>
  <si>
    <t>03570</t>
  </si>
  <si>
    <t>ST JOHN PLT</t>
  </si>
  <si>
    <t>03580</t>
  </si>
  <si>
    <t>SHERMAN</t>
  </si>
  <si>
    <t>03590</t>
  </si>
  <si>
    <t>SMYRNA</t>
  </si>
  <si>
    <t>03600</t>
  </si>
  <si>
    <t>STOCKHOLM</t>
  </si>
  <si>
    <t>03610</t>
  </si>
  <si>
    <t>VAN BUREN</t>
  </si>
  <si>
    <t>03620</t>
  </si>
  <si>
    <t>WADE</t>
  </si>
  <si>
    <t>03630</t>
  </si>
  <si>
    <t>WALLAGRASS PLT</t>
  </si>
  <si>
    <t>03640</t>
  </si>
  <si>
    <t>WASHBURN</t>
  </si>
  <si>
    <t>03650</t>
  </si>
  <si>
    <t>WESTFIELD</t>
  </si>
  <si>
    <t>03660</t>
  </si>
  <si>
    <t>WESTMANLAND</t>
  </si>
  <si>
    <t>03670</t>
  </si>
  <si>
    <t>WESTON</t>
  </si>
  <si>
    <t>03680</t>
  </si>
  <si>
    <t>WINTERVILLE PLT</t>
  </si>
  <si>
    <t>03690</t>
  </si>
  <si>
    <t>WOODLAND</t>
  </si>
  <si>
    <t>05010</t>
  </si>
  <si>
    <t>BALDWIN</t>
  </si>
  <si>
    <t>05020</t>
  </si>
  <si>
    <t>BRIDGTON</t>
  </si>
  <si>
    <t>05030</t>
  </si>
  <si>
    <t>BRUNSWICK</t>
  </si>
  <si>
    <t>05040</t>
  </si>
  <si>
    <t>CAPE ELIZABETH</t>
  </si>
  <si>
    <t>05050</t>
  </si>
  <si>
    <t>CASCO</t>
  </si>
  <si>
    <t>05060</t>
  </si>
  <si>
    <t>CUMBERLAND</t>
  </si>
  <si>
    <t>05070</t>
  </si>
  <si>
    <t>FALMOUTH</t>
  </si>
  <si>
    <t>05080</t>
  </si>
  <si>
    <t>FREEPORT</t>
  </si>
  <si>
    <t>05085</t>
  </si>
  <si>
    <t>FRYE ISLAND</t>
  </si>
  <si>
    <t>05090</t>
  </si>
  <si>
    <t>GORHAM</t>
  </si>
  <si>
    <t>05100</t>
  </si>
  <si>
    <t>GRAY</t>
  </si>
  <si>
    <t>05110</t>
  </si>
  <si>
    <t>HARPSWELL</t>
  </si>
  <si>
    <t>05120</t>
  </si>
  <si>
    <t>HARRISON</t>
  </si>
  <si>
    <t>05125</t>
  </si>
  <si>
    <t>LONG ISLAND</t>
  </si>
  <si>
    <t>05130</t>
  </si>
  <si>
    <t>NAPLES</t>
  </si>
  <si>
    <t>05140</t>
  </si>
  <si>
    <t>NEW GLOUCESTER</t>
  </si>
  <si>
    <t>05150</t>
  </si>
  <si>
    <t>NO YARMOUTH</t>
  </si>
  <si>
    <t>05170</t>
  </si>
  <si>
    <t>PORTLAND</t>
  </si>
  <si>
    <t>05180</t>
  </si>
  <si>
    <t>POWNAL</t>
  </si>
  <si>
    <t>05190</t>
  </si>
  <si>
    <t>RAYMOND</t>
  </si>
  <si>
    <t>05200</t>
  </si>
  <si>
    <t>SCARBOROUGH</t>
  </si>
  <si>
    <t>05210</t>
  </si>
  <si>
    <t>SEBAGO</t>
  </si>
  <si>
    <t>05220</t>
  </si>
  <si>
    <t>SO PORTLAND</t>
  </si>
  <si>
    <t>05230</t>
  </si>
  <si>
    <t>STANDISH</t>
  </si>
  <si>
    <t>05240</t>
  </si>
  <si>
    <t>WESTBROOK</t>
  </si>
  <si>
    <t>05250</t>
  </si>
  <si>
    <t>WINDHAM</t>
  </si>
  <si>
    <t>05260</t>
  </si>
  <si>
    <t>YARMOUTH</t>
  </si>
  <si>
    <t>07010</t>
  </si>
  <si>
    <t>AVON</t>
  </si>
  <si>
    <t>07015</t>
  </si>
  <si>
    <t>CARRABASSETT VALLEY</t>
  </si>
  <si>
    <t>07020</t>
  </si>
  <si>
    <t>CARTHAGE</t>
  </si>
  <si>
    <t>07030</t>
  </si>
  <si>
    <t>CHESTERVILLE</t>
  </si>
  <si>
    <t>07040</t>
  </si>
  <si>
    <t>COPLIN PLT</t>
  </si>
  <si>
    <t>07050</t>
  </si>
  <si>
    <t>DALLAS PLT</t>
  </si>
  <si>
    <t>07060</t>
  </si>
  <si>
    <t>EUSTIS</t>
  </si>
  <si>
    <t>07070</t>
  </si>
  <si>
    <t>FARMINGTON</t>
  </si>
  <si>
    <t>07080</t>
  </si>
  <si>
    <t>INDUSTRY</t>
  </si>
  <si>
    <t>07090</t>
  </si>
  <si>
    <t>JAY</t>
  </si>
  <si>
    <t>07100</t>
  </si>
  <si>
    <t>KINGFIELD</t>
  </si>
  <si>
    <t>07120</t>
  </si>
  <si>
    <t>NEW SHARON</t>
  </si>
  <si>
    <t>07130</t>
  </si>
  <si>
    <t>NEW VINEYARD</t>
  </si>
  <si>
    <t>07140</t>
  </si>
  <si>
    <t>PHILLIPS</t>
  </si>
  <si>
    <t>07150</t>
  </si>
  <si>
    <t>07160</t>
  </si>
  <si>
    <t>07170</t>
  </si>
  <si>
    <t>SANDY RIVER PLT</t>
  </si>
  <si>
    <t>07180</t>
  </si>
  <si>
    <t>STRONG</t>
  </si>
  <si>
    <t>07190</t>
  </si>
  <si>
    <t>TEMPLE</t>
  </si>
  <si>
    <t>07200</t>
  </si>
  <si>
    <t>WELD</t>
  </si>
  <si>
    <t>07210</t>
  </si>
  <si>
    <t>WILTON</t>
  </si>
  <si>
    <t>09010</t>
  </si>
  <si>
    <t>AMHERST</t>
  </si>
  <si>
    <t>09020</t>
  </si>
  <si>
    <t>AURORA</t>
  </si>
  <si>
    <t>09030</t>
  </si>
  <si>
    <t>BAR HARBOR</t>
  </si>
  <si>
    <t>09040</t>
  </si>
  <si>
    <t>BLUE HILL</t>
  </si>
  <si>
    <t>09050</t>
  </si>
  <si>
    <t>BROOKLIN</t>
  </si>
  <si>
    <t>09060</t>
  </si>
  <si>
    <t>BROOKSVILLE</t>
  </si>
  <si>
    <t>09070</t>
  </si>
  <si>
    <t>BUCKSPORT</t>
  </si>
  <si>
    <t>09080</t>
  </si>
  <si>
    <t>CASTINE</t>
  </si>
  <si>
    <t>09090</t>
  </si>
  <si>
    <t>CRANBERRY ISLES</t>
  </si>
  <si>
    <t>09100</t>
  </si>
  <si>
    <t>DEDHAM</t>
  </si>
  <si>
    <t>09110</t>
  </si>
  <si>
    <t>DEER ISLE</t>
  </si>
  <si>
    <t>09120</t>
  </si>
  <si>
    <t>EASTBROOK</t>
  </si>
  <si>
    <t>09130</t>
  </si>
  <si>
    <t>ELLSWORTH</t>
  </si>
  <si>
    <t>09140</t>
  </si>
  <si>
    <t>FRANKLIN</t>
  </si>
  <si>
    <t>09150</t>
  </si>
  <si>
    <t>GOULDSBORO</t>
  </si>
  <si>
    <t>09160</t>
  </si>
  <si>
    <t>GREAT POND</t>
  </si>
  <si>
    <t>09170</t>
  </si>
  <si>
    <t>HANCOCK</t>
  </si>
  <si>
    <t>09180</t>
  </si>
  <si>
    <t>LAMOINE</t>
  </si>
  <si>
    <t>09190</t>
  </si>
  <si>
    <t>FRENCHBORO</t>
  </si>
  <si>
    <t>09200</t>
  </si>
  <si>
    <t>MARIAVILLE</t>
  </si>
  <si>
    <t>09210</t>
  </si>
  <si>
    <t>MOUNT DESERT</t>
  </si>
  <si>
    <t>09220</t>
  </si>
  <si>
    <t>ORLAND</t>
  </si>
  <si>
    <t>09230</t>
  </si>
  <si>
    <t>OSBORN</t>
  </si>
  <si>
    <t>09240</t>
  </si>
  <si>
    <t>OTIS</t>
  </si>
  <si>
    <t>09250</t>
  </si>
  <si>
    <t>PENOBSCOT</t>
  </si>
  <si>
    <t>09260</t>
  </si>
  <si>
    <t>SEDGWICK</t>
  </si>
  <si>
    <t>09270</t>
  </si>
  <si>
    <t>SORRENTO</t>
  </si>
  <si>
    <t>09280</t>
  </si>
  <si>
    <t>SOUTHWEST HARBOR</t>
  </si>
  <si>
    <t>09290</t>
  </si>
  <si>
    <t>STONINGTON</t>
  </si>
  <si>
    <t>09300</t>
  </si>
  <si>
    <t>SULLIVAN</t>
  </si>
  <si>
    <t>09310</t>
  </si>
  <si>
    <t>SURRY</t>
  </si>
  <si>
    <t>09320</t>
  </si>
  <si>
    <t>SWANS ISLAND</t>
  </si>
  <si>
    <t>09330</t>
  </si>
  <si>
    <t>TREMONT</t>
  </si>
  <si>
    <t>09340</t>
  </si>
  <si>
    <t>TRENTON</t>
  </si>
  <si>
    <t>09350</t>
  </si>
  <si>
    <t>VERONA</t>
  </si>
  <si>
    <t>09360</t>
  </si>
  <si>
    <t>WALTHAM</t>
  </si>
  <si>
    <t>09370</t>
  </si>
  <si>
    <t>WINTER HARBOR</t>
  </si>
  <si>
    <t>11010</t>
  </si>
  <si>
    <t>ALBION</t>
  </si>
  <si>
    <t>11020</t>
  </si>
  <si>
    <t>AUGUSTA</t>
  </si>
  <si>
    <t>11030</t>
  </si>
  <si>
    <t>BELGRADE</t>
  </si>
  <si>
    <t>11040</t>
  </si>
  <si>
    <t>BENTON</t>
  </si>
  <si>
    <t>11050</t>
  </si>
  <si>
    <t>CHELSEA</t>
  </si>
  <si>
    <t>11060</t>
  </si>
  <si>
    <t>CHINA</t>
  </si>
  <si>
    <t>11070</t>
  </si>
  <si>
    <t>CLINTON</t>
  </si>
  <si>
    <t>11080</t>
  </si>
  <si>
    <t>FARMINGDALE</t>
  </si>
  <si>
    <t>11090</t>
  </si>
  <si>
    <t>FAYETTE</t>
  </si>
  <si>
    <t>11100</t>
  </si>
  <si>
    <t>GARDINER</t>
  </si>
  <si>
    <t>11110</t>
  </si>
  <si>
    <t>HALLOWELL</t>
  </si>
  <si>
    <t>11120</t>
  </si>
  <si>
    <t>LITCHFIELD</t>
  </si>
  <si>
    <t>11130</t>
  </si>
  <si>
    <t>MANCHESTER</t>
  </si>
  <si>
    <t>11140</t>
  </si>
  <si>
    <t>MONMOUTH</t>
  </si>
  <si>
    <t>11150</t>
  </si>
  <si>
    <t>MOUNT VERNON</t>
  </si>
  <si>
    <t>11160</t>
  </si>
  <si>
    <t>OAKLAND</t>
  </si>
  <si>
    <t>11170</t>
  </si>
  <si>
    <t>PITTSTON</t>
  </si>
  <si>
    <t>11180</t>
  </si>
  <si>
    <t>RANDOLPH</t>
  </si>
  <si>
    <t>11190</t>
  </si>
  <si>
    <t>READFIELD</t>
  </si>
  <si>
    <t>11200</t>
  </si>
  <si>
    <t>ROME</t>
  </si>
  <si>
    <t>11210</t>
  </si>
  <si>
    <t>SIDNEY</t>
  </si>
  <si>
    <t>11220</t>
  </si>
  <si>
    <t>VASSALBORO</t>
  </si>
  <si>
    <t>11230</t>
  </si>
  <si>
    <t>VIENNA</t>
  </si>
  <si>
    <t>11240</t>
  </si>
  <si>
    <t>WATERVILLE</t>
  </si>
  <si>
    <t>11250</t>
  </si>
  <si>
    <t>WAYNE</t>
  </si>
  <si>
    <t>11260</t>
  </si>
  <si>
    <t>WEST GARDINER</t>
  </si>
  <si>
    <t>11270</t>
  </si>
  <si>
    <t>WINDSOR</t>
  </si>
  <si>
    <t>11280</t>
  </si>
  <si>
    <t>WINSLOW</t>
  </si>
  <si>
    <t>11290</t>
  </si>
  <si>
    <t>WINTHROP</t>
  </si>
  <si>
    <t>13010</t>
  </si>
  <si>
    <t>APPLETON</t>
  </si>
  <si>
    <t>13020</t>
  </si>
  <si>
    <t>CAMDEN</t>
  </si>
  <si>
    <t>13030</t>
  </si>
  <si>
    <t>CUSHING</t>
  </si>
  <si>
    <t>13040</t>
  </si>
  <si>
    <t>FRIENDSHIP</t>
  </si>
  <si>
    <t>13050</t>
  </si>
  <si>
    <t>HOPE</t>
  </si>
  <si>
    <t>13060</t>
  </si>
  <si>
    <t>ISLE AU HAUT</t>
  </si>
  <si>
    <t>13070</t>
  </si>
  <si>
    <t>MATINICUS ISLE PLT</t>
  </si>
  <si>
    <t>13080</t>
  </si>
  <si>
    <t>NORTH HAVEN</t>
  </si>
  <si>
    <t>13090</t>
  </si>
  <si>
    <t>OWLS HEAD</t>
  </si>
  <si>
    <t>13100</t>
  </si>
  <si>
    <t>ROCKLAND</t>
  </si>
  <si>
    <t>13110</t>
  </si>
  <si>
    <t>ROCKPORT</t>
  </si>
  <si>
    <t>13120</t>
  </si>
  <si>
    <t>ST GEORGE</t>
  </si>
  <si>
    <t>13130</t>
  </si>
  <si>
    <t>SO THOMASTON</t>
  </si>
  <si>
    <t>13140</t>
  </si>
  <si>
    <t>THOMASTON</t>
  </si>
  <si>
    <t>13150</t>
  </si>
  <si>
    <t>UNION</t>
  </si>
  <si>
    <t>13160</t>
  </si>
  <si>
    <t>VINALHAVEN</t>
  </si>
  <si>
    <t>13170</t>
  </si>
  <si>
    <t>WARREN</t>
  </si>
  <si>
    <t>13180</t>
  </si>
  <si>
    <t>WASHINGTON</t>
  </si>
  <si>
    <t>15010</t>
  </si>
  <si>
    <t>ALNA</t>
  </si>
  <si>
    <t>15020</t>
  </si>
  <si>
    <t>BOOTHBAY</t>
  </si>
  <si>
    <t>15030</t>
  </si>
  <si>
    <t>BOOTHBAY HARBOR</t>
  </si>
  <si>
    <t>15040</t>
  </si>
  <si>
    <t>BREMEN</t>
  </si>
  <si>
    <t>15050</t>
  </si>
  <si>
    <t>BRISTOL</t>
  </si>
  <si>
    <t>15060</t>
  </si>
  <si>
    <t>DAMARISCOTTA</t>
  </si>
  <si>
    <t>15070</t>
  </si>
  <si>
    <t>DRESDEN</t>
  </si>
  <si>
    <t>15080</t>
  </si>
  <si>
    <t>EDGECOMB</t>
  </si>
  <si>
    <t>15090</t>
  </si>
  <si>
    <t>JEFFERSON</t>
  </si>
  <si>
    <t>15100</t>
  </si>
  <si>
    <t>MONHEGAN PLT</t>
  </si>
  <si>
    <t>15110</t>
  </si>
  <si>
    <t>NEWCASTLE</t>
  </si>
  <si>
    <t>15120</t>
  </si>
  <si>
    <t>NOBLEBORO</t>
  </si>
  <si>
    <t>15130</t>
  </si>
  <si>
    <t>SOMERVILLE</t>
  </si>
  <si>
    <t>15140</t>
  </si>
  <si>
    <t>SO BRISTOL</t>
  </si>
  <si>
    <t>15150</t>
  </si>
  <si>
    <t>SOUTHPORT</t>
  </si>
  <si>
    <t>15160</t>
  </si>
  <si>
    <t>WALDOBORO</t>
  </si>
  <si>
    <t>15170</t>
  </si>
  <si>
    <t>WESTPORT</t>
  </si>
  <si>
    <t>15180</t>
  </si>
  <si>
    <t>WHITEFIELD</t>
  </si>
  <si>
    <t>15190</t>
  </si>
  <si>
    <t>WISCASSET</t>
  </si>
  <si>
    <t>17010</t>
  </si>
  <si>
    <t>ANDOVER</t>
  </si>
  <si>
    <t>17020</t>
  </si>
  <si>
    <t>BETHEL</t>
  </si>
  <si>
    <t>17030</t>
  </si>
  <si>
    <t>BROWNFIELD</t>
  </si>
  <si>
    <t>17040</t>
  </si>
  <si>
    <t>BUCKFIELD</t>
  </si>
  <si>
    <t>17050</t>
  </si>
  <si>
    <t>BYRON</t>
  </si>
  <si>
    <t>17060</t>
  </si>
  <si>
    <t>CANTON</t>
  </si>
  <si>
    <t>17070</t>
  </si>
  <si>
    <t>DENMARK</t>
  </si>
  <si>
    <t>17080</t>
  </si>
  <si>
    <t>DIXFIELD</t>
  </si>
  <si>
    <t>17090</t>
  </si>
  <si>
    <t>FRYEBURG</t>
  </si>
  <si>
    <t>17100</t>
  </si>
  <si>
    <t>GILEAD</t>
  </si>
  <si>
    <t>17110</t>
  </si>
  <si>
    <t>GREENWOOD</t>
  </si>
  <si>
    <t>17120</t>
  </si>
  <si>
    <t>HANOVER</t>
  </si>
  <si>
    <t>17130</t>
  </si>
  <si>
    <t>HARTFORD</t>
  </si>
  <si>
    <t>17140</t>
  </si>
  <si>
    <t>HEBRON</t>
  </si>
  <si>
    <t>17150</t>
  </si>
  <si>
    <t>HIRAM</t>
  </si>
  <si>
    <t>17160</t>
  </si>
  <si>
    <t>LINCOLN PLT</t>
  </si>
  <si>
    <t>17170</t>
  </si>
  <si>
    <t>LOVELL</t>
  </si>
  <si>
    <t>17180</t>
  </si>
  <si>
    <t>MAGALLOWAY PLT</t>
  </si>
  <si>
    <t>17190</t>
  </si>
  <si>
    <t>MEXICO</t>
  </si>
  <si>
    <t>17200</t>
  </si>
  <si>
    <t>NEWRY</t>
  </si>
  <si>
    <t>17210</t>
  </si>
  <si>
    <t>NORWAY</t>
  </si>
  <si>
    <t>17215</t>
  </si>
  <si>
    <t>OTISFIELD</t>
  </si>
  <si>
    <t>17220</t>
  </si>
  <si>
    <t>OXFORD</t>
  </si>
  <si>
    <t>17230</t>
  </si>
  <si>
    <t>PARIS</t>
  </si>
  <si>
    <t>17240</t>
  </si>
  <si>
    <t>PERU</t>
  </si>
  <si>
    <t>17250</t>
  </si>
  <si>
    <t>PORTER</t>
  </si>
  <si>
    <t>17260</t>
  </si>
  <si>
    <t>ROXBURY</t>
  </si>
  <si>
    <t>17270</t>
  </si>
  <si>
    <t>RUMFORD</t>
  </si>
  <si>
    <t>17280</t>
  </si>
  <si>
    <t>STONEHAM</t>
  </si>
  <si>
    <t>17290</t>
  </si>
  <si>
    <t>STOW</t>
  </si>
  <si>
    <t>17300</t>
  </si>
  <si>
    <t>SUMNER</t>
  </si>
  <si>
    <t>17310</t>
  </si>
  <si>
    <t>SWEDEN</t>
  </si>
  <si>
    <t>17320</t>
  </si>
  <si>
    <t>UPTON</t>
  </si>
  <si>
    <t>17330</t>
  </si>
  <si>
    <t>WATERFORD</t>
  </si>
  <si>
    <t>17340</t>
  </si>
  <si>
    <t>WEST PARIS</t>
  </si>
  <si>
    <t>17350</t>
  </si>
  <si>
    <t>WOODSTOCK</t>
  </si>
  <si>
    <t>19010</t>
  </si>
  <si>
    <t>ALTON</t>
  </si>
  <si>
    <t>19020</t>
  </si>
  <si>
    <t>BANGOR</t>
  </si>
  <si>
    <t>19030</t>
  </si>
  <si>
    <t>BRADFORD</t>
  </si>
  <si>
    <t>19040</t>
  </si>
  <si>
    <t>BRADLEY</t>
  </si>
  <si>
    <t>19050</t>
  </si>
  <si>
    <t>BREWER</t>
  </si>
  <si>
    <t>19060</t>
  </si>
  <si>
    <t>BURLINGTON</t>
  </si>
  <si>
    <t>19070</t>
  </si>
  <si>
    <t>CARMEL</t>
  </si>
  <si>
    <t>19080</t>
  </si>
  <si>
    <t>CARROLL PLT</t>
  </si>
  <si>
    <t>19090</t>
  </si>
  <si>
    <t>CHARLESTON</t>
  </si>
  <si>
    <t>19100</t>
  </si>
  <si>
    <t>CHESTER</t>
  </si>
  <si>
    <t>19110</t>
  </si>
  <si>
    <t>19120</t>
  </si>
  <si>
    <t>CORINNA</t>
  </si>
  <si>
    <t>19130</t>
  </si>
  <si>
    <t>CORINTH</t>
  </si>
  <si>
    <t>19140</t>
  </si>
  <si>
    <t>DEXTER</t>
  </si>
  <si>
    <t>19150</t>
  </si>
  <si>
    <t>DIXMONT</t>
  </si>
  <si>
    <t>19160</t>
  </si>
  <si>
    <t>DREW PLT</t>
  </si>
  <si>
    <t>19170</t>
  </si>
  <si>
    <t>E MILLINOCKET</t>
  </si>
  <si>
    <t>19180</t>
  </si>
  <si>
    <t>EDDINGTON</t>
  </si>
  <si>
    <t>19190</t>
  </si>
  <si>
    <t>EDINBURG</t>
  </si>
  <si>
    <t>19200</t>
  </si>
  <si>
    <t>ENFIELD</t>
  </si>
  <si>
    <t>19210</t>
  </si>
  <si>
    <t>ETNA</t>
  </si>
  <si>
    <t>19220</t>
  </si>
  <si>
    <t>EXETER</t>
  </si>
  <si>
    <t>19230</t>
  </si>
  <si>
    <t>GARLAND</t>
  </si>
  <si>
    <t>19240</t>
  </si>
  <si>
    <t>GLENBURN</t>
  </si>
  <si>
    <t>19260</t>
  </si>
  <si>
    <t>GREENBUSH</t>
  </si>
  <si>
    <t>19280</t>
  </si>
  <si>
    <t>HAMPDEN</t>
  </si>
  <si>
    <t>19290</t>
  </si>
  <si>
    <t>HERMON</t>
  </si>
  <si>
    <t>19300</t>
  </si>
  <si>
    <t>HOLDEN</t>
  </si>
  <si>
    <t>19310</t>
  </si>
  <si>
    <t>HOWLAND</t>
  </si>
  <si>
    <t>19320</t>
  </si>
  <si>
    <t>HUDSON</t>
  </si>
  <si>
    <t>19330</t>
  </si>
  <si>
    <t>KENDUSKEAG</t>
  </si>
  <si>
    <t>19340</t>
  </si>
  <si>
    <t>LAGRANGE</t>
  </si>
  <si>
    <t>19350</t>
  </si>
  <si>
    <t>LAKEVILLE</t>
  </si>
  <si>
    <t>19360</t>
  </si>
  <si>
    <t>LEE</t>
  </si>
  <si>
    <t>19370</t>
  </si>
  <si>
    <t>LEVANT</t>
  </si>
  <si>
    <t>19380</t>
  </si>
  <si>
    <t>LINCOLN</t>
  </si>
  <si>
    <t>19390</t>
  </si>
  <si>
    <t>LOWELL</t>
  </si>
  <si>
    <t>19400</t>
  </si>
  <si>
    <t>MATTAWAMKEAG</t>
  </si>
  <si>
    <t>19410</t>
  </si>
  <si>
    <t>MAXFIELD</t>
  </si>
  <si>
    <t>19420</t>
  </si>
  <si>
    <t>MEDWAY</t>
  </si>
  <si>
    <t>19430</t>
  </si>
  <si>
    <t>MILFORD</t>
  </si>
  <si>
    <t>19440</t>
  </si>
  <si>
    <t>MILLINOCKET</t>
  </si>
  <si>
    <t>19450</t>
  </si>
  <si>
    <t>MT CHASE</t>
  </si>
  <si>
    <t>19460</t>
  </si>
  <si>
    <t>NEWBURGH</t>
  </si>
  <si>
    <t>19470</t>
  </si>
  <si>
    <t>NEWPORT</t>
  </si>
  <si>
    <t>19480</t>
  </si>
  <si>
    <t>OLD TOWN</t>
  </si>
  <si>
    <t>19490</t>
  </si>
  <si>
    <t>ORONO</t>
  </si>
  <si>
    <t>19500</t>
  </si>
  <si>
    <t>ORRINGTON</t>
  </si>
  <si>
    <t>19510</t>
  </si>
  <si>
    <t>PASSADUMKEAG</t>
  </si>
  <si>
    <t>19520</t>
  </si>
  <si>
    <t>PATTEN</t>
  </si>
  <si>
    <t>19530</t>
  </si>
  <si>
    <t>PLYMOUTH</t>
  </si>
  <si>
    <t>19550</t>
  </si>
  <si>
    <t>SEBOEIS PLT</t>
  </si>
  <si>
    <t>19560</t>
  </si>
  <si>
    <t>SPRINGFIELD</t>
  </si>
  <si>
    <t>19570</t>
  </si>
  <si>
    <t>STACYVILLE</t>
  </si>
  <si>
    <t>19580</t>
  </si>
  <si>
    <t>STETSON</t>
  </si>
  <si>
    <t>19590</t>
  </si>
  <si>
    <t>VEAZIE</t>
  </si>
  <si>
    <t>19600</t>
  </si>
  <si>
    <t>WEBSTER PLT</t>
  </si>
  <si>
    <t>19610</t>
  </si>
  <si>
    <t>WINN</t>
  </si>
  <si>
    <t>19620</t>
  </si>
  <si>
    <t>WOODVILLE</t>
  </si>
  <si>
    <t>19630</t>
  </si>
  <si>
    <t>PENOBSCOT NATION</t>
  </si>
  <si>
    <t>21010</t>
  </si>
  <si>
    <t>ABBOT</t>
  </si>
  <si>
    <t>21020</t>
  </si>
  <si>
    <t>ATKINSON</t>
  </si>
  <si>
    <t>21037</t>
  </si>
  <si>
    <t>BEAVER COVE</t>
  </si>
  <si>
    <t>21050</t>
  </si>
  <si>
    <t>BOWERBANK</t>
  </si>
  <si>
    <t>21060</t>
  </si>
  <si>
    <t>BROWNVILLE</t>
  </si>
  <si>
    <t>21070</t>
  </si>
  <si>
    <t>DOVER-FOXCROFT</t>
  </si>
  <si>
    <t>21090</t>
  </si>
  <si>
    <t>GREENVILLE</t>
  </si>
  <si>
    <t>21100</t>
  </si>
  <si>
    <t>GUILFORD</t>
  </si>
  <si>
    <t>21110</t>
  </si>
  <si>
    <t>KINGSBURY PLT</t>
  </si>
  <si>
    <t>21120</t>
  </si>
  <si>
    <t>LAKE VIEW PLT</t>
  </si>
  <si>
    <t>21130</t>
  </si>
  <si>
    <t>MEDFORD</t>
  </si>
  <si>
    <t>21140</t>
  </si>
  <si>
    <t>MILO</t>
  </si>
  <si>
    <t>21150</t>
  </si>
  <si>
    <t>MONSON</t>
  </si>
  <si>
    <t>21160</t>
  </si>
  <si>
    <t>PARKMAN</t>
  </si>
  <si>
    <t>21170</t>
  </si>
  <si>
    <t>SANGERVILLE</t>
  </si>
  <si>
    <t>21180</t>
  </si>
  <si>
    <t>SEBEC</t>
  </si>
  <si>
    <t>21190</t>
  </si>
  <si>
    <t>SHIRLEY</t>
  </si>
  <si>
    <t>21200</t>
  </si>
  <si>
    <t>WELLINGTON</t>
  </si>
  <si>
    <t>21210</t>
  </si>
  <si>
    <t>WILLIMANTIC</t>
  </si>
  <si>
    <t>23010</t>
  </si>
  <si>
    <t>ARROWSIC</t>
  </si>
  <si>
    <t>23020</t>
  </si>
  <si>
    <t>BATH</t>
  </si>
  <si>
    <t>23030</t>
  </si>
  <si>
    <t>BOWDOIN</t>
  </si>
  <si>
    <t>23040</t>
  </si>
  <si>
    <t>BOWDOINHAM</t>
  </si>
  <si>
    <t>23050</t>
  </si>
  <si>
    <t>GEORGETOWN</t>
  </si>
  <si>
    <t>23060</t>
  </si>
  <si>
    <t>PHIPPSBURG</t>
  </si>
  <si>
    <t>23070</t>
  </si>
  <si>
    <t>RICHMOND</t>
  </si>
  <si>
    <t>23080</t>
  </si>
  <si>
    <t>TOPSHAM</t>
  </si>
  <si>
    <t>23090</t>
  </si>
  <si>
    <t>WEST BATH</t>
  </si>
  <si>
    <t>23100</t>
  </si>
  <si>
    <t>WOOLWICH</t>
  </si>
  <si>
    <t>25010</t>
  </si>
  <si>
    <t>ANSON</t>
  </si>
  <si>
    <t>25020</t>
  </si>
  <si>
    <t>ATHENS</t>
  </si>
  <si>
    <t>25030</t>
  </si>
  <si>
    <t>BINGHAM</t>
  </si>
  <si>
    <t>25040</t>
  </si>
  <si>
    <t>BRIGHTON PLT</t>
  </si>
  <si>
    <t>25050</t>
  </si>
  <si>
    <t>CAMBRIDGE</t>
  </si>
  <si>
    <t>25060</t>
  </si>
  <si>
    <t>CANAAN</t>
  </si>
  <si>
    <t>25070</t>
  </si>
  <si>
    <t>CARATUNK</t>
  </si>
  <si>
    <t>25080</t>
  </si>
  <si>
    <t>CORNVILLE</t>
  </si>
  <si>
    <t>25090</t>
  </si>
  <si>
    <t>DENNISTOWN PLT</t>
  </si>
  <si>
    <t>25100</t>
  </si>
  <si>
    <t>DETROIT</t>
  </si>
  <si>
    <t>25110</t>
  </si>
  <si>
    <t>EMBDEN</t>
  </si>
  <si>
    <t>25120</t>
  </si>
  <si>
    <t>FAIRFIELD</t>
  </si>
  <si>
    <t>25130</t>
  </si>
  <si>
    <t>HARMONY</t>
  </si>
  <si>
    <t>25140</t>
  </si>
  <si>
    <t>HARTLAND</t>
  </si>
  <si>
    <t>25150</t>
  </si>
  <si>
    <t>HIGHLAND PLT</t>
  </si>
  <si>
    <t>25160</t>
  </si>
  <si>
    <t>JACKMAN</t>
  </si>
  <si>
    <t>25170</t>
  </si>
  <si>
    <t>MADISON</t>
  </si>
  <si>
    <t>25180</t>
  </si>
  <si>
    <t>MERCER</t>
  </si>
  <si>
    <t>25190</t>
  </si>
  <si>
    <t>MOOSE RIVER</t>
  </si>
  <si>
    <t>25200</t>
  </si>
  <si>
    <t>MOSCOW</t>
  </si>
  <si>
    <t>25210</t>
  </si>
  <si>
    <t>NEW PORTLAND</t>
  </si>
  <si>
    <t>25220</t>
  </si>
  <si>
    <t>NORRIDGEWOCK</t>
  </si>
  <si>
    <t>25230</t>
  </si>
  <si>
    <t>PALMYRA</t>
  </si>
  <si>
    <t>25240</t>
  </si>
  <si>
    <t>PITTSFIELD</t>
  </si>
  <si>
    <t>25250</t>
  </si>
  <si>
    <t>PLEASANT RIDGE PLT</t>
  </si>
  <si>
    <t>25260</t>
  </si>
  <si>
    <t>RIPLEY</t>
  </si>
  <si>
    <t>25270</t>
  </si>
  <si>
    <t>ST ALBANS</t>
  </si>
  <si>
    <t>25280</t>
  </si>
  <si>
    <t>SKOWHEGAN</t>
  </si>
  <si>
    <t>25290</t>
  </si>
  <si>
    <t>SMITHFIELD</t>
  </si>
  <si>
    <t>25300</t>
  </si>
  <si>
    <t>SOLON</t>
  </si>
  <si>
    <t>25310</t>
  </si>
  <si>
    <t>STARKS</t>
  </si>
  <si>
    <t>25320</t>
  </si>
  <si>
    <t>THE FORKS PLT</t>
  </si>
  <si>
    <t>25330</t>
  </si>
  <si>
    <t>W FORKS PLT</t>
  </si>
  <si>
    <t>27010</t>
  </si>
  <si>
    <t>BELFAST</t>
  </si>
  <si>
    <t>27020</t>
  </si>
  <si>
    <t>BELMONT</t>
  </si>
  <si>
    <t>27030</t>
  </si>
  <si>
    <t>BROOKS</t>
  </si>
  <si>
    <t>27040</t>
  </si>
  <si>
    <t>BURNHAM</t>
  </si>
  <si>
    <t>27050</t>
  </si>
  <si>
    <t>FRANKFORT</t>
  </si>
  <si>
    <t>27060</t>
  </si>
  <si>
    <t>FREEDOM</t>
  </si>
  <si>
    <t>27070</t>
  </si>
  <si>
    <t>ISLESBORO</t>
  </si>
  <si>
    <t>27080</t>
  </si>
  <si>
    <t>JACKSON</t>
  </si>
  <si>
    <t>27090</t>
  </si>
  <si>
    <t>KNOX</t>
  </si>
  <si>
    <t>27100</t>
  </si>
  <si>
    <t>LIBERTY</t>
  </si>
  <si>
    <t>27110</t>
  </si>
  <si>
    <t>LINCOLNVILLE</t>
  </si>
  <si>
    <t>27120</t>
  </si>
  <si>
    <t>MONROE</t>
  </si>
  <si>
    <t>27130</t>
  </si>
  <si>
    <t>MONTVILLE</t>
  </si>
  <si>
    <t>27140</t>
  </si>
  <si>
    <t>MORRILL</t>
  </si>
  <si>
    <t>27150</t>
  </si>
  <si>
    <t>NORTHPORT</t>
  </si>
  <si>
    <t>27160</t>
  </si>
  <si>
    <t>PALERMO</t>
  </si>
  <si>
    <t>27170</t>
  </si>
  <si>
    <t>PROSPECT</t>
  </si>
  <si>
    <t>27180</t>
  </si>
  <si>
    <t>SEARSMONT</t>
  </si>
  <si>
    <t>27190</t>
  </si>
  <si>
    <t>SEARSPORT</t>
  </si>
  <si>
    <t>27200</t>
  </si>
  <si>
    <t>STOCKTON SPRINGS</t>
  </si>
  <si>
    <t>27210</t>
  </si>
  <si>
    <t>SWANVILLE</t>
  </si>
  <si>
    <t>27220</t>
  </si>
  <si>
    <t>THORNDIKE</t>
  </si>
  <si>
    <t>27230</t>
  </si>
  <si>
    <t>TROY</t>
  </si>
  <si>
    <t>27240</t>
  </si>
  <si>
    <t>UNITY</t>
  </si>
  <si>
    <t>27250</t>
  </si>
  <si>
    <t>WALDO</t>
  </si>
  <si>
    <t>27260</t>
  </si>
  <si>
    <t>WINTERPORT</t>
  </si>
  <si>
    <t>29010</t>
  </si>
  <si>
    <t>ADDISON</t>
  </si>
  <si>
    <t>29020</t>
  </si>
  <si>
    <t>ALEXANDER</t>
  </si>
  <si>
    <t>29030</t>
  </si>
  <si>
    <t>BAILEYVILLE</t>
  </si>
  <si>
    <t>29040</t>
  </si>
  <si>
    <t>BARING</t>
  </si>
  <si>
    <t>29050</t>
  </si>
  <si>
    <t>BEALS</t>
  </si>
  <si>
    <t>29060</t>
  </si>
  <si>
    <t>BEDDINGTON</t>
  </si>
  <si>
    <t>29070</t>
  </si>
  <si>
    <t>CALAIS</t>
  </si>
  <si>
    <t>29090</t>
  </si>
  <si>
    <t>CHARLOTTE</t>
  </si>
  <si>
    <t>29100</t>
  </si>
  <si>
    <t>CHERRYFIELD</t>
  </si>
  <si>
    <t>29110</t>
  </si>
  <si>
    <t>CODYVILLE PLT</t>
  </si>
  <si>
    <t>29120</t>
  </si>
  <si>
    <t>COLUMBIA</t>
  </si>
  <si>
    <t>29130</t>
  </si>
  <si>
    <t>COLUMBIA FALLS</t>
  </si>
  <si>
    <t>29140</t>
  </si>
  <si>
    <t>COOPER</t>
  </si>
  <si>
    <t>29150</t>
  </si>
  <si>
    <t>CRAWFORD</t>
  </si>
  <si>
    <t>29160</t>
  </si>
  <si>
    <t>CUTLER</t>
  </si>
  <si>
    <t>29170</t>
  </si>
  <si>
    <t>DANFORTH</t>
  </si>
  <si>
    <t>29180</t>
  </si>
  <si>
    <t>DEBLOIS</t>
  </si>
  <si>
    <t>29190</t>
  </si>
  <si>
    <t>DENNYSVILLE</t>
  </si>
  <si>
    <t>29200</t>
  </si>
  <si>
    <t>E MACHIAS</t>
  </si>
  <si>
    <t>29210</t>
  </si>
  <si>
    <t>EASTPORT</t>
  </si>
  <si>
    <t>29220</t>
  </si>
  <si>
    <t>GRAND LAKE STREAM PL</t>
  </si>
  <si>
    <t>29230</t>
  </si>
  <si>
    <t>HARRINGTON</t>
  </si>
  <si>
    <t>29240</t>
  </si>
  <si>
    <t>JONESBORO</t>
  </si>
  <si>
    <t>29250</t>
  </si>
  <si>
    <t>JONESPORT</t>
  </si>
  <si>
    <t>29260</t>
  </si>
  <si>
    <t>LUBEC</t>
  </si>
  <si>
    <t>29270</t>
  </si>
  <si>
    <t>MACHIAS</t>
  </si>
  <si>
    <t>29280</t>
  </si>
  <si>
    <t>MACHIASPORT</t>
  </si>
  <si>
    <t>29290</t>
  </si>
  <si>
    <t>MARSHFIELD</t>
  </si>
  <si>
    <t>29300</t>
  </si>
  <si>
    <t>MEDDYBEMPS</t>
  </si>
  <si>
    <t>29310</t>
  </si>
  <si>
    <t>MILBRIDGE</t>
  </si>
  <si>
    <t>29320</t>
  </si>
  <si>
    <t>NORTHFIELD</t>
  </si>
  <si>
    <t>29350</t>
  </si>
  <si>
    <t>PEMBROKE</t>
  </si>
  <si>
    <t>29360</t>
  </si>
  <si>
    <t>PERRY</t>
  </si>
  <si>
    <t>29370</t>
  </si>
  <si>
    <t>PRINCETON</t>
  </si>
  <si>
    <t>29380</t>
  </si>
  <si>
    <t>ROBBINSTON</t>
  </si>
  <si>
    <t>29390</t>
  </si>
  <si>
    <t>ROQUE BLUFFS</t>
  </si>
  <si>
    <t>29400</t>
  </si>
  <si>
    <t>STEUBEN</t>
  </si>
  <si>
    <t>29410</t>
  </si>
  <si>
    <t>TALMADGE</t>
  </si>
  <si>
    <t>29420</t>
  </si>
  <si>
    <t>TOPSFIELD</t>
  </si>
  <si>
    <t>29430</t>
  </si>
  <si>
    <t>VANCEBORO</t>
  </si>
  <si>
    <t>29440</t>
  </si>
  <si>
    <t>WAITE</t>
  </si>
  <si>
    <t>29450</t>
  </si>
  <si>
    <t>WESLEY</t>
  </si>
  <si>
    <t>29460</t>
  </si>
  <si>
    <t>WHITING</t>
  </si>
  <si>
    <t>29470</t>
  </si>
  <si>
    <t>WHITNEYVILLE</t>
  </si>
  <si>
    <t>29480</t>
  </si>
  <si>
    <t>29832</t>
  </si>
  <si>
    <t>31010</t>
  </si>
  <si>
    <t>ACTON</t>
  </si>
  <si>
    <t>31020</t>
  </si>
  <si>
    <t>ALFRED</t>
  </si>
  <si>
    <t>31030</t>
  </si>
  <si>
    <t>ARUNDEL</t>
  </si>
  <si>
    <t>31040</t>
  </si>
  <si>
    <t>BERWICK</t>
  </si>
  <si>
    <t>31050</t>
  </si>
  <si>
    <t>BIDDEFORD</t>
  </si>
  <si>
    <t>31060</t>
  </si>
  <si>
    <t>BUXTON</t>
  </si>
  <si>
    <t>31070</t>
  </si>
  <si>
    <t>CORNISH</t>
  </si>
  <si>
    <t>31080</t>
  </si>
  <si>
    <t>DAYTON</t>
  </si>
  <si>
    <t>31090</t>
  </si>
  <si>
    <t>ELIOT</t>
  </si>
  <si>
    <t>31100</t>
  </si>
  <si>
    <t>HOLLIS</t>
  </si>
  <si>
    <t>31110</t>
  </si>
  <si>
    <t>KENNEBUNK</t>
  </si>
  <si>
    <t>31120</t>
  </si>
  <si>
    <t>KENNEBUNKPORT</t>
  </si>
  <si>
    <t>31130</t>
  </si>
  <si>
    <t>KITTERY</t>
  </si>
  <si>
    <t>31140</t>
  </si>
  <si>
    <t>LEBANON</t>
  </si>
  <si>
    <t>31150</t>
  </si>
  <si>
    <t>LIMERICK</t>
  </si>
  <si>
    <t>31160</t>
  </si>
  <si>
    <t>LIMINGTON</t>
  </si>
  <si>
    <t>31170</t>
  </si>
  <si>
    <t>LYMAN</t>
  </si>
  <si>
    <t>31180</t>
  </si>
  <si>
    <t>NEWFIELD</t>
  </si>
  <si>
    <t>31190</t>
  </si>
  <si>
    <t>NORTH BERWICK</t>
  </si>
  <si>
    <t>31197</t>
  </si>
  <si>
    <t>OGUNQUIT</t>
  </si>
  <si>
    <t>31200</t>
  </si>
  <si>
    <t>OLD ORCHARD BEACH</t>
  </si>
  <si>
    <t>31210</t>
  </si>
  <si>
    <t>PARSONSFIELD</t>
  </si>
  <si>
    <t>31220</t>
  </si>
  <si>
    <t>SACO</t>
  </si>
  <si>
    <t>31230</t>
  </si>
  <si>
    <t>SANFORD</t>
  </si>
  <si>
    <t>31240</t>
  </si>
  <si>
    <t>SHAPLEIGH</t>
  </si>
  <si>
    <t>31250</t>
  </si>
  <si>
    <t>SO BERWICK</t>
  </si>
  <si>
    <t>31260</t>
  </si>
  <si>
    <t>WATERBORO</t>
  </si>
  <si>
    <t>31270</t>
  </si>
  <si>
    <t>WELLS</t>
  </si>
  <si>
    <t>31280</t>
  </si>
  <si>
    <t>YORK</t>
  </si>
  <si>
    <t>Municipality Name</t>
  </si>
  <si>
    <t>Rev II Computed Number</t>
  </si>
  <si>
    <t>Rev I Computed Number</t>
  </si>
  <si>
    <t>Rev I Distribution Percentage</t>
  </si>
  <si>
    <t>MCD</t>
  </si>
  <si>
    <t>TOTALS</t>
  </si>
  <si>
    <t>Androscoggin County:</t>
  </si>
  <si>
    <t>Aroostook County:</t>
  </si>
  <si>
    <t>Cumberland County:</t>
  </si>
  <si>
    <t xml:space="preserve">Franklin County: </t>
  </si>
  <si>
    <t>Hancock County:</t>
  </si>
  <si>
    <t>Kennebec County:</t>
  </si>
  <si>
    <t>Knox County:</t>
  </si>
  <si>
    <t>Lincoln County:</t>
  </si>
  <si>
    <t>Oxford County:</t>
  </si>
  <si>
    <t>Penobscot County:</t>
  </si>
  <si>
    <t>Piscataquis County:</t>
  </si>
  <si>
    <t>Sagadahoc County:</t>
  </si>
  <si>
    <t>Somerset County:</t>
  </si>
  <si>
    <t>Waldo County:</t>
  </si>
  <si>
    <t>Washington County:</t>
  </si>
  <si>
    <t>York County:</t>
  </si>
  <si>
    <t>Mil Rate</t>
  </si>
  <si>
    <t>Rev2 Comp Number</t>
  </si>
  <si>
    <t>Rev II Distribution Percentage</t>
  </si>
  <si>
    <t>PLEASANT POINT</t>
  </si>
  <si>
    <t>INDIAN TOWNSHIP</t>
  </si>
  <si>
    <t>CLIFTON</t>
  </si>
  <si>
    <t>05060-A</t>
  </si>
  <si>
    <t>RANGELEY</t>
  </si>
  <si>
    <t>RANGELEY PLT</t>
  </si>
  <si>
    <t>FY09 Old Projections</t>
  </si>
  <si>
    <t>FY09 Updated Proj. vs FY08 Actuals</t>
  </si>
  <si>
    <t>FY09 Updated Proj. vs Old Proj.</t>
  </si>
  <si>
    <t>FY10 Current Vs LD353</t>
  </si>
  <si>
    <t>*(See notes on final page for critical assumptions and disclosures)</t>
  </si>
  <si>
    <t>*Assumptions/Disclosures:</t>
  </si>
  <si>
    <t>FY10 Current Vs Updated Proj.</t>
  </si>
  <si>
    <t xml:space="preserve">distributions to differ from these projections. </t>
  </si>
  <si>
    <t xml:space="preserve">*Actual tax receipts, if different from current Revenue Forecasting Committee (RFC) estimates, will cause Municipal Revenue Sharing </t>
  </si>
  <si>
    <t>CHEBEAGUE ISLAND</t>
  </si>
  <si>
    <t>2008 Population</t>
  </si>
  <si>
    <t>Biennial Budget (modified 3/10/11)</t>
  </si>
  <si>
    <t xml:space="preserve">REV I DISTRIBUTION PROJECTION </t>
  </si>
  <si>
    <t xml:space="preserve">Total Tax Transfers to Revenue Sharing </t>
  </si>
  <si>
    <t>2009 Tax Assesment</t>
  </si>
  <si>
    <t>Rev I Projected FY12 Distribution</t>
  </si>
  <si>
    <t>Rev II Projected FY12Distribution</t>
  </si>
  <si>
    <t>Total Projected FY12 Distribution</t>
  </si>
  <si>
    <t>REV II</t>
  </si>
  <si>
    <t>2011 State Valuation ('000)</t>
  </si>
  <si>
    <r>
      <t>FY 2012 Projected Municipal Revenue Sharing</t>
    </r>
    <r>
      <rPr>
        <sz val="22"/>
        <color indexed="10"/>
        <rFont val="Arial"/>
        <family val="2"/>
      </rPr>
      <t xml:space="preserve">* </t>
    </r>
    <r>
      <rPr>
        <sz val="12"/>
        <color indexed="12"/>
        <rFont val="Arial"/>
        <family val="2"/>
      </rPr>
      <t xml:space="preserve">(7/1/11 - 6/30/12) </t>
    </r>
    <r>
      <rPr>
        <i/>
        <sz val="12"/>
        <rFont val="Arial"/>
        <family val="2"/>
      </rPr>
      <t>Revised: 7/06/11</t>
    </r>
  </si>
  <si>
    <t>As approved in 2011 Public Law</t>
  </si>
  <si>
    <t>*Total Tax Receipt transfers are estimated at $94,000,000.00</t>
  </si>
  <si>
    <t xml:space="preserve">*Projections are based upon the fixed transfer amount to Municipal Revenue Sharing funds under the Biennial Budget 2012-2013.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</si>
</sst>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2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MS Sans Serif"/>
      <family val="2"/>
    </font>
    <font>
      <sz val="22"/>
      <color indexed="10"/>
      <name val="Arial"/>
      <family val="2"/>
    </font>
    <font>
      <b/>
      <sz val="2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1"/>
      <color indexed="10"/>
      <name val="MS Sans Serif"/>
      <family val="0"/>
    </font>
    <font>
      <sz val="11"/>
      <name val="MS Sans Serif"/>
      <family val="0"/>
    </font>
    <font>
      <sz val="11"/>
      <name val="Arial"/>
      <family val="2"/>
    </font>
    <font>
      <b/>
      <u val="single"/>
      <sz val="10"/>
      <color indexed="10"/>
      <name val="MS Sans Serif"/>
      <family val="2"/>
    </font>
    <font>
      <i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1" fillId="0" borderId="0" xfId="15" applyFont="1" applyAlignment="1">
      <alignment/>
    </xf>
    <xf numFmtId="43" fontId="0" fillId="0" borderId="0" xfId="15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168" fontId="0" fillId="0" borderId="0" xfId="15" applyNumberFormat="1" applyFont="1" applyAlignment="1" quotePrefix="1">
      <alignment/>
    </xf>
    <xf numFmtId="171" fontId="0" fillId="0" borderId="0" xfId="0" applyNumberFormat="1" applyFont="1" applyAlignment="1" quotePrefix="1">
      <alignment/>
    </xf>
    <xf numFmtId="43" fontId="0" fillId="0" borderId="0" xfId="15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43" fontId="8" fillId="0" borderId="0" xfId="15" applyFont="1" applyAlignment="1">
      <alignment/>
    </xf>
    <xf numFmtId="43" fontId="0" fillId="0" borderId="0" xfId="0" applyNumberFormat="1" applyFont="1" applyAlignment="1" quotePrefix="1">
      <alignment/>
    </xf>
    <xf numFmtId="43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3" fontId="8" fillId="0" borderId="0" xfId="15" applyFont="1" applyBorder="1" applyAlignment="1">
      <alignment/>
    </xf>
    <xf numFmtId="0" fontId="12" fillId="0" borderId="0" xfId="0" applyNumberFormat="1" applyFont="1" applyAlignment="1">
      <alignment/>
    </xf>
    <xf numFmtId="9" fontId="11" fillId="0" borderId="0" xfId="21" applyFont="1" applyAlignment="1">
      <alignment/>
    </xf>
    <xf numFmtId="9" fontId="0" fillId="0" borderId="0" xfId="21" applyFont="1" applyAlignment="1">
      <alignment horizontal="center" wrapText="1"/>
    </xf>
    <xf numFmtId="44" fontId="0" fillId="0" borderId="0" xfId="17" applyFont="1" applyAlignment="1">
      <alignment horizontal="center" wrapText="1"/>
    </xf>
    <xf numFmtId="206" fontId="1" fillId="0" borderId="0" xfId="21" applyNumberFormat="1" applyFont="1" applyAlignment="1">
      <alignment/>
    </xf>
    <xf numFmtId="0" fontId="1" fillId="0" borderId="0" xfId="0" applyNumberFormat="1" applyFont="1" applyAlignment="1">
      <alignment horizontal="center" wrapText="1"/>
    </xf>
    <xf numFmtId="44" fontId="0" fillId="0" borderId="0" xfId="17" applyAlignment="1">
      <alignment/>
    </xf>
    <xf numFmtId="9" fontId="0" fillId="0" borderId="0" xfId="21" applyAlignment="1">
      <alignment/>
    </xf>
    <xf numFmtId="10" fontId="0" fillId="0" borderId="0" xfId="21" applyNumberFormat="1" applyFont="1" applyAlignment="1">
      <alignment horizontal="center" wrapText="1"/>
    </xf>
    <xf numFmtId="10" fontId="0" fillId="0" borderId="0" xfId="21" applyNumberFormat="1" applyAlignment="1">
      <alignment/>
    </xf>
    <xf numFmtId="44" fontId="1" fillId="0" borderId="0" xfId="17" applyFont="1" applyAlignment="1">
      <alignment/>
    </xf>
    <xf numFmtId="44" fontId="0" fillId="0" borderId="0" xfId="17" applyFont="1" applyAlignment="1" quotePrefix="1">
      <alignment/>
    </xf>
    <xf numFmtId="43" fontId="1" fillId="0" borderId="0" xfId="15" applyFont="1" applyFill="1" applyAlignment="1">
      <alignment horizontal="center" wrapText="1"/>
    </xf>
    <xf numFmtId="43" fontId="0" fillId="0" borderId="0" xfId="15" applyFont="1" applyFill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43" fontId="0" fillId="2" borderId="1" xfId="15" applyFont="1" applyFill="1" applyBorder="1" applyAlignment="1">
      <alignment horizontal="center" wrapText="1"/>
    </xf>
    <xf numFmtId="43" fontId="0" fillId="2" borderId="0" xfId="15" applyFont="1" applyFill="1" applyBorder="1" applyAlignment="1">
      <alignment horizontal="center" wrapText="1"/>
    </xf>
    <xf numFmtId="43" fontId="0" fillId="2" borderId="2" xfId="15" applyFont="1" applyFill="1" applyBorder="1" applyAlignment="1">
      <alignment horizontal="center" wrapText="1"/>
    </xf>
    <xf numFmtId="43" fontId="0" fillId="2" borderId="1" xfId="15" applyFont="1" applyFill="1" applyBorder="1" applyAlignment="1">
      <alignment/>
    </xf>
    <xf numFmtId="43" fontId="0" fillId="2" borderId="0" xfId="15" applyFont="1" applyFill="1" applyBorder="1" applyAlignment="1" quotePrefix="1">
      <alignment/>
    </xf>
    <xf numFmtId="43" fontId="0" fillId="2" borderId="2" xfId="15" applyFont="1" applyFill="1" applyBorder="1" applyAlignment="1" quotePrefix="1">
      <alignment/>
    </xf>
    <xf numFmtId="43" fontId="0" fillId="2" borderId="1" xfId="15" applyFont="1" applyFill="1" applyBorder="1" applyAlignment="1" quotePrefix="1">
      <alignment/>
    </xf>
    <xf numFmtId="0" fontId="0" fillId="0" borderId="0" xfId="0" applyNumberFormat="1" applyFont="1" applyAlignment="1">
      <alignment horizontal="center" shrinkToFit="1"/>
    </xf>
    <xf numFmtId="0" fontId="0" fillId="0" borderId="0" xfId="0" applyNumberFormat="1" applyFont="1" applyAlignment="1" quotePrefix="1">
      <alignment shrinkToFit="1"/>
    </xf>
    <xf numFmtId="0" fontId="0" fillId="0" borderId="0" xfId="0" applyNumberFormat="1" applyFont="1" applyAlignment="1">
      <alignment shrinkToFit="1"/>
    </xf>
    <xf numFmtId="43" fontId="0" fillId="2" borderId="0" xfId="15" applyFont="1" applyFill="1" applyBorder="1" applyAlignment="1">
      <alignment/>
    </xf>
    <xf numFmtId="44" fontId="1" fillId="2" borderId="3" xfId="17" applyFont="1" applyFill="1" applyBorder="1" applyAlignment="1">
      <alignment/>
    </xf>
    <xf numFmtId="0" fontId="1" fillId="2" borderId="4" xfId="0" applyFont="1" applyFill="1" applyBorder="1" applyAlignment="1">
      <alignment/>
    </xf>
    <xf numFmtId="44" fontId="1" fillId="2" borderId="4" xfId="17" applyFont="1" applyFill="1" applyBorder="1" applyAlignment="1">
      <alignment/>
    </xf>
    <xf numFmtId="43" fontId="8" fillId="2" borderId="4" xfId="15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9" fontId="16" fillId="0" borderId="0" xfId="21" applyFont="1" applyAlignment="1">
      <alignment/>
    </xf>
    <xf numFmtId="44" fontId="16" fillId="0" borderId="0" xfId="17" applyFont="1" applyAlignment="1">
      <alignment/>
    </xf>
    <xf numFmtId="10" fontId="16" fillId="0" borderId="0" xfId="21" applyNumberFormat="1" applyFont="1" applyAlignment="1">
      <alignment/>
    </xf>
    <xf numFmtId="168" fontId="16" fillId="0" borderId="0" xfId="0" applyNumberFormat="1" applyFont="1" applyAlignment="1">
      <alignment/>
    </xf>
    <xf numFmtId="43" fontId="16" fillId="0" borderId="0" xfId="15" applyFont="1" applyAlignment="1">
      <alignment/>
    </xf>
    <xf numFmtId="168" fontId="16" fillId="0" borderId="0" xfId="0" applyNumberFormat="1" applyFont="1" applyFill="1" applyAlignment="1">
      <alignment/>
    </xf>
    <xf numFmtId="43" fontId="17" fillId="0" borderId="0" xfId="15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21" applyFont="1" applyAlignment="1">
      <alignment/>
    </xf>
    <xf numFmtId="44" fontId="0" fillId="0" borderId="0" xfId="17" applyFont="1" applyAlignment="1">
      <alignment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 horizontal="center" wrapText="1"/>
    </xf>
    <xf numFmtId="9" fontId="0" fillId="0" borderId="0" xfId="21" applyFont="1" applyAlignment="1">
      <alignment horizontal="center" wrapText="1"/>
    </xf>
    <xf numFmtId="44" fontId="0" fillId="0" borderId="0" xfId="17" applyFont="1" applyAlignment="1">
      <alignment horizontal="center" wrapText="1"/>
    </xf>
    <xf numFmtId="10" fontId="0" fillId="0" borderId="0" xfId="21" applyNumberFormat="1" applyFont="1" applyAlignment="1">
      <alignment horizontal="center" wrapText="1"/>
    </xf>
    <xf numFmtId="43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0" fontId="0" fillId="2" borderId="0" xfId="0" applyFont="1" applyFill="1" applyBorder="1" applyAlignment="1">
      <alignment/>
    </xf>
    <xf numFmtId="184" fontId="0" fillId="2" borderId="0" xfId="15" applyNumberFormat="1" applyFont="1" applyFill="1" applyBorder="1" applyAlignment="1">
      <alignment/>
    </xf>
    <xf numFmtId="43" fontId="0" fillId="2" borderId="0" xfId="15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43" fontId="0" fillId="2" borderId="4" xfId="15" applyFont="1" applyFill="1" applyBorder="1" applyAlignment="1">
      <alignment/>
    </xf>
    <xf numFmtId="168" fontId="0" fillId="2" borderId="5" xfId="0" applyNumberFormat="1" applyFont="1" applyFill="1" applyBorder="1" applyAlignment="1">
      <alignment/>
    </xf>
    <xf numFmtId="49" fontId="18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8" fontId="0" fillId="0" borderId="0" xfId="0" applyNumberFormat="1" applyFont="1" applyFill="1" applyBorder="1" applyAlignment="1">
      <alignment horizontal="center" wrapText="1"/>
    </xf>
    <xf numFmtId="168" fontId="0" fillId="0" borderId="0" xfId="0" applyNumberFormat="1" applyFont="1" applyFill="1" applyBorder="1" applyAlignment="1" quotePrefix="1">
      <alignment/>
    </xf>
    <xf numFmtId="43" fontId="0" fillId="0" borderId="0" xfId="15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/>
    </xf>
    <xf numFmtId="168" fontId="1" fillId="0" borderId="0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68" fontId="0" fillId="2" borderId="0" xfId="0" applyNumberFormat="1" applyFont="1" applyFill="1" applyBorder="1" applyAlignment="1">
      <alignment/>
    </xf>
    <xf numFmtId="43" fontId="1" fillId="2" borderId="0" xfId="15" applyFont="1" applyFill="1" applyBorder="1" applyAlignment="1">
      <alignment/>
    </xf>
    <xf numFmtId="168" fontId="0" fillId="2" borderId="7" xfId="0" applyNumberFormat="1" applyFont="1" applyFill="1" applyBorder="1" applyAlignment="1">
      <alignment/>
    </xf>
    <xf numFmtId="44" fontId="1" fillId="2" borderId="5" xfId="17" applyFont="1" applyFill="1" applyBorder="1" applyAlignment="1">
      <alignment/>
    </xf>
    <xf numFmtId="1" fontId="8" fillId="0" borderId="0" xfId="15" applyNumberFormat="1" applyFont="1" applyFill="1" applyBorder="1" applyAlignment="1" applyProtection="1">
      <alignment/>
      <protection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Alignment="1">
      <alignment/>
    </xf>
    <xf numFmtId="1" fontId="1" fillId="0" borderId="0" xfId="15" applyNumberFormat="1" applyFont="1" applyAlignment="1">
      <alignment/>
    </xf>
    <xf numFmtId="43" fontId="1" fillId="2" borderId="1" xfId="15" applyFont="1" applyFill="1" applyBorder="1" applyAlignment="1">
      <alignment horizontal="center" wrapText="1"/>
    </xf>
    <xf numFmtId="43" fontId="1" fillId="2" borderId="0" xfId="15" applyFont="1" applyFill="1" applyBorder="1" applyAlignment="1">
      <alignment horizontal="center" wrapText="1"/>
    </xf>
    <xf numFmtId="43" fontId="1" fillId="2" borderId="2" xfId="15" applyFont="1" applyFill="1" applyBorder="1" applyAlignment="1">
      <alignment horizontal="center" wrapText="1"/>
    </xf>
    <xf numFmtId="184" fontId="1" fillId="2" borderId="0" xfId="15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213" fontId="0" fillId="0" borderId="0" xfId="15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15" applyNumberFormat="1" applyFont="1" applyAlignment="1">
      <alignment/>
    </xf>
    <xf numFmtId="37" fontId="8" fillId="0" borderId="0" xfId="15" applyNumberFormat="1" applyFont="1" applyFill="1" applyBorder="1" applyAlignment="1" applyProtection="1">
      <alignment/>
      <protection/>
    </xf>
    <xf numFmtId="6" fontId="17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97" fontId="17" fillId="0" borderId="0" xfId="0" applyNumberFormat="1" applyFont="1" applyFill="1" applyAlignment="1">
      <alignment/>
    </xf>
    <xf numFmtId="44" fontId="8" fillId="0" borderId="0" xfId="17" applyFont="1" applyFill="1" applyBorder="1" applyAlignment="1" applyProtection="1">
      <alignment/>
      <protection/>
    </xf>
    <xf numFmtId="197" fontId="17" fillId="0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6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1" fillId="3" borderId="0" xfId="0" applyFont="1" applyFill="1" applyAlignment="1">
      <alignment/>
    </xf>
    <xf numFmtId="6" fontId="17" fillId="0" borderId="0" xfId="0" applyNumberFormat="1" applyFont="1" applyFill="1" applyAlignment="1">
      <alignment/>
    </xf>
    <xf numFmtId="0" fontId="1" fillId="2" borderId="4" xfId="0" applyFont="1" applyFill="1" applyBorder="1" applyAlignment="1">
      <alignment horizontal="right"/>
    </xf>
    <xf numFmtId="0" fontId="4" fillId="2" borderId="8" xfId="20" applyFont="1" applyFill="1" applyBorder="1" applyAlignment="1">
      <alignment horizontal="center"/>
    </xf>
    <xf numFmtId="0" fontId="4" fillId="2" borderId="8" xfId="20" applyFill="1" applyBorder="1" applyAlignment="1">
      <alignment horizontal="center"/>
    </xf>
    <xf numFmtId="168" fontId="4" fillId="0" borderId="0" xfId="20" applyNumberFormat="1" applyFont="1" applyFill="1" applyBorder="1" applyAlignment="1">
      <alignment horizontal="center"/>
    </xf>
    <xf numFmtId="168" fontId="4" fillId="0" borderId="0" xfId="20" applyNumberFormat="1" applyFill="1" applyBorder="1" applyAlignment="1">
      <alignment horizontal="center"/>
    </xf>
    <xf numFmtId="168" fontId="14" fillId="0" borderId="9" xfId="0" applyNumberFormat="1" applyFont="1" applyFill="1" applyBorder="1" applyAlignment="1">
      <alignment horizontal="center"/>
    </xf>
    <xf numFmtId="168" fontId="14" fillId="0" borderId="10" xfId="0" applyNumberFormat="1" applyFont="1" applyFill="1" applyBorder="1" applyAlignment="1">
      <alignment horizontal="center"/>
    </xf>
    <xf numFmtId="168" fontId="14" fillId="0" borderId="11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8225" y="34290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-.01    x Population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1075" y="3429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550"/>
  <sheetViews>
    <sheetView tabSelected="1" view="pageBreakPreview" zoomScale="70" zoomScaleNormal="85" zoomScaleSheetLayoutView="70" workbookViewId="0" topLeftCell="B1">
      <pane xSplit="6" ySplit="6" topLeftCell="J517" activePane="bottomRight" state="frozen"/>
      <selection pane="topLeft" activeCell="B1" sqref="B1"/>
      <selection pane="topRight" activeCell="H1" sqref="H1"/>
      <selection pane="bottomLeft" activeCell="B7" sqref="B7"/>
      <selection pane="bottomRight" activeCell="A2" sqref="A2:N2"/>
    </sheetView>
  </sheetViews>
  <sheetFormatPr defaultColWidth="9.140625" defaultRowHeight="12.75"/>
  <cols>
    <col min="1" max="1" width="8.7109375" style="0" hidden="1" customWidth="1"/>
    <col min="2" max="2" width="25.140625" style="0" customWidth="1"/>
    <col min="3" max="3" width="13.28125" style="0" customWidth="1"/>
    <col min="4" max="4" width="24.140625" style="0" customWidth="1"/>
    <col min="5" max="5" width="20.00390625" style="0" customWidth="1"/>
    <col min="6" max="6" width="20.8515625" style="1" customWidth="1"/>
    <col min="7" max="7" width="23.00390625" style="1" customWidth="1"/>
    <col min="8" max="8" width="10.57421875" style="17" customWidth="1"/>
    <col min="9" max="9" width="14.28125" style="17" customWidth="1"/>
    <col min="10" max="10" width="19.140625" style="17" customWidth="1"/>
    <col min="11" max="11" width="12.8515625" style="9" customWidth="1"/>
    <col min="12" max="13" width="21.28125" style="41" customWidth="1"/>
    <col min="14" max="14" width="23.00390625" style="41" customWidth="1"/>
    <col min="15" max="15" width="1.8515625" style="127" customWidth="1"/>
    <col min="25" max="25" width="14.421875" style="0" customWidth="1"/>
    <col min="26" max="26" width="13.8515625" style="0" hidden="1" customWidth="1"/>
    <col min="27" max="27" width="9.7109375" style="33" hidden="1" customWidth="1"/>
    <col min="28" max="28" width="17.28125" style="32" hidden="1" customWidth="1"/>
    <col min="29" max="29" width="14.8515625" style="0" hidden="1" customWidth="1"/>
    <col min="30" max="30" width="9.140625" style="0" hidden="1" customWidth="1"/>
    <col min="31" max="31" width="17.7109375" style="0" hidden="1" customWidth="1"/>
    <col min="32" max="32" width="9.140625" style="0" hidden="1" customWidth="1"/>
    <col min="33" max="33" width="16.421875" style="0" hidden="1" customWidth="1"/>
    <col min="34" max="34" width="9.57421875" style="35" hidden="1" customWidth="1"/>
  </cols>
  <sheetData>
    <row r="1" spans="1:27" ht="27" customHeight="1">
      <c r="A1" s="144" t="s">
        <v>1030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Z1" s="26"/>
      <c r="AA1" s="27"/>
    </row>
    <row r="2" spans="1:14" ht="12.75" customHeight="1">
      <c r="A2" s="145" t="s">
        <v>1014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34" s="60" customFormat="1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28"/>
      <c r="AA3" s="61"/>
      <c r="AB3" s="62"/>
      <c r="AH3" s="63"/>
    </row>
    <row r="4" spans="1:34" s="70" customFormat="1" ht="12.75" customHeight="1" thickBot="1">
      <c r="A4" s="24"/>
      <c r="B4" s="24"/>
      <c r="C4" s="24"/>
      <c r="D4" s="24"/>
      <c r="E4" s="24"/>
      <c r="F4" s="68"/>
      <c r="G4" s="68"/>
      <c r="H4" s="142"/>
      <c r="I4" s="142"/>
      <c r="J4" s="142"/>
      <c r="K4" s="142"/>
      <c r="L4" s="137"/>
      <c r="M4" s="138"/>
      <c r="N4" s="138"/>
      <c r="O4" s="129"/>
      <c r="AA4" s="71"/>
      <c r="AB4" s="72"/>
      <c r="AH4" s="73"/>
    </row>
    <row r="5" spans="6:34" s="70" customFormat="1" ht="13.5" thickBot="1">
      <c r="F5" s="69"/>
      <c r="G5" s="69"/>
      <c r="H5" s="143"/>
      <c r="I5" s="143"/>
      <c r="J5" s="143"/>
      <c r="K5" s="143"/>
      <c r="L5" s="139" t="s">
        <v>1031</v>
      </c>
      <c r="M5" s="140"/>
      <c r="N5" s="141"/>
      <c r="O5" s="129"/>
      <c r="AA5" s="71"/>
      <c r="AB5" s="72"/>
      <c r="AH5" s="73"/>
    </row>
    <row r="6" spans="1:34" s="7" customFormat="1" ht="38.25">
      <c r="A6" s="31" t="s">
        <v>983</v>
      </c>
      <c r="B6" s="31" t="s">
        <v>979</v>
      </c>
      <c r="C6" s="22" t="s">
        <v>1020</v>
      </c>
      <c r="D6" s="38" t="s">
        <v>1024</v>
      </c>
      <c r="E6" s="38" t="s">
        <v>1029</v>
      </c>
      <c r="F6" s="6" t="s">
        <v>981</v>
      </c>
      <c r="G6" s="6" t="s">
        <v>982</v>
      </c>
      <c r="H6" s="96" t="s">
        <v>1001</v>
      </c>
      <c r="I6" s="96" t="s">
        <v>1002</v>
      </c>
      <c r="J6" s="96" t="s">
        <v>980</v>
      </c>
      <c r="K6" s="96" t="s">
        <v>1003</v>
      </c>
      <c r="L6" s="112" t="s">
        <v>1025</v>
      </c>
      <c r="M6" s="113" t="s">
        <v>1026</v>
      </c>
      <c r="N6" s="114" t="s">
        <v>1027</v>
      </c>
      <c r="O6" s="130"/>
      <c r="Z6" s="7" t="s">
        <v>1011</v>
      </c>
      <c r="AA6" s="28"/>
      <c r="AB6" s="29" t="s">
        <v>1010</v>
      </c>
      <c r="AC6" s="7" t="s">
        <v>1012</v>
      </c>
      <c r="AE6" s="7" t="s">
        <v>1013</v>
      </c>
      <c r="AG6" s="7" t="s">
        <v>1016</v>
      </c>
      <c r="AH6" s="34"/>
    </row>
    <row r="7" spans="1:34" s="74" customFormat="1" ht="12.75">
      <c r="A7" s="5"/>
      <c r="B7" s="51"/>
      <c r="C7" s="10"/>
      <c r="D7" s="7"/>
      <c r="E7" s="10"/>
      <c r="F7" s="6"/>
      <c r="G7" s="6"/>
      <c r="H7" s="96"/>
      <c r="I7" s="96"/>
      <c r="J7" s="96"/>
      <c r="K7" s="96"/>
      <c r="L7" s="44"/>
      <c r="M7" s="45"/>
      <c r="N7" s="46"/>
      <c r="O7" s="131"/>
      <c r="AA7" s="75"/>
      <c r="AB7" s="76"/>
      <c r="AH7" s="77"/>
    </row>
    <row r="8" spans="1:34" s="70" customFormat="1" ht="14.25">
      <c r="A8" s="11" t="s">
        <v>0</v>
      </c>
      <c r="B8" s="52" t="s">
        <v>1</v>
      </c>
      <c r="C8" s="123">
        <f>94+424+23+457+570+719+43+61+76+136+73+4+31+1+132+19+518+254+335+199+436+210+2+84+333+156+260+305+327+45+39+688+512</f>
        <v>7566</v>
      </c>
      <c r="D8" s="122">
        <v>24107693</v>
      </c>
      <c r="E8" s="124">
        <v>3815400</v>
      </c>
      <c r="F8" s="12">
        <f>D8/E8*C8</f>
        <v>47805.945703727004</v>
      </c>
      <c r="G8" s="13">
        <f>F8/$F$534</f>
        <v>0.0027250280010771726</v>
      </c>
      <c r="H8" s="97">
        <f>D8/E8</f>
        <v>6.3185230906326995</v>
      </c>
      <c r="I8" s="97">
        <f>(H8)*C8</f>
        <v>47805.945703727004</v>
      </c>
      <c r="J8" s="98">
        <v>0</v>
      </c>
      <c r="K8" s="98">
        <v>0</v>
      </c>
      <c r="L8" s="47">
        <f>$B$541*G8</f>
        <v>205821.36492135885</v>
      </c>
      <c r="M8" s="48">
        <f>$G$541*K8</f>
        <v>0</v>
      </c>
      <c r="N8" s="49">
        <f>L8+M8</f>
        <v>205821.36492135885</v>
      </c>
      <c r="O8" s="129"/>
      <c r="Z8" s="78" t="e">
        <f>#REF!-#REF!</f>
        <v>#REF!</v>
      </c>
      <c r="AA8" s="71" t="e">
        <f>Z8/#REF!</f>
        <v>#REF!</v>
      </c>
      <c r="AB8" s="72">
        <v>278033.2478137773</v>
      </c>
      <c r="AC8" s="79" t="e">
        <f>#REF!-AB8</f>
        <v>#REF!</v>
      </c>
      <c r="AD8" s="71" t="e">
        <f>AC8/#REF!</f>
        <v>#REF!</v>
      </c>
      <c r="AE8" s="78" t="e">
        <f>#REF!-#REF!</f>
        <v>#REF!</v>
      </c>
      <c r="AF8" s="71" t="e">
        <f>AE8/#REF!</f>
        <v>#REF!</v>
      </c>
      <c r="AG8" s="78" t="e">
        <f>#REF!-#REF!</f>
        <v>#REF!</v>
      </c>
      <c r="AH8" s="73" t="e">
        <f>AG8/#REF!</f>
        <v>#REF!</v>
      </c>
    </row>
    <row r="9" spans="1:34" s="70" customFormat="1" ht="12.75">
      <c r="A9" s="11"/>
      <c r="B9" s="52"/>
      <c r="C9" s="11"/>
      <c r="D9" s="37"/>
      <c r="E9" s="37"/>
      <c r="F9" s="12"/>
      <c r="G9" s="13"/>
      <c r="H9" s="97"/>
      <c r="I9" s="99"/>
      <c r="J9" s="99"/>
      <c r="K9" s="99"/>
      <c r="L9" s="47"/>
      <c r="M9" s="48"/>
      <c r="N9" s="49"/>
      <c r="O9" s="129"/>
      <c r="Z9" s="78" t="e">
        <f>#REF!-#REF!</f>
        <v>#REF!</v>
      </c>
      <c r="AA9" s="71" t="e">
        <f>Z9/#REF!</f>
        <v>#REF!</v>
      </c>
      <c r="AB9" s="72">
        <v>0</v>
      </c>
      <c r="AC9" s="79" t="e">
        <f>#REF!-AB9</f>
        <v>#REF!</v>
      </c>
      <c r="AD9" s="71" t="e">
        <f>AC9/#REF!</f>
        <v>#REF!</v>
      </c>
      <c r="AE9" s="78" t="e">
        <f>#REF!-#REF!</f>
        <v>#REF!</v>
      </c>
      <c r="AF9" s="71"/>
      <c r="AG9" s="78" t="e">
        <f>#REF!-#REF!</f>
        <v>#REF!</v>
      </c>
      <c r="AH9" s="73" t="e">
        <f>AG9/#REF!</f>
        <v>#REF!</v>
      </c>
    </row>
    <row r="10" spans="2:34" s="70" customFormat="1" ht="12.75">
      <c r="B10" s="2" t="s">
        <v>985</v>
      </c>
      <c r="C10" s="11"/>
      <c r="D10" s="37"/>
      <c r="E10" s="37"/>
      <c r="F10" s="12"/>
      <c r="G10" s="13"/>
      <c r="H10" s="97"/>
      <c r="I10" s="99"/>
      <c r="J10" s="99"/>
      <c r="K10" s="99"/>
      <c r="L10" s="47">
        <f aca="true" t="shared" si="0" ref="L10:L72">$B$541*G10</f>
        <v>0</v>
      </c>
      <c r="M10" s="48">
        <f aca="true" t="shared" si="1" ref="M10:M73">$G$541*K10</f>
        <v>0</v>
      </c>
      <c r="N10" s="49"/>
      <c r="O10" s="129"/>
      <c r="Z10" s="78" t="e">
        <f>#REF!-#REF!</f>
        <v>#REF!</v>
      </c>
      <c r="AA10" s="71" t="e">
        <f>Z10/#REF!</f>
        <v>#REF!</v>
      </c>
      <c r="AB10" s="72">
        <v>0</v>
      </c>
      <c r="AC10" s="79" t="e">
        <f>#REF!-AB10</f>
        <v>#REF!</v>
      </c>
      <c r="AD10" s="71" t="e">
        <f>AC10/#REF!</f>
        <v>#REF!</v>
      </c>
      <c r="AE10" s="78" t="e">
        <f>#REF!-#REF!</f>
        <v>#REF!</v>
      </c>
      <c r="AF10" s="71"/>
      <c r="AG10" s="78" t="e">
        <f>#REF!-#REF!</f>
        <v>#REF!</v>
      </c>
      <c r="AH10" s="73" t="e">
        <f>AG10/#REF!</f>
        <v>#REF!</v>
      </c>
    </row>
    <row r="11" spans="1:34" s="70" customFormat="1" ht="12.75">
      <c r="A11" s="11" t="s">
        <v>2</v>
      </c>
      <c r="B11" s="52" t="s">
        <v>3</v>
      </c>
      <c r="C11" s="16">
        <v>22765</v>
      </c>
      <c r="D11" s="125">
        <v>35270397</v>
      </c>
      <c r="E11" s="125">
        <v>1991800</v>
      </c>
      <c r="F11" s="12">
        <f>D11/E11*C11</f>
        <v>403118.0779721859</v>
      </c>
      <c r="G11" s="13">
        <f>F11/$F$534</f>
        <v>0.022978481735776577</v>
      </c>
      <c r="H11" s="97">
        <f>D11/E11</f>
        <v>17.7078004819761</v>
      </c>
      <c r="I11" s="97">
        <f aca="true" t="shared" si="2" ref="I11:I24">(H11-10)*C11</f>
        <v>175468.07797218594</v>
      </c>
      <c r="J11" s="97">
        <f>IF(I11&gt;0,I11,0)</f>
        <v>175468.07797218594</v>
      </c>
      <c r="K11" s="97">
        <f>J11/$J$534</f>
        <v>0.03734237523182978</v>
      </c>
      <c r="L11" s="47">
        <f>$B$541*G11</f>
        <v>1735564.7255032049</v>
      </c>
      <c r="M11" s="48">
        <f>$G$541*K11</f>
        <v>689713.6705318961</v>
      </c>
      <c r="N11" s="49">
        <f aca="true" t="shared" si="3" ref="N11:N72">L11+M11</f>
        <v>2425278.396035101</v>
      </c>
      <c r="O11" s="129"/>
      <c r="Z11" s="78" t="e">
        <f>#REF!-#REF!</f>
        <v>#REF!</v>
      </c>
      <c r="AA11" s="71" t="e">
        <f>Z11/#REF!</f>
        <v>#REF!</v>
      </c>
      <c r="AB11" s="72">
        <v>3667110.1377743725</v>
      </c>
      <c r="AC11" s="79" t="e">
        <f>#REF!-AB11</f>
        <v>#REF!</v>
      </c>
      <c r="AD11" s="71" t="e">
        <f>AC11/#REF!</f>
        <v>#REF!</v>
      </c>
      <c r="AE11" s="78" t="e">
        <f>#REF!-#REF!</f>
        <v>#REF!</v>
      </c>
      <c r="AF11" s="71" t="e">
        <f>AE11/#REF!</f>
        <v>#REF!</v>
      </c>
      <c r="AG11" s="78" t="e">
        <f>#REF!-#REF!</f>
        <v>#REF!</v>
      </c>
      <c r="AH11" s="73" t="e">
        <f>AG11/#REF!</f>
        <v>#REF!</v>
      </c>
    </row>
    <row r="12" spans="1:34" s="70" customFormat="1" ht="12.75">
      <c r="A12" s="11" t="s">
        <v>4</v>
      </c>
      <c r="B12" s="52" t="s">
        <v>5</v>
      </c>
      <c r="C12" s="16">
        <v>3856</v>
      </c>
      <c r="D12" s="125">
        <v>3988668</v>
      </c>
      <c r="E12" s="125">
        <v>350600</v>
      </c>
      <c r="F12" s="12">
        <f>D12/E12*C12</f>
        <v>43868.521985168285</v>
      </c>
      <c r="G12" s="13">
        <f>F12/$F$534</f>
        <v>0.0025005875109407874</v>
      </c>
      <c r="H12" s="97">
        <f aca="true" t="shared" si="4" ref="H12:H24">D12/E12</f>
        <v>11.376691386195095</v>
      </c>
      <c r="I12" s="97">
        <f t="shared" si="2"/>
        <v>5308.521985168285</v>
      </c>
      <c r="J12" s="97">
        <f aca="true" t="shared" si="5" ref="J12:J24">IF(I12&gt;0,I12,0)</f>
        <v>5308.521985168285</v>
      </c>
      <c r="K12" s="97">
        <f aca="true" t="shared" si="6" ref="K12:K24">J12/$J$534</f>
        <v>0.0011297372273490942</v>
      </c>
      <c r="L12" s="47">
        <f>$B$541*G12</f>
        <v>188869.37470135768</v>
      </c>
      <c r="M12" s="48">
        <f>$G$541*K12</f>
        <v>20866.24658913777</v>
      </c>
      <c r="N12" s="49">
        <f t="shared" si="3"/>
        <v>209735.62129049544</v>
      </c>
      <c r="O12" s="129"/>
      <c r="Z12" s="78" t="e">
        <f>#REF!-#REF!</f>
        <v>#REF!</v>
      </c>
      <c r="AA12" s="71" t="e">
        <f>Z12/#REF!</f>
        <v>#REF!</v>
      </c>
      <c r="AB12" s="72">
        <v>253692.50763868098</v>
      </c>
      <c r="AC12" s="79" t="e">
        <f>#REF!-AB12</f>
        <v>#REF!</v>
      </c>
      <c r="AD12" s="71" t="e">
        <f>AC12/#REF!</f>
        <v>#REF!</v>
      </c>
      <c r="AE12" s="78" t="e">
        <f>#REF!-#REF!</f>
        <v>#REF!</v>
      </c>
      <c r="AF12" s="71" t="e">
        <f>AE12/#REF!</f>
        <v>#REF!</v>
      </c>
      <c r="AG12" s="78" t="e">
        <f>#REF!-#REF!</f>
        <v>#REF!</v>
      </c>
      <c r="AH12" s="73" t="e">
        <f>AG12/#REF!</f>
        <v>#REF!</v>
      </c>
    </row>
    <row r="13" spans="1:34" s="70" customFormat="1" ht="12.75" customHeight="1">
      <c r="A13" s="11" t="s">
        <v>6</v>
      </c>
      <c r="B13" s="52" t="s">
        <v>7</v>
      </c>
      <c r="C13" s="16">
        <v>4227</v>
      </c>
      <c r="D13" s="125">
        <v>3641396</v>
      </c>
      <c r="E13" s="125">
        <v>328700</v>
      </c>
      <c r="F13" s="12">
        <f>D13/E13*C13</f>
        <v>46827.44414968057</v>
      </c>
      <c r="G13" s="13">
        <f aca="true" t="shared" si="7" ref="G13:G24">F13/$F$534</f>
        <v>0.002669251588862694</v>
      </c>
      <c r="H13" s="97">
        <f t="shared" si="4"/>
        <v>11.078174627319745</v>
      </c>
      <c r="I13" s="97">
        <f t="shared" si="2"/>
        <v>4557.444149680563</v>
      </c>
      <c r="J13" s="97">
        <f t="shared" si="5"/>
        <v>4557.444149680563</v>
      </c>
      <c r="K13" s="97">
        <f t="shared" si="6"/>
        <v>0.0009698960147181627</v>
      </c>
      <c r="L13" s="47">
        <f>$B$541*G13</f>
        <v>201608.57250679928</v>
      </c>
      <c r="M13" s="48">
        <f t="shared" si="1"/>
        <v>17913.979391844467</v>
      </c>
      <c r="N13" s="49">
        <f t="shared" si="3"/>
        <v>219522.55189864375</v>
      </c>
      <c r="O13" s="129"/>
      <c r="Z13" s="78" t="e">
        <f>#REF!-#REF!</f>
        <v>#REF!</v>
      </c>
      <c r="AA13" s="71" t="e">
        <f>Z13/#REF!</f>
        <v>#REF!</v>
      </c>
      <c r="AB13" s="72">
        <v>343317.80374584964</v>
      </c>
      <c r="AC13" s="79" t="e">
        <f>#REF!-AB13</f>
        <v>#REF!</v>
      </c>
      <c r="AD13" s="71" t="e">
        <f>AC13/#REF!</f>
        <v>#REF!</v>
      </c>
      <c r="AE13" s="78" t="e">
        <f>#REF!-#REF!</f>
        <v>#REF!</v>
      </c>
      <c r="AF13" s="71" t="e">
        <f>AE13/#REF!</f>
        <v>#REF!</v>
      </c>
      <c r="AG13" s="78" t="e">
        <f>#REF!-#REF!</f>
        <v>#REF!</v>
      </c>
      <c r="AH13" s="73" t="e">
        <f>AG13/#REF!</f>
        <v>#REF!</v>
      </c>
    </row>
    <row r="14" spans="1:34" s="70" customFormat="1" ht="12.75" customHeight="1">
      <c r="A14" s="11" t="s">
        <v>8</v>
      </c>
      <c r="B14" s="52" t="s">
        <v>9</v>
      </c>
      <c r="C14" s="16">
        <v>2086</v>
      </c>
      <c r="D14" s="125">
        <v>1819790</v>
      </c>
      <c r="E14" s="125">
        <v>183100</v>
      </c>
      <c r="F14" s="12">
        <f aca="true" t="shared" si="8" ref="F14:F71">D14/E14*C14</f>
        <v>20732.288039322775</v>
      </c>
      <c r="G14" s="13">
        <f t="shared" si="7"/>
        <v>0.0011817790570169062</v>
      </c>
      <c r="H14" s="97">
        <f t="shared" si="4"/>
        <v>9.938776624795194</v>
      </c>
      <c r="I14" s="97">
        <f t="shared" si="2"/>
        <v>-127.71196067722515</v>
      </c>
      <c r="J14" s="97">
        <f t="shared" si="5"/>
        <v>0</v>
      </c>
      <c r="K14" s="97">
        <f t="shared" si="6"/>
        <v>0</v>
      </c>
      <c r="L14" s="47">
        <f t="shared" si="0"/>
        <v>89259.77217648692</v>
      </c>
      <c r="M14" s="48">
        <f t="shared" si="1"/>
        <v>0</v>
      </c>
      <c r="N14" s="49">
        <f t="shared" si="3"/>
        <v>89259.77217648692</v>
      </c>
      <c r="O14" s="129"/>
      <c r="Z14" s="78" t="e">
        <f>#REF!-#REF!</f>
        <v>#REF!</v>
      </c>
      <c r="AA14" s="71" t="e">
        <f>Z14/#REF!</f>
        <v>#REF!</v>
      </c>
      <c r="AB14" s="72">
        <v>154172.13950818763</v>
      </c>
      <c r="AC14" s="79" t="e">
        <f>#REF!-AB14</f>
        <v>#REF!</v>
      </c>
      <c r="AD14" s="71" t="e">
        <f>AC14/#REF!</f>
        <v>#REF!</v>
      </c>
      <c r="AE14" s="78" t="e">
        <f>#REF!-#REF!</f>
        <v>#REF!</v>
      </c>
      <c r="AF14" s="71" t="e">
        <f>AE14/#REF!</f>
        <v>#REF!</v>
      </c>
      <c r="AG14" s="78" t="e">
        <f>#REF!-#REF!</f>
        <v>#REF!</v>
      </c>
      <c r="AH14" s="73" t="e">
        <f>AG14/#REF!</f>
        <v>#REF!</v>
      </c>
    </row>
    <row r="15" spans="1:34" s="70" customFormat="1" ht="12.75">
      <c r="A15" s="11" t="s">
        <v>10</v>
      </c>
      <c r="B15" s="52" t="s">
        <v>11</v>
      </c>
      <c r="C15" s="16">
        <v>35942</v>
      </c>
      <c r="D15" s="125">
        <v>43395661</v>
      </c>
      <c r="E15" s="125">
        <v>2334250</v>
      </c>
      <c r="F15" s="12">
        <f t="shared" si="8"/>
        <v>668191.859338974</v>
      </c>
      <c r="G15" s="13">
        <f t="shared" si="7"/>
        <v>0.038088181291821385</v>
      </c>
      <c r="H15" s="97">
        <f t="shared" si="4"/>
        <v>18.590836885509265</v>
      </c>
      <c r="I15" s="97">
        <f t="shared" si="2"/>
        <v>308771.859338974</v>
      </c>
      <c r="J15" s="97">
        <f t="shared" si="5"/>
        <v>308771.859338974</v>
      </c>
      <c r="K15" s="97">
        <f t="shared" si="6"/>
        <v>0.06571152294888324</v>
      </c>
      <c r="L15" s="47">
        <f t="shared" si="0"/>
        <v>2876800.3329712693</v>
      </c>
      <c r="M15" s="48">
        <f t="shared" si="1"/>
        <v>1213691.8288658736</v>
      </c>
      <c r="N15" s="49">
        <f t="shared" si="3"/>
        <v>4090492.161837143</v>
      </c>
      <c r="O15" s="129"/>
      <c r="Z15" s="78" t="e">
        <f>#REF!-#REF!</f>
        <v>#REF!</v>
      </c>
      <c r="AA15" s="71" t="e">
        <f>Z15/#REF!</f>
        <v>#REF!</v>
      </c>
      <c r="AB15" s="72">
        <v>5384875.070534961</v>
      </c>
      <c r="AC15" s="79" t="e">
        <f>#REF!-AB15</f>
        <v>#REF!</v>
      </c>
      <c r="AD15" s="71" t="e">
        <f>AC15/#REF!</f>
        <v>#REF!</v>
      </c>
      <c r="AE15" s="78" t="e">
        <f>#REF!-#REF!</f>
        <v>#REF!</v>
      </c>
      <c r="AF15" s="71" t="e">
        <f>AE15/#REF!</f>
        <v>#REF!</v>
      </c>
      <c r="AG15" s="78" t="e">
        <f>#REF!-#REF!</f>
        <v>#REF!</v>
      </c>
      <c r="AH15" s="73" t="e">
        <f>AG15/#REF!</f>
        <v>#REF!</v>
      </c>
    </row>
    <row r="16" spans="1:34" s="70" customFormat="1" ht="12.75">
      <c r="A16" s="11" t="s">
        <v>12</v>
      </c>
      <c r="B16" s="52" t="s">
        <v>13</v>
      </c>
      <c r="C16" s="16">
        <v>9769</v>
      </c>
      <c r="D16" s="125">
        <v>9078514</v>
      </c>
      <c r="E16" s="125">
        <v>593950</v>
      </c>
      <c r="F16" s="12">
        <f t="shared" si="8"/>
        <v>149318.9717417291</v>
      </c>
      <c r="G16" s="13">
        <f t="shared" si="7"/>
        <v>0.008511459675120299</v>
      </c>
      <c r="H16" s="97">
        <f t="shared" si="4"/>
        <v>15.284980217189998</v>
      </c>
      <c r="I16" s="97">
        <f t="shared" si="2"/>
        <v>51628.971741729096</v>
      </c>
      <c r="J16" s="97">
        <f t="shared" si="5"/>
        <v>51628.971741729096</v>
      </c>
      <c r="K16" s="97">
        <f t="shared" si="6"/>
        <v>0.010987459701466553</v>
      </c>
      <c r="L16" s="47">
        <f t="shared" si="0"/>
        <v>642870.5492618362</v>
      </c>
      <c r="M16" s="48">
        <f t="shared" si="1"/>
        <v>202938.38068608724</v>
      </c>
      <c r="N16" s="49">
        <f t="shared" si="3"/>
        <v>845808.9299479234</v>
      </c>
      <c r="O16" s="129"/>
      <c r="Z16" s="78" t="e">
        <f>#REF!-#REF!</f>
        <v>#REF!</v>
      </c>
      <c r="AA16" s="71" t="e">
        <f>Z16/#REF!</f>
        <v>#REF!</v>
      </c>
      <c r="AB16" s="72">
        <v>1052227.7438593102</v>
      </c>
      <c r="AC16" s="79" t="e">
        <f>#REF!-AB16</f>
        <v>#REF!</v>
      </c>
      <c r="AD16" s="71" t="e">
        <f>AC16/#REF!</f>
        <v>#REF!</v>
      </c>
      <c r="AE16" s="78" t="e">
        <f>#REF!-#REF!</f>
        <v>#REF!</v>
      </c>
      <c r="AF16" s="71" t="e">
        <f>AE16/#REF!</f>
        <v>#REF!</v>
      </c>
      <c r="AG16" s="78" t="e">
        <f>#REF!-#REF!</f>
        <v>#REF!</v>
      </c>
      <c r="AH16" s="73" t="e">
        <f>AG16/#REF!</f>
        <v>#REF!</v>
      </c>
    </row>
    <row r="17" spans="1:34" s="70" customFormat="1" ht="12.75">
      <c r="A17" s="11" t="s">
        <v>14</v>
      </c>
      <c r="B17" s="52" t="s">
        <v>15</v>
      </c>
      <c r="C17" s="16">
        <v>2174</v>
      </c>
      <c r="D17" s="125">
        <v>2433339</v>
      </c>
      <c r="E17" s="125">
        <v>194850</v>
      </c>
      <c r="F17" s="12">
        <f t="shared" si="8"/>
        <v>27149.49441108545</v>
      </c>
      <c r="G17" s="13">
        <f t="shared" si="7"/>
        <v>0.0015475717799580786</v>
      </c>
      <c r="H17" s="97">
        <f t="shared" si="4"/>
        <v>12.488267898383372</v>
      </c>
      <c r="I17" s="97">
        <f t="shared" si="2"/>
        <v>5409.49441108545</v>
      </c>
      <c r="J17" s="97">
        <f t="shared" si="5"/>
        <v>5409.49441108545</v>
      </c>
      <c r="K17" s="97">
        <f t="shared" si="6"/>
        <v>0.0011512257525568793</v>
      </c>
      <c r="L17" s="47">
        <f t="shared" si="0"/>
        <v>116888.09654023367</v>
      </c>
      <c r="M17" s="48">
        <f t="shared" si="1"/>
        <v>21263.13964972556</v>
      </c>
      <c r="N17" s="49">
        <f t="shared" si="3"/>
        <v>138151.23618995922</v>
      </c>
      <c r="O17" s="129"/>
      <c r="Z17" s="78" t="e">
        <f>#REF!-#REF!</f>
        <v>#REF!</v>
      </c>
      <c r="AA17" s="71" t="e">
        <f>Z17/#REF!</f>
        <v>#REF!</v>
      </c>
      <c r="AB17" s="72">
        <v>173948.49209723822</v>
      </c>
      <c r="AC17" s="79" t="e">
        <f>#REF!-AB17</f>
        <v>#REF!</v>
      </c>
      <c r="AD17" s="71" t="e">
        <f>AC17/#REF!</f>
        <v>#REF!</v>
      </c>
      <c r="AE17" s="78" t="e">
        <f>#REF!-#REF!</f>
        <v>#REF!</v>
      </c>
      <c r="AF17" s="71" t="e">
        <f>AE17/#REF!</f>
        <v>#REF!</v>
      </c>
      <c r="AG17" s="78" t="e">
        <f>#REF!-#REF!</f>
        <v>#REF!</v>
      </c>
      <c r="AH17" s="73" t="e">
        <f>AG17/#REF!</f>
        <v>#REF!</v>
      </c>
    </row>
    <row r="18" spans="1:34" s="70" customFormat="1" ht="12.75">
      <c r="A18" s="11" t="s">
        <v>16</v>
      </c>
      <c r="B18" s="52" t="s">
        <v>17</v>
      </c>
      <c r="C18" s="16">
        <v>3315</v>
      </c>
      <c r="D18" s="125">
        <v>3456694</v>
      </c>
      <c r="E18" s="125">
        <v>163500</v>
      </c>
      <c r="F18" s="12">
        <f t="shared" si="8"/>
        <v>70085.26366972478</v>
      </c>
      <c r="G18" s="13">
        <f t="shared" si="7"/>
        <v>0.0039949906471149965</v>
      </c>
      <c r="H18" s="97">
        <f t="shared" si="4"/>
        <v>21.141859327217126</v>
      </c>
      <c r="I18" s="97">
        <f t="shared" si="2"/>
        <v>36935.26366972477</v>
      </c>
      <c r="J18" s="97">
        <f t="shared" si="5"/>
        <v>36935.26366972477</v>
      </c>
      <c r="K18" s="97">
        <f t="shared" si="6"/>
        <v>0.007860406811203929</v>
      </c>
      <c r="L18" s="47">
        <f t="shared" si="0"/>
        <v>301741.6435765957</v>
      </c>
      <c r="M18" s="48">
        <f t="shared" si="1"/>
        <v>145181.71380293657</v>
      </c>
      <c r="N18" s="49">
        <f t="shared" si="3"/>
        <v>446923.3573795323</v>
      </c>
      <c r="O18" s="129"/>
      <c r="Z18" s="78" t="e">
        <f>#REF!-#REF!</f>
        <v>#REF!</v>
      </c>
      <c r="AA18" s="71" t="e">
        <f>Z18/#REF!</f>
        <v>#REF!</v>
      </c>
      <c r="AB18" s="72">
        <v>509975.02114681044</v>
      </c>
      <c r="AC18" s="79" t="e">
        <f>#REF!-AB18</f>
        <v>#REF!</v>
      </c>
      <c r="AD18" s="71" t="e">
        <f>AC18/#REF!</f>
        <v>#REF!</v>
      </c>
      <c r="AE18" s="78" t="e">
        <f>#REF!-#REF!</f>
        <v>#REF!</v>
      </c>
      <c r="AF18" s="71" t="e">
        <f>AE18/#REF!</f>
        <v>#REF!</v>
      </c>
      <c r="AG18" s="78" t="e">
        <f>#REF!-#REF!</f>
        <v>#REF!</v>
      </c>
      <c r="AH18" s="73" t="e">
        <f>AG18/#REF!</f>
        <v>#REF!</v>
      </c>
    </row>
    <row r="19" spans="1:34" s="70" customFormat="1" ht="12.75">
      <c r="A19" s="11" t="s">
        <v>18</v>
      </c>
      <c r="B19" s="52" t="s">
        <v>19</v>
      </c>
      <c r="C19" s="16">
        <v>3227</v>
      </c>
      <c r="D19" s="125">
        <v>2443282</v>
      </c>
      <c r="E19" s="125">
        <v>166500</v>
      </c>
      <c r="F19" s="12">
        <f t="shared" si="8"/>
        <v>47354.180264264265</v>
      </c>
      <c r="G19" s="13">
        <f t="shared" si="7"/>
        <v>0.002699276529072323</v>
      </c>
      <c r="H19" s="97">
        <f t="shared" si="4"/>
        <v>14.674366366366366</v>
      </c>
      <c r="I19" s="97">
        <f t="shared" si="2"/>
        <v>15084.180264264261</v>
      </c>
      <c r="J19" s="97">
        <f t="shared" si="5"/>
        <v>15084.180264264261</v>
      </c>
      <c r="K19" s="97">
        <f t="shared" si="6"/>
        <v>0.0032101515329871263</v>
      </c>
      <c r="L19" s="47">
        <f t="shared" si="0"/>
        <v>203876.35624083254</v>
      </c>
      <c r="M19" s="48">
        <f t="shared" si="1"/>
        <v>59291.49881427222</v>
      </c>
      <c r="N19" s="49">
        <f t="shared" si="3"/>
        <v>263167.85505510477</v>
      </c>
      <c r="O19" s="129"/>
      <c r="Z19" s="78" t="e">
        <f>#REF!-#REF!</f>
        <v>#REF!</v>
      </c>
      <c r="AA19" s="71" t="e">
        <f>Z19/#REF!</f>
        <v>#REF!</v>
      </c>
      <c r="AB19" s="72">
        <v>473759.5475008869</v>
      </c>
      <c r="AC19" s="79" t="e">
        <f>#REF!-AB19</f>
        <v>#REF!</v>
      </c>
      <c r="AD19" s="71" t="e">
        <f>AC19/#REF!</f>
        <v>#REF!</v>
      </c>
      <c r="AE19" s="78" t="e">
        <f>#REF!-#REF!</f>
        <v>#REF!</v>
      </c>
      <c r="AF19" s="71" t="e">
        <f>AE19/#REF!</f>
        <v>#REF!</v>
      </c>
      <c r="AG19" s="78" t="e">
        <f>#REF!-#REF!</f>
        <v>#REF!</v>
      </c>
      <c r="AH19" s="73" t="e">
        <f>AG19/#REF!</f>
        <v>#REF!</v>
      </c>
    </row>
    <row r="20" spans="1:34" s="70" customFormat="1" ht="12.75">
      <c r="A20" s="11" t="s">
        <v>20</v>
      </c>
      <c r="B20" s="52" t="s">
        <v>21</v>
      </c>
      <c r="C20" s="16">
        <v>2643</v>
      </c>
      <c r="D20" s="125">
        <v>2385877</v>
      </c>
      <c r="E20" s="125">
        <v>196050</v>
      </c>
      <c r="F20" s="12">
        <f t="shared" si="8"/>
        <v>32164.61571537873</v>
      </c>
      <c r="G20" s="13">
        <f t="shared" si="7"/>
        <v>0.0018334430409868594</v>
      </c>
      <c r="H20" s="97">
        <f t="shared" si="4"/>
        <v>12.169737311910227</v>
      </c>
      <c r="I20" s="97">
        <f t="shared" si="2"/>
        <v>5734.61571537873</v>
      </c>
      <c r="J20" s="97">
        <f t="shared" si="5"/>
        <v>5734.61571537873</v>
      </c>
      <c r="K20" s="97">
        <f t="shared" si="6"/>
        <v>0.0012204166953260025</v>
      </c>
      <c r="L20" s="47">
        <f t="shared" si="0"/>
        <v>138479.9528857375</v>
      </c>
      <c r="M20" s="48">
        <f t="shared" si="1"/>
        <v>22541.096362671266</v>
      </c>
      <c r="N20" s="49">
        <f t="shared" si="3"/>
        <v>161021.04924840876</v>
      </c>
      <c r="O20" s="129"/>
      <c r="Z20" s="78" t="e">
        <f>#REF!-#REF!</f>
        <v>#REF!</v>
      </c>
      <c r="AA20" s="71" t="e">
        <f>Z20/#REF!</f>
        <v>#REF!</v>
      </c>
      <c r="AB20" s="72">
        <v>250481.3535360721</v>
      </c>
      <c r="AC20" s="79" t="e">
        <f>#REF!-AB20</f>
        <v>#REF!</v>
      </c>
      <c r="AD20" s="71" t="e">
        <f>AC20/#REF!</f>
        <v>#REF!</v>
      </c>
      <c r="AE20" s="78" t="e">
        <f>#REF!-#REF!</f>
        <v>#REF!</v>
      </c>
      <c r="AF20" s="71" t="e">
        <f>AE20/#REF!</f>
        <v>#REF!</v>
      </c>
      <c r="AG20" s="78" t="e">
        <f>#REF!-#REF!</f>
        <v>#REF!</v>
      </c>
      <c r="AH20" s="73" t="e">
        <f>AG20/#REF!</f>
        <v>#REF!</v>
      </c>
    </row>
    <row r="21" spans="1:34" s="70" customFormat="1" ht="12.75">
      <c r="A21" s="11" t="s">
        <v>22</v>
      </c>
      <c r="B21" s="52" t="s">
        <v>23</v>
      </c>
      <c r="C21" s="16">
        <v>5353</v>
      </c>
      <c r="D21" s="125">
        <v>8446186</v>
      </c>
      <c r="E21" s="125">
        <v>666750</v>
      </c>
      <c r="F21" s="12">
        <f t="shared" si="8"/>
        <v>67810.1742152231</v>
      </c>
      <c r="G21" s="13">
        <f t="shared" si="7"/>
        <v>0.003865306308123055</v>
      </c>
      <c r="H21" s="97">
        <f t="shared" si="4"/>
        <v>12.667695538057743</v>
      </c>
      <c r="I21" s="97">
        <f t="shared" si="2"/>
        <v>14280.174215223096</v>
      </c>
      <c r="J21" s="97">
        <f t="shared" si="5"/>
        <v>14280.174215223096</v>
      </c>
      <c r="K21" s="97">
        <f t="shared" si="6"/>
        <v>0.00303904636149995</v>
      </c>
      <c r="L21" s="47">
        <f t="shared" si="0"/>
        <v>291946.5854525344</v>
      </c>
      <c r="M21" s="48">
        <f t="shared" si="1"/>
        <v>56131.186296904074</v>
      </c>
      <c r="N21" s="49">
        <f t="shared" si="3"/>
        <v>348077.7717494384</v>
      </c>
      <c r="O21" s="129"/>
      <c r="Z21" s="78" t="e">
        <f>#REF!-#REF!</f>
        <v>#REF!</v>
      </c>
      <c r="AA21" s="71" t="e">
        <f>Z21/#REF!</f>
        <v>#REF!</v>
      </c>
      <c r="AB21" s="72">
        <v>563164.3715527543</v>
      </c>
      <c r="AC21" s="79" t="e">
        <f>#REF!-AB21</f>
        <v>#REF!</v>
      </c>
      <c r="AD21" s="71" t="e">
        <f>AC21/#REF!</f>
        <v>#REF!</v>
      </c>
      <c r="AE21" s="78" t="e">
        <f>#REF!-#REF!</f>
        <v>#REF!</v>
      </c>
      <c r="AF21" s="71" t="e">
        <f>AE21/#REF!</f>
        <v>#REF!</v>
      </c>
      <c r="AG21" s="78" t="e">
        <f>#REF!-#REF!</f>
        <v>#REF!</v>
      </c>
      <c r="AH21" s="73" t="e">
        <f>AG21/#REF!</f>
        <v>#REF!</v>
      </c>
    </row>
    <row r="22" spans="1:34" s="70" customFormat="1" ht="12.75">
      <c r="A22" s="11" t="s">
        <v>24</v>
      </c>
      <c r="B22" s="52" t="s">
        <v>25</v>
      </c>
      <c r="C22" s="16">
        <v>4808</v>
      </c>
      <c r="D22" s="125">
        <v>3562522</v>
      </c>
      <c r="E22" s="125">
        <v>290350</v>
      </c>
      <c r="F22" s="12">
        <f t="shared" si="8"/>
        <v>58992.95944894093</v>
      </c>
      <c r="G22" s="13">
        <f t="shared" si="7"/>
        <v>0.0033627086337974354</v>
      </c>
      <c r="H22" s="97">
        <f t="shared" si="4"/>
        <v>12.269750301360427</v>
      </c>
      <c r="I22" s="97">
        <f t="shared" si="2"/>
        <v>10912.95944894093</v>
      </c>
      <c r="J22" s="97">
        <f t="shared" si="5"/>
        <v>10912.95944894093</v>
      </c>
      <c r="K22" s="97">
        <f t="shared" si="6"/>
        <v>0.002322449937000457</v>
      </c>
      <c r="L22" s="47">
        <f t="shared" si="0"/>
        <v>253985.3831107203</v>
      </c>
      <c r="M22" s="48">
        <f t="shared" si="1"/>
        <v>42895.650336398445</v>
      </c>
      <c r="N22" s="49">
        <f t="shared" si="3"/>
        <v>296881.0334471187</v>
      </c>
      <c r="O22" s="129"/>
      <c r="Z22" s="78" t="e">
        <f>#REF!-#REF!</f>
        <v>#REF!</v>
      </c>
      <c r="AA22" s="71" t="e">
        <f>Z22/#REF!</f>
        <v>#REF!</v>
      </c>
      <c r="AB22" s="72">
        <v>594310.7485275642</v>
      </c>
      <c r="AC22" s="79" t="e">
        <f>#REF!-AB22</f>
        <v>#REF!</v>
      </c>
      <c r="AD22" s="71" t="e">
        <f>AC22/#REF!</f>
        <v>#REF!</v>
      </c>
      <c r="AE22" s="78" t="e">
        <f>#REF!-#REF!</f>
        <v>#REF!</v>
      </c>
      <c r="AF22" s="71" t="e">
        <f>AE22/#REF!</f>
        <v>#REF!</v>
      </c>
      <c r="AG22" s="78" t="e">
        <f>#REF!-#REF!</f>
        <v>#REF!</v>
      </c>
      <c r="AH22" s="73" t="e">
        <f>AG22/#REF!</f>
        <v>#REF!</v>
      </c>
    </row>
    <row r="23" spans="1:34" s="70" customFormat="1" ht="12.75">
      <c r="A23" s="11" t="s">
        <v>26</v>
      </c>
      <c r="B23" s="52" t="s">
        <v>27</v>
      </c>
      <c r="C23" s="16">
        <v>5404</v>
      </c>
      <c r="D23" s="125">
        <v>4884055</v>
      </c>
      <c r="E23" s="125">
        <v>495250</v>
      </c>
      <c r="F23" s="12">
        <f t="shared" si="8"/>
        <v>53293.15137809187</v>
      </c>
      <c r="G23" s="13">
        <f t="shared" si="7"/>
        <v>0.0030378089510239084</v>
      </c>
      <c r="H23" s="97">
        <f t="shared" si="4"/>
        <v>9.861797072185764</v>
      </c>
      <c r="I23" s="97">
        <f t="shared" si="2"/>
        <v>-746.8486219081303</v>
      </c>
      <c r="J23" s="97">
        <f t="shared" si="5"/>
        <v>0</v>
      </c>
      <c r="K23" s="97">
        <f t="shared" si="6"/>
        <v>0</v>
      </c>
      <c r="L23" s="47">
        <f t="shared" si="0"/>
        <v>229445.7100708358</v>
      </c>
      <c r="M23" s="48">
        <f t="shared" si="1"/>
        <v>0</v>
      </c>
      <c r="N23" s="49">
        <f t="shared" si="3"/>
        <v>229445.7100708358</v>
      </c>
      <c r="O23" s="129"/>
      <c r="Z23" s="78" t="e">
        <f>#REF!-#REF!</f>
        <v>#REF!</v>
      </c>
      <c r="AA23" s="71" t="e">
        <f>Z23/#REF!</f>
        <v>#REF!</v>
      </c>
      <c r="AB23" s="72">
        <v>383157.7911986341</v>
      </c>
      <c r="AC23" s="79" t="e">
        <f>#REF!-AB23</f>
        <v>#REF!</v>
      </c>
      <c r="AD23" s="71" t="e">
        <f>AC23/#REF!</f>
        <v>#REF!</v>
      </c>
      <c r="AE23" s="78" t="e">
        <f>#REF!-#REF!</f>
        <v>#REF!</v>
      </c>
      <c r="AF23" s="71" t="e">
        <f>AE23/#REF!</f>
        <v>#REF!</v>
      </c>
      <c r="AG23" s="78" t="e">
        <f>#REF!-#REF!</f>
        <v>#REF!</v>
      </c>
      <c r="AH23" s="73" t="e">
        <f>AG23/#REF!</f>
        <v>#REF!</v>
      </c>
    </row>
    <row r="24" spans="1:34" s="70" customFormat="1" ht="12.75">
      <c r="A24" s="11" t="s">
        <v>28</v>
      </c>
      <c r="B24" s="52" t="s">
        <v>29</v>
      </c>
      <c r="C24" s="16">
        <v>1492</v>
      </c>
      <c r="D24" s="125">
        <v>1435820</v>
      </c>
      <c r="E24" s="125">
        <v>109250</v>
      </c>
      <c r="F24" s="12">
        <f t="shared" si="8"/>
        <v>19608.635606407322</v>
      </c>
      <c r="G24" s="13">
        <f t="shared" si="7"/>
        <v>0.0011177287741891285</v>
      </c>
      <c r="H24" s="97">
        <f t="shared" si="4"/>
        <v>13.142517162471396</v>
      </c>
      <c r="I24" s="97">
        <f t="shared" si="2"/>
        <v>4688.635606407323</v>
      </c>
      <c r="J24" s="97">
        <f t="shared" si="5"/>
        <v>4688.635606407323</v>
      </c>
      <c r="K24" s="97">
        <f t="shared" si="6"/>
        <v>0.0009978156264271233</v>
      </c>
      <c r="L24" s="47">
        <f t="shared" si="0"/>
        <v>84422.05431450487</v>
      </c>
      <c r="M24" s="48">
        <f t="shared" si="1"/>
        <v>18429.654620108966</v>
      </c>
      <c r="N24" s="49">
        <f t="shared" si="3"/>
        <v>102851.70893461384</v>
      </c>
      <c r="O24" s="129"/>
      <c r="Z24" s="78" t="e">
        <f>#REF!-#REF!</f>
        <v>#REF!</v>
      </c>
      <c r="AA24" s="71" t="e">
        <f>Z24/#REF!</f>
        <v>#REF!</v>
      </c>
      <c r="AB24" s="72">
        <v>185495.4062500422</v>
      </c>
      <c r="AC24" s="79" t="e">
        <f>#REF!-AB24</f>
        <v>#REF!</v>
      </c>
      <c r="AD24" s="71" t="e">
        <f>AC24/#REF!</f>
        <v>#REF!</v>
      </c>
      <c r="AE24" s="78" t="e">
        <f>#REF!-#REF!</f>
        <v>#REF!</v>
      </c>
      <c r="AF24" s="71" t="e">
        <f>AE24/#REF!</f>
        <v>#REF!</v>
      </c>
      <c r="AG24" s="78" t="e">
        <f>#REF!-#REF!</f>
        <v>#REF!</v>
      </c>
      <c r="AH24" s="73" t="e">
        <f>AG24/#REF!</f>
        <v>#REF!</v>
      </c>
    </row>
    <row r="25" spans="1:34" s="70" customFormat="1" ht="12.75">
      <c r="A25" s="11"/>
      <c r="B25" s="52"/>
      <c r="C25" s="18"/>
      <c r="D25" s="37"/>
      <c r="E25" s="37"/>
      <c r="F25" s="12"/>
      <c r="G25" s="13"/>
      <c r="H25" s="97"/>
      <c r="I25" s="97"/>
      <c r="J25" s="97"/>
      <c r="K25" s="97"/>
      <c r="L25" s="47"/>
      <c r="M25" s="48"/>
      <c r="N25" s="49"/>
      <c r="O25" s="129"/>
      <c r="Z25" s="78" t="e">
        <f>#REF!-#REF!</f>
        <v>#REF!</v>
      </c>
      <c r="AA25" s="71" t="e">
        <f>Z25/#REF!</f>
        <v>#REF!</v>
      </c>
      <c r="AB25" s="72"/>
      <c r="AC25" s="79" t="e">
        <f>#REF!-AB25</f>
        <v>#REF!</v>
      </c>
      <c r="AD25" s="71" t="e">
        <f>AC25/#REF!</f>
        <v>#REF!</v>
      </c>
      <c r="AE25" s="78" t="e">
        <f>#REF!-#REF!</f>
        <v>#REF!</v>
      </c>
      <c r="AF25" s="71"/>
      <c r="AG25" s="78" t="e">
        <f>#REF!-#REF!</f>
        <v>#REF!</v>
      </c>
      <c r="AH25" s="73" t="e">
        <f>AG25/#REF!</f>
        <v>#REF!</v>
      </c>
    </row>
    <row r="26" spans="2:34" s="70" customFormat="1" ht="12.75">
      <c r="B26" s="2" t="s">
        <v>986</v>
      </c>
      <c r="C26" s="11"/>
      <c r="D26" s="37"/>
      <c r="E26" s="37"/>
      <c r="F26" s="12"/>
      <c r="G26" s="13"/>
      <c r="H26" s="97"/>
      <c r="I26" s="97"/>
      <c r="J26" s="97"/>
      <c r="K26" s="97"/>
      <c r="L26" s="47"/>
      <c r="M26" s="48"/>
      <c r="N26" s="49"/>
      <c r="O26" s="129"/>
      <c r="Z26" s="78" t="e">
        <f>#REF!-#REF!</f>
        <v>#REF!</v>
      </c>
      <c r="AA26" s="71" t="e">
        <f>Z26/#REF!</f>
        <v>#REF!</v>
      </c>
      <c r="AB26" s="72"/>
      <c r="AC26" s="79" t="e">
        <f>#REF!-AB26</f>
        <v>#REF!</v>
      </c>
      <c r="AD26" s="71" t="e">
        <f>AC26/#REF!</f>
        <v>#REF!</v>
      </c>
      <c r="AE26" s="78" t="e">
        <f>#REF!-#REF!</f>
        <v>#REF!</v>
      </c>
      <c r="AF26" s="71"/>
      <c r="AG26" s="78" t="e">
        <f>#REF!-#REF!</f>
        <v>#REF!</v>
      </c>
      <c r="AH26" s="73" t="e">
        <f>AG26/#REF!</f>
        <v>#REF!</v>
      </c>
    </row>
    <row r="27" spans="1:34" s="70" customFormat="1" ht="12.75">
      <c r="A27" s="11" t="s">
        <v>30</v>
      </c>
      <c r="B27" s="52" t="s">
        <v>31</v>
      </c>
      <c r="C27" s="24">
        <v>272</v>
      </c>
      <c r="D27" s="125">
        <v>283782</v>
      </c>
      <c r="E27" s="125">
        <v>28450</v>
      </c>
      <c r="F27" s="12">
        <f t="shared" si="8"/>
        <v>2713.13546572935</v>
      </c>
      <c r="G27" s="13">
        <f aca="true" t="shared" si="9" ref="G27:G90">F27/$F$534</f>
        <v>0.00015465377801848691</v>
      </c>
      <c r="H27" s="97">
        <f aca="true" t="shared" si="10" ref="H27:H58">D27/E27</f>
        <v>9.974762741652022</v>
      </c>
      <c r="I27" s="97">
        <f aca="true" t="shared" si="11" ref="I27:I58">(H27-10)*C27</f>
        <v>-6.864534270650097</v>
      </c>
      <c r="J27" s="97">
        <f aca="true" t="shared" si="12" ref="J27:J90">IF(I27&gt;0,I27,0)</f>
        <v>0</v>
      </c>
      <c r="K27" s="97">
        <f aca="true" t="shared" si="13" ref="K27:K90">J27/$J$534</f>
        <v>0</v>
      </c>
      <c r="L27" s="47">
        <f t="shared" si="0"/>
        <v>11680.999853736317</v>
      </c>
      <c r="M27" s="48">
        <f t="shared" si="1"/>
        <v>0</v>
      </c>
      <c r="N27" s="49">
        <f t="shared" si="3"/>
        <v>11680.999853736317</v>
      </c>
      <c r="O27" s="129"/>
      <c r="Z27" s="78" t="e">
        <f>#REF!-#REF!</f>
        <v>#REF!</v>
      </c>
      <c r="AA27" s="71" t="e">
        <f>Z27/#REF!</f>
        <v>#REF!</v>
      </c>
      <c r="AB27" s="72">
        <v>18195.235425276096</v>
      </c>
      <c r="AC27" s="79" t="e">
        <f>#REF!-AB27</f>
        <v>#REF!</v>
      </c>
      <c r="AD27" s="71" t="e">
        <f>AC27/#REF!</f>
        <v>#REF!</v>
      </c>
      <c r="AE27" s="78" t="e">
        <f>#REF!-#REF!</f>
        <v>#REF!</v>
      </c>
      <c r="AF27" s="71" t="e">
        <f>AE27/#REF!</f>
        <v>#REF!</v>
      </c>
      <c r="AG27" s="78" t="e">
        <f>#REF!-#REF!</f>
        <v>#REF!</v>
      </c>
      <c r="AH27" s="73" t="e">
        <f>AG27/#REF!</f>
        <v>#REF!</v>
      </c>
    </row>
    <row r="28" spans="1:34" s="70" customFormat="1" ht="12.75">
      <c r="A28" s="11" t="s">
        <v>32</v>
      </c>
      <c r="B28" s="52" t="s">
        <v>33</v>
      </c>
      <c r="C28" s="24">
        <v>219</v>
      </c>
      <c r="D28" s="125">
        <v>218024</v>
      </c>
      <c r="E28" s="125">
        <v>13350</v>
      </c>
      <c r="F28" s="12">
        <f t="shared" si="8"/>
        <v>3576.5734831460677</v>
      </c>
      <c r="G28" s="13">
        <f t="shared" si="9"/>
        <v>0.00020387135420110142</v>
      </c>
      <c r="H28" s="97">
        <f t="shared" si="10"/>
        <v>16.331385767790263</v>
      </c>
      <c r="I28" s="97">
        <f t="shared" si="11"/>
        <v>1386.5734831460675</v>
      </c>
      <c r="J28" s="97">
        <f t="shared" si="12"/>
        <v>1386.5734831460675</v>
      </c>
      <c r="K28" s="97">
        <f t="shared" si="13"/>
        <v>0.00029508471223098</v>
      </c>
      <c r="L28" s="47">
        <f t="shared" si="0"/>
        <v>15398.40338280919</v>
      </c>
      <c r="M28" s="48">
        <f t="shared" si="1"/>
        <v>5450.2146349062</v>
      </c>
      <c r="N28" s="49">
        <f t="shared" si="3"/>
        <v>20848.61801771539</v>
      </c>
      <c r="O28" s="129"/>
      <c r="Z28" s="78" t="e">
        <f>#REF!-#REF!</f>
        <v>#REF!</v>
      </c>
      <c r="AA28" s="71" t="e">
        <f>Z28/#REF!</f>
        <v>#REF!</v>
      </c>
      <c r="AB28" s="72">
        <v>38636.994380613796</v>
      </c>
      <c r="AC28" s="79" t="e">
        <f>#REF!-AB28</f>
        <v>#REF!</v>
      </c>
      <c r="AD28" s="71" t="e">
        <f>AC28/#REF!</f>
        <v>#REF!</v>
      </c>
      <c r="AE28" s="78" t="e">
        <f>#REF!-#REF!</f>
        <v>#REF!</v>
      </c>
      <c r="AF28" s="71" t="e">
        <f>AE28/#REF!</f>
        <v>#REF!</v>
      </c>
      <c r="AG28" s="78" t="e">
        <f>#REF!-#REF!</f>
        <v>#REF!</v>
      </c>
      <c r="AH28" s="73" t="e">
        <f>AG28/#REF!</f>
        <v>#REF!</v>
      </c>
    </row>
    <row r="29" spans="1:34" s="70" customFormat="1" ht="12.75">
      <c r="A29" s="11" t="s">
        <v>34</v>
      </c>
      <c r="B29" s="52" t="s">
        <v>35</v>
      </c>
      <c r="C29" s="24">
        <v>1445</v>
      </c>
      <c r="D29" s="125">
        <v>1349150</v>
      </c>
      <c r="E29" s="125">
        <v>88800</v>
      </c>
      <c r="F29" s="12">
        <f t="shared" si="8"/>
        <v>21954.07376126126</v>
      </c>
      <c r="G29" s="13">
        <f t="shared" si="9"/>
        <v>0.0012514231202100563</v>
      </c>
      <c r="H29" s="97">
        <f t="shared" si="10"/>
        <v>15.19313063063063</v>
      </c>
      <c r="I29" s="97">
        <f t="shared" si="11"/>
        <v>7504.073761261261</v>
      </c>
      <c r="J29" s="97">
        <f t="shared" si="12"/>
        <v>7504.073761261261</v>
      </c>
      <c r="K29" s="97">
        <f t="shared" si="13"/>
        <v>0.0015969852830140698</v>
      </c>
      <c r="L29" s="47">
        <f t="shared" si="0"/>
        <v>94519.98826946555</v>
      </c>
      <c r="M29" s="48">
        <f t="shared" si="1"/>
        <v>29496.31817726987</v>
      </c>
      <c r="N29" s="49">
        <f t="shared" si="3"/>
        <v>124016.30644673543</v>
      </c>
      <c r="O29" s="129"/>
      <c r="Z29" s="78" t="e">
        <f>#REF!-#REF!</f>
        <v>#REF!</v>
      </c>
      <c r="AA29" s="71" t="e">
        <f>Z29/#REF!</f>
        <v>#REF!</v>
      </c>
      <c r="AB29" s="72">
        <v>231499.07524713362</v>
      </c>
      <c r="AC29" s="79" t="e">
        <f>#REF!-AB29</f>
        <v>#REF!</v>
      </c>
      <c r="AD29" s="71" t="e">
        <f>AC29/#REF!</f>
        <v>#REF!</v>
      </c>
      <c r="AE29" s="78" t="e">
        <f>#REF!-#REF!</f>
        <v>#REF!</v>
      </c>
      <c r="AF29" s="71" t="e">
        <f>AE29/#REF!</f>
        <v>#REF!</v>
      </c>
      <c r="AG29" s="78" t="e">
        <f>#REF!-#REF!</f>
        <v>#REF!</v>
      </c>
      <c r="AH29" s="73" t="e">
        <f>AG29/#REF!</f>
        <v>#REF!</v>
      </c>
    </row>
    <row r="30" spans="1:34" s="70" customFormat="1" ht="12.75">
      <c r="A30" s="11" t="s">
        <v>36</v>
      </c>
      <c r="B30" s="52" t="s">
        <v>37</v>
      </c>
      <c r="C30" s="24">
        <v>61</v>
      </c>
      <c r="D30" s="125">
        <v>150116</v>
      </c>
      <c r="E30" s="125">
        <v>7200</v>
      </c>
      <c r="F30" s="12">
        <f t="shared" si="8"/>
        <v>1271.816111111111</v>
      </c>
      <c r="G30" s="13">
        <f t="shared" si="9"/>
        <v>7.249588861765079E-05</v>
      </c>
      <c r="H30" s="97">
        <f t="shared" si="10"/>
        <v>20.849444444444444</v>
      </c>
      <c r="I30" s="97">
        <f t="shared" si="11"/>
        <v>661.8161111111111</v>
      </c>
      <c r="J30" s="97">
        <f t="shared" si="12"/>
        <v>661.8161111111111</v>
      </c>
      <c r="K30" s="97">
        <f t="shared" si="13"/>
        <v>0.0001408449094626712</v>
      </c>
      <c r="L30" s="47">
        <f t="shared" si="0"/>
        <v>5475.614467291164</v>
      </c>
      <c r="M30" s="48">
        <f t="shared" si="1"/>
        <v>2601.4054777755373</v>
      </c>
      <c r="N30" s="49">
        <f t="shared" si="3"/>
        <v>8077.019945066701</v>
      </c>
      <c r="O30" s="129"/>
      <c r="Z30" s="78" t="e">
        <f>#REF!-#REF!</f>
        <v>#REF!</v>
      </c>
      <c r="AA30" s="71" t="e">
        <f>Z30/#REF!</f>
        <v>#REF!</v>
      </c>
      <c r="AB30" s="72">
        <v>12895.019684832938</v>
      </c>
      <c r="AC30" s="79" t="e">
        <f>#REF!-AB30</f>
        <v>#REF!</v>
      </c>
      <c r="AD30" s="71" t="e">
        <f>AC30/#REF!</f>
        <v>#REF!</v>
      </c>
      <c r="AE30" s="78" t="e">
        <f>#REF!-#REF!</f>
        <v>#REF!</v>
      </c>
      <c r="AF30" s="71" t="e">
        <f>AE30/#REF!</f>
        <v>#REF!</v>
      </c>
      <c r="AG30" s="78" t="e">
        <f>#REF!-#REF!</f>
        <v>#REF!</v>
      </c>
      <c r="AH30" s="73" t="e">
        <f>AG30/#REF!</f>
        <v>#REF!</v>
      </c>
    </row>
    <row r="31" spans="1:34" s="70" customFormat="1" ht="12.75">
      <c r="A31" s="11" t="s">
        <v>38</v>
      </c>
      <c r="B31" s="52" t="s">
        <v>39</v>
      </c>
      <c r="C31" s="24">
        <v>855</v>
      </c>
      <c r="D31" s="125">
        <v>398549</v>
      </c>
      <c r="E31" s="125">
        <v>30800</v>
      </c>
      <c r="F31" s="12">
        <f t="shared" si="8"/>
        <v>11063.61672077922</v>
      </c>
      <c r="G31" s="13">
        <f t="shared" si="9"/>
        <v>0.0006306467723523889</v>
      </c>
      <c r="H31" s="97">
        <f t="shared" si="10"/>
        <v>12.939902597402597</v>
      </c>
      <c r="I31" s="97">
        <f t="shared" si="11"/>
        <v>2513.61672077922</v>
      </c>
      <c r="J31" s="97">
        <f t="shared" si="12"/>
        <v>2513.61672077922</v>
      </c>
      <c r="K31" s="97">
        <f t="shared" si="13"/>
        <v>0.0005349372937863827</v>
      </c>
      <c r="L31" s="47">
        <f t="shared" si="0"/>
        <v>47632.75071577593</v>
      </c>
      <c r="M31" s="48">
        <f t="shared" si="1"/>
        <v>9880.291816234489</v>
      </c>
      <c r="N31" s="49">
        <f t="shared" si="3"/>
        <v>57513.04253201042</v>
      </c>
      <c r="O31" s="129"/>
      <c r="Z31" s="78" t="e">
        <f>#REF!-#REF!</f>
        <v>#REF!</v>
      </c>
      <c r="AA31" s="71" t="e">
        <f>Z31/#REF!</f>
        <v>#REF!</v>
      </c>
      <c r="AB31" s="72">
        <v>111060.12611638555</v>
      </c>
      <c r="AC31" s="79" t="e">
        <f>#REF!-AB31</f>
        <v>#REF!</v>
      </c>
      <c r="AD31" s="71" t="e">
        <f>AC31/#REF!</f>
        <v>#REF!</v>
      </c>
      <c r="AE31" s="78" t="e">
        <f>#REF!-#REF!</f>
        <v>#REF!</v>
      </c>
      <c r="AF31" s="71" t="e">
        <f>AE31/#REF!</f>
        <v>#REF!</v>
      </c>
      <c r="AG31" s="78" t="e">
        <f>#REF!-#REF!</f>
        <v>#REF!</v>
      </c>
      <c r="AH31" s="73" t="e">
        <f>AG31/#REF!</f>
        <v>#REF!</v>
      </c>
    </row>
    <row r="32" spans="1:34" s="70" customFormat="1" ht="12.75">
      <c r="A32" s="11" t="s">
        <v>40</v>
      </c>
      <c r="B32" s="52" t="s">
        <v>41</v>
      </c>
      <c r="C32" s="24">
        <v>610</v>
      </c>
      <c r="D32" s="125">
        <v>372467</v>
      </c>
      <c r="E32" s="125">
        <v>33000</v>
      </c>
      <c r="F32" s="12">
        <f t="shared" si="8"/>
        <v>6884.99606060606</v>
      </c>
      <c r="G32" s="13">
        <f t="shared" si="9"/>
        <v>0.0003924576070251205</v>
      </c>
      <c r="H32" s="97">
        <f t="shared" si="10"/>
        <v>11.286878787878788</v>
      </c>
      <c r="I32" s="97">
        <f t="shared" si="11"/>
        <v>784.9960606060605</v>
      </c>
      <c r="J32" s="97">
        <f t="shared" si="12"/>
        <v>784.9960606060605</v>
      </c>
      <c r="K32" s="97">
        <f t="shared" si="13"/>
        <v>0.00016705954604065535</v>
      </c>
      <c r="L32" s="47">
        <f t="shared" si="0"/>
        <v>29642.32305860735</v>
      </c>
      <c r="M32" s="48">
        <f t="shared" si="1"/>
        <v>3085.589815370904</v>
      </c>
      <c r="N32" s="49">
        <f t="shared" si="3"/>
        <v>32727.912873978254</v>
      </c>
      <c r="O32" s="129"/>
      <c r="Z32" s="78" t="e">
        <f>#REF!-#REF!</f>
        <v>#REF!</v>
      </c>
      <c r="AA32" s="71" t="e">
        <f>Z32/#REF!</f>
        <v>#REF!</v>
      </c>
      <c r="AB32" s="72">
        <v>65863.66597609963</v>
      </c>
      <c r="AC32" s="79" t="e">
        <f>#REF!-AB32</f>
        <v>#REF!</v>
      </c>
      <c r="AD32" s="71" t="e">
        <f>AC32/#REF!</f>
        <v>#REF!</v>
      </c>
      <c r="AE32" s="78" t="e">
        <f>#REF!-#REF!</f>
        <v>#REF!</v>
      </c>
      <c r="AF32" s="71" t="e">
        <f>AE32/#REF!</f>
        <v>#REF!</v>
      </c>
      <c r="AG32" s="78" t="e">
        <f>#REF!-#REF!</f>
        <v>#REF!</v>
      </c>
      <c r="AH32" s="73" t="e">
        <f>AG32/#REF!</f>
        <v>#REF!</v>
      </c>
    </row>
    <row r="33" spans="1:34" s="70" customFormat="1" ht="12.75">
      <c r="A33" s="11" t="s">
        <v>42</v>
      </c>
      <c r="B33" s="52" t="s">
        <v>43</v>
      </c>
      <c r="C33" s="24">
        <v>8043</v>
      </c>
      <c r="D33" s="125">
        <v>6327852</v>
      </c>
      <c r="E33" s="125">
        <v>350100</v>
      </c>
      <c r="F33" s="12">
        <f t="shared" si="8"/>
        <v>145372.50395886888</v>
      </c>
      <c r="G33" s="13">
        <f t="shared" si="9"/>
        <v>0.008286503656463301</v>
      </c>
      <c r="H33" s="97">
        <f t="shared" si="10"/>
        <v>18.074413024850042</v>
      </c>
      <c r="I33" s="97">
        <f t="shared" si="11"/>
        <v>64942.50395886889</v>
      </c>
      <c r="J33" s="97">
        <f t="shared" si="12"/>
        <v>64942.50395886889</v>
      </c>
      <c r="K33" s="97">
        <f t="shared" si="13"/>
        <v>0.013820789395727496</v>
      </c>
      <c r="L33" s="47">
        <f t="shared" si="0"/>
        <v>625879.6211726731</v>
      </c>
      <c r="M33" s="48">
        <f t="shared" si="1"/>
        <v>255269.98013908684</v>
      </c>
      <c r="N33" s="49">
        <f t="shared" si="3"/>
        <v>881149.6013117599</v>
      </c>
      <c r="O33" s="129"/>
      <c r="Z33" s="78" t="e">
        <f>#REF!-#REF!</f>
        <v>#REF!</v>
      </c>
      <c r="AA33" s="71" t="e">
        <f>Z33/#REF!</f>
        <v>#REF!</v>
      </c>
      <c r="AB33" s="72">
        <v>1510780.6091263383</v>
      </c>
      <c r="AC33" s="79" t="e">
        <f>#REF!-AB33</f>
        <v>#REF!</v>
      </c>
      <c r="AD33" s="71" t="e">
        <f>AC33/#REF!</f>
        <v>#REF!</v>
      </c>
      <c r="AE33" s="78" t="e">
        <f>#REF!-#REF!</f>
        <v>#REF!</v>
      </c>
      <c r="AF33" s="71" t="e">
        <f>AE33/#REF!</f>
        <v>#REF!</v>
      </c>
      <c r="AG33" s="78" t="e">
        <f>#REF!-#REF!</f>
        <v>#REF!</v>
      </c>
      <c r="AH33" s="73" t="e">
        <f>AG33/#REF!</f>
        <v>#REF!</v>
      </c>
    </row>
    <row r="34" spans="1:34" s="70" customFormat="1" ht="12.75">
      <c r="A34" s="11" t="s">
        <v>44</v>
      </c>
      <c r="B34" s="52" t="s">
        <v>45</v>
      </c>
      <c r="C34" s="24">
        <v>200</v>
      </c>
      <c r="D34" s="125">
        <v>165828</v>
      </c>
      <c r="E34" s="125">
        <v>11950</v>
      </c>
      <c r="F34" s="12">
        <f t="shared" si="8"/>
        <v>2775.364016736402</v>
      </c>
      <c r="G34" s="13">
        <f t="shared" si="9"/>
        <v>0.00015820092140127027</v>
      </c>
      <c r="H34" s="97">
        <f t="shared" si="10"/>
        <v>13.87682008368201</v>
      </c>
      <c r="I34" s="97">
        <f t="shared" si="11"/>
        <v>775.3640167364018</v>
      </c>
      <c r="J34" s="97">
        <f t="shared" si="12"/>
        <v>775.3640167364018</v>
      </c>
      <c r="K34" s="97">
        <f t="shared" si="13"/>
        <v>0.00016500969514705147</v>
      </c>
      <c r="L34" s="47">
        <f t="shared" si="0"/>
        <v>11948.915593437943</v>
      </c>
      <c r="M34" s="48">
        <f t="shared" si="1"/>
        <v>3047.7290693660407</v>
      </c>
      <c r="N34" s="49">
        <f t="shared" si="3"/>
        <v>14996.644662803985</v>
      </c>
      <c r="O34" s="129"/>
      <c r="Z34" s="78" t="e">
        <f>#REF!-#REF!</f>
        <v>#REF!</v>
      </c>
      <c r="AA34" s="71" t="e">
        <f>Z34/#REF!</f>
        <v>#REF!</v>
      </c>
      <c r="AB34" s="72">
        <v>22472.68216016865</v>
      </c>
      <c r="AC34" s="79" t="e">
        <f>#REF!-AB34</f>
        <v>#REF!</v>
      </c>
      <c r="AD34" s="71" t="e">
        <f>AC34/#REF!</f>
        <v>#REF!</v>
      </c>
      <c r="AE34" s="78" t="e">
        <f>#REF!-#REF!</f>
        <v>#REF!</v>
      </c>
      <c r="AF34" s="71" t="e">
        <f>AE34/#REF!</f>
        <v>#REF!</v>
      </c>
      <c r="AG34" s="78" t="e">
        <f>#REF!-#REF!</f>
        <v>#REF!</v>
      </c>
      <c r="AH34" s="73" t="e">
        <f>AG34/#REF!</f>
        <v>#REF!</v>
      </c>
    </row>
    <row r="35" spans="1:34" s="70" customFormat="1" ht="12.75">
      <c r="A35" s="11" t="s">
        <v>46</v>
      </c>
      <c r="B35" s="52" t="s">
        <v>47</v>
      </c>
      <c r="C35" s="24">
        <v>434</v>
      </c>
      <c r="D35" s="125">
        <v>227178</v>
      </c>
      <c r="E35" s="125">
        <v>24550</v>
      </c>
      <c r="F35" s="12">
        <f t="shared" si="8"/>
        <v>4016.099877800407</v>
      </c>
      <c r="G35" s="13">
        <f t="shared" si="9"/>
        <v>0.00022892517784195857</v>
      </c>
      <c r="H35" s="97">
        <f t="shared" si="10"/>
        <v>9.253686354378818</v>
      </c>
      <c r="I35" s="97">
        <f t="shared" si="11"/>
        <v>-323.900122199593</v>
      </c>
      <c r="J35" s="97">
        <f t="shared" si="12"/>
        <v>0</v>
      </c>
      <c r="K35" s="97">
        <f t="shared" si="13"/>
        <v>0</v>
      </c>
      <c r="L35" s="47">
        <f t="shared" si="0"/>
        <v>17290.71868240313</v>
      </c>
      <c r="M35" s="48">
        <f t="shared" si="1"/>
        <v>0</v>
      </c>
      <c r="N35" s="49">
        <f t="shared" si="3"/>
        <v>17290.71868240313</v>
      </c>
      <c r="O35" s="129"/>
      <c r="Z35" s="78" t="e">
        <f>#REF!-#REF!</f>
        <v>#REF!</v>
      </c>
      <c r="AA35" s="71" t="e">
        <f>Z35/#REF!</f>
        <v>#REF!</v>
      </c>
      <c r="AB35" s="72">
        <v>32827.04826531418</v>
      </c>
      <c r="AC35" s="79" t="e">
        <f>#REF!-AB35</f>
        <v>#REF!</v>
      </c>
      <c r="AD35" s="71" t="e">
        <f>AC35/#REF!</f>
        <v>#REF!</v>
      </c>
      <c r="AE35" s="78" t="e">
        <f>#REF!-#REF!</f>
        <v>#REF!</v>
      </c>
      <c r="AF35" s="71" t="e">
        <f>AE35/#REF!</f>
        <v>#REF!</v>
      </c>
      <c r="AG35" s="78" t="e">
        <f>#REF!-#REF!</f>
        <v>#REF!</v>
      </c>
      <c r="AH35" s="73" t="e">
        <f>AG35/#REF!</f>
        <v>#REF!</v>
      </c>
    </row>
    <row r="36" spans="1:34" s="70" customFormat="1" ht="12.75">
      <c r="A36" s="11" t="s">
        <v>48</v>
      </c>
      <c r="B36" s="52" t="s">
        <v>49</v>
      </c>
      <c r="C36" s="24">
        <v>314</v>
      </c>
      <c r="D36" s="125">
        <v>231581</v>
      </c>
      <c r="E36" s="125">
        <v>17000</v>
      </c>
      <c r="F36" s="12">
        <f t="shared" si="8"/>
        <v>4277.437294117647</v>
      </c>
      <c r="G36" s="13">
        <f t="shared" si="9"/>
        <v>0.00024382189762671376</v>
      </c>
      <c r="H36" s="97">
        <f t="shared" si="10"/>
        <v>13.622411764705882</v>
      </c>
      <c r="I36" s="97">
        <f t="shared" si="11"/>
        <v>1137.437294117647</v>
      </c>
      <c r="J36" s="97">
        <f t="shared" si="12"/>
        <v>1137.437294117647</v>
      </c>
      <c r="K36" s="97">
        <f t="shared" si="13"/>
        <v>0.00024206460075519324</v>
      </c>
      <c r="L36" s="47">
        <f t="shared" si="0"/>
        <v>18415.86792774569</v>
      </c>
      <c r="M36" s="48">
        <f t="shared" si="1"/>
        <v>4470.933175948419</v>
      </c>
      <c r="N36" s="49">
        <f t="shared" si="3"/>
        <v>22886.80110369411</v>
      </c>
      <c r="O36" s="129"/>
      <c r="Z36" s="78" t="e">
        <f>#REF!-#REF!</f>
        <v>#REF!</v>
      </c>
      <c r="AA36" s="71" t="e">
        <f>Z36/#REF!</f>
        <v>#REF!</v>
      </c>
      <c r="AB36" s="72">
        <v>32006.468231302428</v>
      </c>
      <c r="AC36" s="79" t="e">
        <f>#REF!-AB36</f>
        <v>#REF!</v>
      </c>
      <c r="AD36" s="71" t="e">
        <f>AC36/#REF!</f>
        <v>#REF!</v>
      </c>
      <c r="AE36" s="78" t="e">
        <f>#REF!-#REF!</f>
        <v>#REF!</v>
      </c>
      <c r="AF36" s="71" t="e">
        <f>AE36/#REF!</f>
        <v>#REF!</v>
      </c>
      <c r="AG36" s="78" t="e">
        <f>#REF!-#REF!</f>
        <v>#REF!</v>
      </c>
      <c r="AH36" s="73" t="e">
        <f>AG36/#REF!</f>
        <v>#REF!</v>
      </c>
    </row>
    <row r="37" spans="1:34" s="70" customFormat="1" ht="12.75">
      <c r="A37" s="11" t="s">
        <v>50</v>
      </c>
      <c r="B37" s="52" t="s">
        <v>51</v>
      </c>
      <c r="C37" s="24">
        <v>500</v>
      </c>
      <c r="D37" s="125">
        <v>284228</v>
      </c>
      <c r="E37" s="125">
        <v>29100</v>
      </c>
      <c r="F37" s="12">
        <f t="shared" si="8"/>
        <v>4883.642611683848</v>
      </c>
      <c r="G37" s="13">
        <f t="shared" si="9"/>
        <v>0.0002783767305131384</v>
      </c>
      <c r="H37" s="97">
        <f t="shared" si="10"/>
        <v>9.767285223367697</v>
      </c>
      <c r="I37" s="97">
        <f t="shared" si="11"/>
        <v>-116.3573883161515</v>
      </c>
      <c r="J37" s="97">
        <f t="shared" si="12"/>
        <v>0</v>
      </c>
      <c r="K37" s="97">
        <f t="shared" si="13"/>
        <v>0</v>
      </c>
      <c r="L37" s="47">
        <f t="shared" si="0"/>
        <v>21025.794455657346</v>
      </c>
      <c r="M37" s="48">
        <f t="shared" si="1"/>
        <v>0</v>
      </c>
      <c r="N37" s="49">
        <f t="shared" si="3"/>
        <v>21025.794455657346</v>
      </c>
      <c r="O37" s="129"/>
      <c r="Z37" s="78" t="e">
        <f>#REF!-#REF!</f>
        <v>#REF!</v>
      </c>
      <c r="AA37" s="71" t="e">
        <f>Z37/#REF!</f>
        <v>#REF!</v>
      </c>
      <c r="AB37" s="72">
        <v>46446.143934306754</v>
      </c>
      <c r="AC37" s="79" t="e">
        <f>#REF!-AB37</f>
        <v>#REF!</v>
      </c>
      <c r="AD37" s="71" t="e">
        <f>AC37/#REF!</f>
        <v>#REF!</v>
      </c>
      <c r="AE37" s="78" t="e">
        <f>#REF!-#REF!</f>
        <v>#REF!</v>
      </c>
      <c r="AF37" s="71" t="e">
        <f>AE37/#REF!</f>
        <v>#REF!</v>
      </c>
      <c r="AG37" s="78" t="e">
        <f>#REF!-#REF!</f>
        <v>#REF!</v>
      </c>
      <c r="AH37" s="73" t="e">
        <f>AG37/#REF!</f>
        <v>#REF!</v>
      </c>
    </row>
    <row r="38" spans="1:34" s="70" customFormat="1" ht="12.75">
      <c r="A38" s="11" t="s">
        <v>52</v>
      </c>
      <c r="B38" s="52" t="s">
        <v>53</v>
      </c>
      <c r="C38" s="24">
        <v>259</v>
      </c>
      <c r="D38" s="125">
        <v>226329</v>
      </c>
      <c r="E38" s="125">
        <v>15200</v>
      </c>
      <c r="F38" s="12">
        <f t="shared" si="8"/>
        <v>3856.5270394736845</v>
      </c>
      <c r="G38" s="13">
        <f t="shared" si="9"/>
        <v>0.00021982922866135743</v>
      </c>
      <c r="H38" s="97">
        <f t="shared" si="10"/>
        <v>14.890065789473685</v>
      </c>
      <c r="I38" s="97">
        <f t="shared" si="11"/>
        <v>1266.5270394736842</v>
      </c>
      <c r="J38" s="97">
        <f t="shared" si="12"/>
        <v>1266.5270394736842</v>
      </c>
      <c r="K38" s="97">
        <f t="shared" si="13"/>
        <v>0.00026953693512720713</v>
      </c>
      <c r="L38" s="47">
        <f t="shared" si="0"/>
        <v>16603.701640792326</v>
      </c>
      <c r="M38" s="48">
        <f t="shared" si="1"/>
        <v>4978.347191799516</v>
      </c>
      <c r="N38" s="49">
        <f t="shared" si="3"/>
        <v>21582.04883259184</v>
      </c>
      <c r="O38" s="129"/>
      <c r="Z38" s="78" t="e">
        <f>#REF!-#REF!</f>
        <v>#REF!</v>
      </c>
      <c r="AA38" s="71" t="e">
        <f>Z38/#REF!</f>
        <v>#REF!</v>
      </c>
      <c r="AB38" s="72">
        <v>50974.879162380086</v>
      </c>
      <c r="AC38" s="79" t="e">
        <f>#REF!-AB38</f>
        <v>#REF!</v>
      </c>
      <c r="AD38" s="71" t="e">
        <f>AC38/#REF!</f>
        <v>#REF!</v>
      </c>
      <c r="AE38" s="78" t="e">
        <f>#REF!-#REF!</f>
        <v>#REF!</v>
      </c>
      <c r="AF38" s="71" t="e">
        <f>AE38/#REF!</f>
        <v>#REF!</v>
      </c>
      <c r="AG38" s="78" t="e">
        <f>#REF!-#REF!</f>
        <v>#REF!</v>
      </c>
      <c r="AH38" s="73" t="e">
        <f>AG38/#REF!</f>
        <v>#REF!</v>
      </c>
    </row>
    <row r="39" spans="1:34" s="70" customFormat="1" ht="12.75">
      <c r="A39" s="11" t="s">
        <v>54</v>
      </c>
      <c r="B39" s="52" t="s">
        <v>55</v>
      </c>
      <c r="C39" s="24">
        <v>112</v>
      </c>
      <c r="D39" s="125">
        <v>145308</v>
      </c>
      <c r="E39" s="125">
        <v>11200</v>
      </c>
      <c r="F39" s="12">
        <f t="shared" si="8"/>
        <v>1453.08</v>
      </c>
      <c r="G39" s="13">
        <f t="shared" si="9"/>
        <v>8.282826810591715E-05</v>
      </c>
      <c r="H39" s="97">
        <f t="shared" si="10"/>
        <v>12.973928571428571</v>
      </c>
      <c r="I39" s="97">
        <f t="shared" si="11"/>
        <v>333.0799999999999</v>
      </c>
      <c r="J39" s="97">
        <f t="shared" si="12"/>
        <v>333.0799999999999</v>
      </c>
      <c r="K39" s="97">
        <f t="shared" si="13"/>
        <v>7.08846787743891E-05</v>
      </c>
      <c r="L39" s="47">
        <f t="shared" si="0"/>
        <v>6256.019090039922</v>
      </c>
      <c r="M39" s="48">
        <f t="shared" si="1"/>
        <v>1309.2400169629666</v>
      </c>
      <c r="N39" s="49">
        <f t="shared" si="3"/>
        <v>7565.259107002888</v>
      </c>
      <c r="O39" s="129"/>
      <c r="Z39" s="78" t="e">
        <f>#REF!-#REF!</f>
        <v>#REF!</v>
      </c>
      <c r="AA39" s="71" t="e">
        <f>Z39/#REF!</f>
        <v>#REF!</v>
      </c>
      <c r="AB39" s="72">
        <v>12737.596922818111</v>
      </c>
      <c r="AC39" s="79" t="e">
        <f>#REF!-AB39</f>
        <v>#REF!</v>
      </c>
      <c r="AD39" s="71" t="e">
        <f>AC39/#REF!</f>
        <v>#REF!</v>
      </c>
      <c r="AE39" s="78" t="e">
        <f>#REF!-#REF!</f>
        <v>#REF!</v>
      </c>
      <c r="AF39" s="71" t="e">
        <f>AE39/#REF!</f>
        <v>#REF!</v>
      </c>
      <c r="AG39" s="78" t="e">
        <f>#REF!-#REF!</f>
        <v>#REF!</v>
      </c>
      <c r="AH39" s="73" t="e">
        <f>AG39/#REF!</f>
        <v>#REF!</v>
      </c>
    </row>
    <row r="40" spans="1:34" s="70" customFormat="1" ht="12.75">
      <c r="A40" s="11" t="s">
        <v>56</v>
      </c>
      <c r="B40" s="52" t="s">
        <v>57</v>
      </c>
      <c r="C40" s="24">
        <v>186</v>
      </c>
      <c r="D40" s="125">
        <v>166212</v>
      </c>
      <c r="E40" s="125">
        <v>16050</v>
      </c>
      <c r="F40" s="12">
        <f t="shared" si="8"/>
        <v>1926.195140186916</v>
      </c>
      <c r="G40" s="13">
        <f t="shared" si="9"/>
        <v>0.00010979671284149292</v>
      </c>
      <c r="H40" s="97">
        <f t="shared" si="10"/>
        <v>10.35588785046729</v>
      </c>
      <c r="I40" s="97">
        <f t="shared" si="11"/>
        <v>66.19514018691602</v>
      </c>
      <c r="J40" s="97">
        <f t="shared" si="12"/>
        <v>66.19514018691602</v>
      </c>
      <c r="K40" s="97">
        <f t="shared" si="13"/>
        <v>1.4087370147037342E-05</v>
      </c>
      <c r="L40" s="47">
        <f t="shared" si="0"/>
        <v>8292.94572091796</v>
      </c>
      <c r="M40" s="48">
        <f t="shared" si="1"/>
        <v>260.1937266157797</v>
      </c>
      <c r="N40" s="49">
        <f t="shared" si="3"/>
        <v>8553.13944753374</v>
      </c>
      <c r="O40" s="129"/>
      <c r="Z40" s="78" t="e">
        <f>#REF!-#REF!</f>
        <v>#REF!</v>
      </c>
      <c r="AA40" s="71" t="e">
        <f>Z40/#REF!</f>
        <v>#REF!</v>
      </c>
      <c r="AB40" s="72">
        <v>15633.616135192266</v>
      </c>
      <c r="AC40" s="79" t="e">
        <f>#REF!-AB40</f>
        <v>#REF!</v>
      </c>
      <c r="AD40" s="71" t="e">
        <f>AC40/#REF!</f>
        <v>#REF!</v>
      </c>
      <c r="AE40" s="78" t="e">
        <f>#REF!-#REF!</f>
        <v>#REF!</v>
      </c>
      <c r="AF40" s="71" t="e">
        <f>AE40/#REF!</f>
        <v>#REF!</v>
      </c>
      <c r="AG40" s="78" t="e">
        <f>#REF!-#REF!</f>
        <v>#REF!</v>
      </c>
      <c r="AH40" s="73" t="e">
        <f>AG40/#REF!</f>
        <v>#REF!</v>
      </c>
    </row>
    <row r="41" spans="1:34" s="70" customFormat="1" ht="12.75">
      <c r="A41" s="11" t="s">
        <v>58</v>
      </c>
      <c r="B41" s="52" t="s">
        <v>59</v>
      </c>
      <c r="C41" s="24">
        <v>801</v>
      </c>
      <c r="D41" s="125">
        <v>1027175</v>
      </c>
      <c r="E41" s="125">
        <v>70350</v>
      </c>
      <c r="F41" s="12">
        <f t="shared" si="8"/>
        <v>11695.340085287846</v>
      </c>
      <c r="G41" s="13">
        <f t="shared" si="9"/>
        <v>0.0006666561814725284</v>
      </c>
      <c r="H41" s="97">
        <f t="shared" si="10"/>
        <v>14.60092395167022</v>
      </c>
      <c r="I41" s="97">
        <f t="shared" si="11"/>
        <v>3685.3400852878463</v>
      </c>
      <c r="J41" s="97">
        <f t="shared" si="12"/>
        <v>3685.3400852878463</v>
      </c>
      <c r="K41" s="97">
        <f t="shared" si="13"/>
        <v>0.0007842985112285599</v>
      </c>
      <c r="L41" s="47">
        <f t="shared" si="0"/>
        <v>50352.54138662007</v>
      </c>
      <c r="M41" s="48">
        <f t="shared" si="1"/>
        <v>14485.993502391502</v>
      </c>
      <c r="N41" s="49">
        <f t="shared" si="3"/>
        <v>64838.53488901157</v>
      </c>
      <c r="O41" s="129"/>
      <c r="Z41" s="78" t="e">
        <f>#REF!-#REF!</f>
        <v>#REF!</v>
      </c>
      <c r="AA41" s="71" t="e">
        <f>Z41/#REF!</f>
        <v>#REF!</v>
      </c>
      <c r="AB41" s="72">
        <v>115378.6472763166</v>
      </c>
      <c r="AC41" s="79" t="e">
        <f>#REF!-AB41</f>
        <v>#REF!</v>
      </c>
      <c r="AD41" s="71" t="e">
        <f>AC41/#REF!</f>
        <v>#REF!</v>
      </c>
      <c r="AE41" s="78" t="e">
        <f>#REF!-#REF!</f>
        <v>#REF!</v>
      </c>
      <c r="AF41" s="71" t="e">
        <f>AE41/#REF!</f>
        <v>#REF!</v>
      </c>
      <c r="AG41" s="78" t="e">
        <f>#REF!-#REF!</f>
        <v>#REF!</v>
      </c>
      <c r="AH41" s="73" t="e">
        <f>AG41/#REF!</f>
        <v>#REF!</v>
      </c>
    </row>
    <row r="42" spans="1:34" s="70" customFormat="1" ht="12.75">
      <c r="A42" s="11" t="s">
        <v>60</v>
      </c>
      <c r="B42" s="52" t="s">
        <v>61</v>
      </c>
      <c r="C42" s="24">
        <v>1209</v>
      </c>
      <c r="D42" s="125">
        <v>2783758</v>
      </c>
      <c r="E42" s="125">
        <v>236650</v>
      </c>
      <c r="F42" s="12">
        <f t="shared" si="8"/>
        <v>14221.692043101626</v>
      </c>
      <c r="G42" s="13">
        <f t="shared" si="9"/>
        <v>0.0008106629514313114</v>
      </c>
      <c r="H42" s="97">
        <f t="shared" si="10"/>
        <v>11.763186139869005</v>
      </c>
      <c r="I42" s="97">
        <f t="shared" si="11"/>
        <v>2131.6920431016265</v>
      </c>
      <c r="J42" s="97">
        <f t="shared" si="12"/>
        <v>2131.6920431016265</v>
      </c>
      <c r="K42" s="97">
        <f t="shared" si="13"/>
        <v>0.0004536576970132702</v>
      </c>
      <c r="L42" s="47">
        <f t="shared" si="0"/>
        <v>61229.37272160695</v>
      </c>
      <c r="M42" s="48">
        <f t="shared" si="1"/>
        <v>8379.0576638351</v>
      </c>
      <c r="N42" s="49">
        <f t="shared" si="3"/>
        <v>69608.43038544206</v>
      </c>
      <c r="O42" s="129"/>
      <c r="Z42" s="78" t="e">
        <f>#REF!-#REF!</f>
        <v>#REF!</v>
      </c>
      <c r="AA42" s="71" t="e">
        <f>Z42/#REF!</f>
        <v>#REF!</v>
      </c>
      <c r="AB42" s="72">
        <v>178598.48992047922</v>
      </c>
      <c r="AC42" s="79" t="e">
        <f>#REF!-AB42</f>
        <v>#REF!</v>
      </c>
      <c r="AD42" s="71" t="e">
        <f>AC42/#REF!</f>
        <v>#REF!</v>
      </c>
      <c r="AE42" s="78" t="e">
        <f>#REF!-#REF!</f>
        <v>#REF!</v>
      </c>
      <c r="AF42" s="71" t="e">
        <f>AE42/#REF!</f>
        <v>#REF!</v>
      </c>
      <c r="AG42" s="78" t="e">
        <f>#REF!-#REF!</f>
        <v>#REF!</v>
      </c>
      <c r="AH42" s="73" t="e">
        <f>AG42/#REF!</f>
        <v>#REF!</v>
      </c>
    </row>
    <row r="43" spans="1:34" s="70" customFormat="1" ht="12.75">
      <c r="A43" s="11" t="s">
        <v>62</v>
      </c>
      <c r="B43" s="52" t="s">
        <v>63</v>
      </c>
      <c r="C43" s="24">
        <v>3455</v>
      </c>
      <c r="D43" s="125">
        <v>3112832</v>
      </c>
      <c r="E43" s="125">
        <v>174900</v>
      </c>
      <c r="F43" s="12">
        <f t="shared" si="8"/>
        <v>61491.33539165237</v>
      </c>
      <c r="G43" s="13">
        <f t="shared" si="9"/>
        <v>0.003505120718756472</v>
      </c>
      <c r="H43" s="97">
        <f t="shared" si="10"/>
        <v>17.7977815894797</v>
      </c>
      <c r="I43" s="97">
        <f t="shared" si="11"/>
        <v>26941.335391652367</v>
      </c>
      <c r="J43" s="97">
        <f t="shared" si="12"/>
        <v>26941.335391652367</v>
      </c>
      <c r="K43" s="97">
        <f t="shared" si="13"/>
        <v>0.005733541206287855</v>
      </c>
      <c r="L43" s="47">
        <f t="shared" si="0"/>
        <v>264741.7678876763</v>
      </c>
      <c r="M43" s="48">
        <f t="shared" si="1"/>
        <v>105898.50608013668</v>
      </c>
      <c r="N43" s="49">
        <f t="shared" si="3"/>
        <v>370640.273967813</v>
      </c>
      <c r="O43" s="129"/>
      <c r="Z43" s="78" t="e">
        <f>#REF!-#REF!</f>
        <v>#REF!</v>
      </c>
      <c r="AA43" s="71" t="e">
        <f>Z43/#REF!</f>
        <v>#REF!</v>
      </c>
      <c r="AB43" s="72">
        <v>658426.3123771404</v>
      </c>
      <c r="AC43" s="79" t="e">
        <f>#REF!-AB43</f>
        <v>#REF!</v>
      </c>
      <c r="AD43" s="71" t="e">
        <f>AC43/#REF!</f>
        <v>#REF!</v>
      </c>
      <c r="AE43" s="78" t="e">
        <f>#REF!-#REF!</f>
        <v>#REF!</v>
      </c>
      <c r="AF43" s="71" t="e">
        <f>AE43/#REF!</f>
        <v>#REF!</v>
      </c>
      <c r="AG43" s="78" t="e">
        <f>#REF!-#REF!</f>
        <v>#REF!</v>
      </c>
      <c r="AH43" s="73" t="e">
        <f>AG43/#REF!</f>
        <v>#REF!</v>
      </c>
    </row>
    <row r="44" spans="1:34" s="70" customFormat="1" ht="12.75">
      <c r="A44" s="11" t="s">
        <v>64</v>
      </c>
      <c r="B44" s="52" t="s">
        <v>65</v>
      </c>
      <c r="C44" s="24">
        <v>4186</v>
      </c>
      <c r="D44" s="125">
        <v>2913458</v>
      </c>
      <c r="E44" s="125">
        <v>217000</v>
      </c>
      <c r="F44" s="12">
        <f t="shared" si="8"/>
        <v>56201.54464516129</v>
      </c>
      <c r="G44" s="13">
        <f t="shared" si="9"/>
        <v>0.003203592787620841</v>
      </c>
      <c r="H44" s="97">
        <f t="shared" si="10"/>
        <v>13.426073732718894</v>
      </c>
      <c r="I44" s="97">
        <f t="shared" si="11"/>
        <v>14341.544645161292</v>
      </c>
      <c r="J44" s="97">
        <f t="shared" si="12"/>
        <v>14341.544645161292</v>
      </c>
      <c r="K44" s="97">
        <f t="shared" si="13"/>
        <v>0.0030521069571899195</v>
      </c>
      <c r="L44" s="47">
        <f t="shared" si="0"/>
        <v>241967.3632490021</v>
      </c>
      <c r="M44" s="48">
        <f t="shared" si="1"/>
        <v>56372.415499297815</v>
      </c>
      <c r="N44" s="49">
        <f t="shared" si="3"/>
        <v>298339.7787482999</v>
      </c>
      <c r="O44" s="129"/>
      <c r="Z44" s="78" t="e">
        <f>#REF!-#REF!</f>
        <v>#REF!</v>
      </c>
      <c r="AA44" s="71" t="e">
        <f>Z44/#REF!</f>
        <v>#REF!</v>
      </c>
      <c r="AB44" s="72">
        <v>540864.134761121</v>
      </c>
      <c r="AC44" s="79" t="e">
        <f>#REF!-AB44</f>
        <v>#REF!</v>
      </c>
      <c r="AD44" s="71" t="e">
        <f>AC44/#REF!</f>
        <v>#REF!</v>
      </c>
      <c r="AE44" s="78" t="e">
        <f>#REF!-#REF!</f>
        <v>#REF!</v>
      </c>
      <c r="AF44" s="71" t="e">
        <f>AE44/#REF!</f>
        <v>#REF!</v>
      </c>
      <c r="AG44" s="78" t="e">
        <f>#REF!-#REF!</f>
        <v>#REF!</v>
      </c>
      <c r="AH44" s="73" t="e">
        <f>AG44/#REF!</f>
        <v>#REF!</v>
      </c>
    </row>
    <row r="45" spans="1:34" s="70" customFormat="1" ht="12.75">
      <c r="A45" s="11" t="s">
        <v>66</v>
      </c>
      <c r="B45" s="52" t="s">
        <v>67</v>
      </c>
      <c r="C45" s="24">
        <v>1171</v>
      </c>
      <c r="D45" s="125">
        <v>736461</v>
      </c>
      <c r="E45" s="125">
        <v>49500</v>
      </c>
      <c r="F45" s="12">
        <f t="shared" si="8"/>
        <v>17422.138</v>
      </c>
      <c r="G45" s="13">
        <f t="shared" si="9"/>
        <v>0.000993094335647237</v>
      </c>
      <c r="H45" s="97">
        <f t="shared" si="10"/>
        <v>14.878</v>
      </c>
      <c r="I45" s="97">
        <f t="shared" si="11"/>
        <v>5712.138</v>
      </c>
      <c r="J45" s="97">
        <f t="shared" si="12"/>
        <v>5712.138</v>
      </c>
      <c r="K45" s="97">
        <f t="shared" si="13"/>
        <v>0.0012156330828779315</v>
      </c>
      <c r="L45" s="47">
        <f t="shared" si="0"/>
        <v>75008.4151714358</v>
      </c>
      <c r="M45" s="48">
        <f t="shared" si="1"/>
        <v>22452.743040755395</v>
      </c>
      <c r="N45" s="49">
        <f t="shared" si="3"/>
        <v>97461.15821219119</v>
      </c>
      <c r="O45" s="129"/>
      <c r="Z45" s="78" t="e">
        <f>#REF!-#REF!</f>
        <v>#REF!</v>
      </c>
      <c r="AA45" s="71" t="e">
        <f>Z45/#REF!</f>
        <v>#REF!</v>
      </c>
      <c r="AB45" s="72">
        <v>132206.25570296892</v>
      </c>
      <c r="AC45" s="79" t="e">
        <f>#REF!-AB45</f>
        <v>#REF!</v>
      </c>
      <c r="AD45" s="71" t="e">
        <f>AC45/#REF!</f>
        <v>#REF!</v>
      </c>
      <c r="AE45" s="78" t="e">
        <f>#REF!-#REF!</f>
        <v>#REF!</v>
      </c>
      <c r="AF45" s="71" t="e">
        <f>AE45/#REF!</f>
        <v>#REF!</v>
      </c>
      <c r="AG45" s="78" t="e">
        <f>#REF!-#REF!</f>
        <v>#REF!</v>
      </c>
      <c r="AH45" s="73" t="e">
        <f>AG45/#REF!</f>
        <v>#REF!</v>
      </c>
    </row>
    <row r="46" spans="1:34" s="70" customFormat="1" ht="12.75">
      <c r="A46" s="11" t="s">
        <v>68</v>
      </c>
      <c r="B46" s="52" t="s">
        <v>69</v>
      </c>
      <c r="C46" s="24">
        <v>81</v>
      </c>
      <c r="D46" s="125">
        <v>7625</v>
      </c>
      <c r="E46" s="125">
        <v>8900</v>
      </c>
      <c r="F46" s="12">
        <f t="shared" si="8"/>
        <v>69.39606741573034</v>
      </c>
      <c r="G46" s="13">
        <f t="shared" si="9"/>
        <v>3.955705176181912E-06</v>
      </c>
      <c r="H46" s="97">
        <f t="shared" si="10"/>
        <v>0.8567415730337079</v>
      </c>
      <c r="I46" s="97">
        <f t="shared" si="11"/>
        <v>-740.6039325842697</v>
      </c>
      <c r="J46" s="97">
        <f t="shared" si="12"/>
        <v>0</v>
      </c>
      <c r="K46" s="97">
        <f t="shared" si="13"/>
        <v>0</v>
      </c>
      <c r="L46" s="47">
        <f t="shared" si="0"/>
        <v>298.7744119570198</v>
      </c>
      <c r="M46" s="48">
        <f t="shared" si="1"/>
        <v>0</v>
      </c>
      <c r="N46" s="49">
        <f t="shared" si="3"/>
        <v>298.7744119570198</v>
      </c>
      <c r="O46" s="129"/>
      <c r="Z46" s="78" t="e">
        <f>#REF!-#REF!</f>
        <v>#REF!</v>
      </c>
      <c r="AA46" s="71" t="e">
        <f>Z46/#REF!</f>
        <v>#REF!</v>
      </c>
      <c r="AB46" s="72">
        <v>646.2473129267456</v>
      </c>
      <c r="AC46" s="79" t="e">
        <f>#REF!-AB46</f>
        <v>#REF!</v>
      </c>
      <c r="AD46" s="71" t="e">
        <f>AC46/#REF!</f>
        <v>#REF!</v>
      </c>
      <c r="AE46" s="78" t="e">
        <f>#REF!-#REF!</f>
        <v>#REF!</v>
      </c>
      <c r="AF46" s="71" t="e">
        <f>AE46/#REF!</f>
        <v>#REF!</v>
      </c>
      <c r="AG46" s="78" t="e">
        <f>#REF!-#REF!</f>
        <v>#REF!</v>
      </c>
      <c r="AH46" s="73" t="e">
        <f>AG46/#REF!</f>
        <v>#REF!</v>
      </c>
    </row>
    <row r="47" spans="1:34" s="70" customFormat="1" ht="12.75">
      <c r="A47" s="11" t="s">
        <v>70</v>
      </c>
      <c r="B47" s="52" t="s">
        <v>71</v>
      </c>
      <c r="C47" s="24">
        <v>0</v>
      </c>
      <c r="D47" s="72">
        <v>37459</v>
      </c>
      <c r="E47" s="72">
        <v>5100</v>
      </c>
      <c r="F47" s="12">
        <f t="shared" si="8"/>
        <v>0</v>
      </c>
      <c r="G47" s="13">
        <f t="shared" si="9"/>
        <v>0</v>
      </c>
      <c r="H47" s="97">
        <f t="shared" si="10"/>
        <v>7.344901960784314</v>
      </c>
      <c r="I47" s="97">
        <f t="shared" si="11"/>
        <v>0</v>
      </c>
      <c r="J47" s="97">
        <f t="shared" si="12"/>
        <v>0</v>
      </c>
      <c r="K47" s="97">
        <f t="shared" si="13"/>
        <v>0</v>
      </c>
      <c r="L47" s="47">
        <f t="shared" si="0"/>
        <v>0</v>
      </c>
      <c r="M47" s="48">
        <f t="shared" si="1"/>
        <v>0</v>
      </c>
      <c r="N47" s="49">
        <f t="shared" si="3"/>
        <v>0</v>
      </c>
      <c r="O47" s="129"/>
      <c r="Z47" s="78" t="e">
        <f>#REF!-#REF!</f>
        <v>#REF!</v>
      </c>
      <c r="AA47" s="71" t="e">
        <f>Z47/#REF!</f>
        <v>#REF!</v>
      </c>
      <c r="AB47" s="72">
        <v>0</v>
      </c>
      <c r="AC47" s="79" t="e">
        <f>#REF!-AB47</f>
        <v>#REF!</v>
      </c>
      <c r="AD47" s="71" t="e">
        <f>AC47/#REF!</f>
        <v>#REF!</v>
      </c>
      <c r="AE47" s="78" t="e">
        <f>#REF!-#REF!</f>
        <v>#REF!</v>
      </c>
      <c r="AF47" s="71"/>
      <c r="AG47" s="78" t="e">
        <f>#REF!-#REF!</f>
        <v>#REF!</v>
      </c>
      <c r="AH47" s="73" t="e">
        <f>AG47/#REF!</f>
        <v>#REF!</v>
      </c>
    </row>
    <row r="48" spans="1:34" s="70" customFormat="1" ht="12.75">
      <c r="A48" s="11" t="s">
        <v>72</v>
      </c>
      <c r="B48" s="52" t="s">
        <v>73</v>
      </c>
      <c r="C48" s="24">
        <v>459</v>
      </c>
      <c r="D48" s="125">
        <v>367665</v>
      </c>
      <c r="E48" s="125">
        <v>18200</v>
      </c>
      <c r="F48" s="12">
        <f t="shared" si="8"/>
        <v>9272.430494505496</v>
      </c>
      <c r="G48" s="13">
        <f t="shared" si="9"/>
        <v>0.0005285458192201277</v>
      </c>
      <c r="H48" s="97">
        <f t="shared" si="10"/>
        <v>20.201373626373627</v>
      </c>
      <c r="I48" s="97">
        <f t="shared" si="11"/>
        <v>4682.430494505495</v>
      </c>
      <c r="J48" s="97">
        <f t="shared" si="12"/>
        <v>4682.430494505495</v>
      </c>
      <c r="K48" s="97">
        <f t="shared" si="13"/>
        <v>0.0009964950807206255</v>
      </c>
      <c r="L48" s="47">
        <f t="shared" si="0"/>
        <v>39921.065725696244</v>
      </c>
      <c r="M48" s="48">
        <f t="shared" si="1"/>
        <v>18405.264140909952</v>
      </c>
      <c r="N48" s="49">
        <f t="shared" si="3"/>
        <v>58326.3298666062</v>
      </c>
      <c r="O48" s="129"/>
      <c r="Z48" s="78" t="e">
        <f>#REF!-#REF!</f>
        <v>#REF!</v>
      </c>
      <c r="AA48" s="71" t="e">
        <f>Z48/#REF!</f>
        <v>#REF!</v>
      </c>
      <c r="AB48" s="72">
        <v>75208.13504940542</v>
      </c>
      <c r="AC48" s="79" t="e">
        <f>#REF!-AB48</f>
        <v>#REF!</v>
      </c>
      <c r="AD48" s="71" t="e">
        <f>AC48/#REF!</f>
        <v>#REF!</v>
      </c>
      <c r="AE48" s="78" t="e">
        <f>#REF!-#REF!</f>
        <v>#REF!</v>
      </c>
      <c r="AF48" s="71" t="e">
        <f>AE48/#REF!</f>
        <v>#REF!</v>
      </c>
      <c r="AG48" s="78" t="e">
        <f>#REF!-#REF!</f>
        <v>#REF!</v>
      </c>
      <c r="AH48" s="73" t="e">
        <f>AG48/#REF!</f>
        <v>#REF!</v>
      </c>
    </row>
    <row r="49" spans="1:34" s="70" customFormat="1" ht="12.75">
      <c r="A49" s="11" t="s">
        <v>74</v>
      </c>
      <c r="B49" s="52" t="s">
        <v>75</v>
      </c>
      <c r="C49" s="24">
        <v>245</v>
      </c>
      <c r="D49" s="125">
        <v>160644</v>
      </c>
      <c r="E49" s="125">
        <v>19200</v>
      </c>
      <c r="F49" s="12">
        <f t="shared" si="8"/>
        <v>2049.884375</v>
      </c>
      <c r="G49" s="13">
        <f t="shared" si="9"/>
        <v>0.00011684722974552702</v>
      </c>
      <c r="H49" s="97">
        <f t="shared" si="10"/>
        <v>8.366875</v>
      </c>
      <c r="I49" s="97">
        <f t="shared" si="11"/>
        <v>-400.1156249999999</v>
      </c>
      <c r="J49" s="97">
        <f t="shared" si="12"/>
        <v>0</v>
      </c>
      <c r="K49" s="97">
        <f t="shared" si="13"/>
        <v>0</v>
      </c>
      <c r="L49" s="47">
        <f t="shared" si="0"/>
        <v>8825.471262679655</v>
      </c>
      <c r="M49" s="48">
        <f t="shared" si="1"/>
        <v>0</v>
      </c>
      <c r="N49" s="49">
        <f t="shared" si="3"/>
        <v>8825.471262679655</v>
      </c>
      <c r="O49" s="129"/>
      <c r="Z49" s="78" t="e">
        <f>#REF!-#REF!</f>
        <v>#REF!</v>
      </c>
      <c r="AA49" s="71" t="e">
        <f>Z49/#REF!</f>
        <v>#REF!</v>
      </c>
      <c r="AB49" s="72">
        <v>18777.099769754914</v>
      </c>
      <c r="AC49" s="79" t="e">
        <f>#REF!-AB49</f>
        <v>#REF!</v>
      </c>
      <c r="AD49" s="71" t="e">
        <f>AC49/#REF!</f>
        <v>#REF!</v>
      </c>
      <c r="AE49" s="78" t="e">
        <f>#REF!-#REF!</f>
        <v>#REF!</v>
      </c>
      <c r="AF49" s="71" t="e">
        <f>AE49/#REF!</f>
        <v>#REF!</v>
      </c>
      <c r="AG49" s="78" t="e">
        <f>#REF!-#REF!</f>
        <v>#REF!</v>
      </c>
      <c r="AH49" s="73" t="e">
        <f>AG49/#REF!</f>
        <v>#REF!</v>
      </c>
    </row>
    <row r="50" spans="1:34" s="70" customFormat="1" ht="12.75">
      <c r="A50" s="11" t="s">
        <v>76</v>
      </c>
      <c r="B50" s="52" t="s">
        <v>77</v>
      </c>
      <c r="C50" s="24">
        <v>106</v>
      </c>
      <c r="D50" s="125">
        <v>79345</v>
      </c>
      <c r="E50" s="125">
        <v>6700</v>
      </c>
      <c r="F50" s="12">
        <f t="shared" si="8"/>
        <v>1255.3089552238805</v>
      </c>
      <c r="G50" s="13">
        <f t="shared" si="9"/>
        <v>7.155494996768404E-05</v>
      </c>
      <c r="H50" s="97">
        <f t="shared" si="10"/>
        <v>11.842537313432835</v>
      </c>
      <c r="I50" s="97">
        <f t="shared" si="11"/>
        <v>195.30895522388056</v>
      </c>
      <c r="J50" s="97">
        <f t="shared" si="12"/>
        <v>195.30895522388056</v>
      </c>
      <c r="K50" s="97">
        <f t="shared" si="13"/>
        <v>4.156482692688339E-05</v>
      </c>
      <c r="L50" s="47">
        <f t="shared" si="0"/>
        <v>5404.5453710591755</v>
      </c>
      <c r="M50" s="48">
        <f t="shared" si="1"/>
        <v>767.7023533395362</v>
      </c>
      <c r="N50" s="49">
        <f t="shared" si="3"/>
        <v>6172.247724398711</v>
      </c>
      <c r="O50" s="129"/>
      <c r="Z50" s="78" t="e">
        <f>#REF!-#REF!</f>
        <v>#REF!</v>
      </c>
      <c r="AA50" s="71" t="e">
        <f>Z50/#REF!</f>
        <v>#REF!</v>
      </c>
      <c r="AB50" s="72">
        <v>17143.15175940194</v>
      </c>
      <c r="AC50" s="79" t="e">
        <f>#REF!-AB50</f>
        <v>#REF!</v>
      </c>
      <c r="AD50" s="71" t="e">
        <f>AC50/#REF!</f>
        <v>#REF!</v>
      </c>
      <c r="AE50" s="78" t="e">
        <f>#REF!-#REF!</f>
        <v>#REF!</v>
      </c>
      <c r="AF50" s="71" t="e">
        <f>AE50/#REF!</f>
        <v>#REF!</v>
      </c>
      <c r="AG50" s="78" t="e">
        <f>#REF!-#REF!</f>
        <v>#REF!</v>
      </c>
      <c r="AH50" s="73" t="e">
        <f>AG50/#REF!</f>
        <v>#REF!</v>
      </c>
    </row>
    <row r="51" spans="1:34" s="70" customFormat="1" ht="12.75">
      <c r="A51" s="11" t="s">
        <v>78</v>
      </c>
      <c r="B51" s="52" t="s">
        <v>79</v>
      </c>
      <c r="C51" s="24">
        <v>121</v>
      </c>
      <c r="D51" s="125">
        <v>145993</v>
      </c>
      <c r="E51" s="125">
        <v>9350</v>
      </c>
      <c r="F51" s="12">
        <f t="shared" si="8"/>
        <v>1889.3211764705882</v>
      </c>
      <c r="G51" s="13">
        <f t="shared" si="9"/>
        <v>0.00010769482818763776</v>
      </c>
      <c r="H51" s="97">
        <f t="shared" si="10"/>
        <v>15.61422459893048</v>
      </c>
      <c r="I51" s="97">
        <f t="shared" si="11"/>
        <v>679.3211764705882</v>
      </c>
      <c r="J51" s="97">
        <f t="shared" si="12"/>
        <v>679.3211764705882</v>
      </c>
      <c r="K51" s="97">
        <f t="shared" si="13"/>
        <v>0.00014457026353656102</v>
      </c>
      <c r="L51" s="47">
        <f t="shared" si="0"/>
        <v>8134.19037301228</v>
      </c>
      <c r="M51" s="48">
        <f t="shared" si="1"/>
        <v>2670.212767520282</v>
      </c>
      <c r="N51" s="49">
        <f t="shared" si="3"/>
        <v>10804.403140532562</v>
      </c>
      <c r="O51" s="129"/>
      <c r="Z51" s="78" t="e">
        <f>#REF!-#REF!</f>
        <v>#REF!</v>
      </c>
      <c r="AA51" s="71" t="e">
        <f>Z51/#REF!</f>
        <v>#REF!</v>
      </c>
      <c r="AB51" s="72">
        <v>17169.986870293116</v>
      </c>
      <c r="AC51" s="79" t="e">
        <f>#REF!-AB51</f>
        <v>#REF!</v>
      </c>
      <c r="AD51" s="71" t="e">
        <f>AC51/#REF!</f>
        <v>#REF!</v>
      </c>
      <c r="AE51" s="78" t="e">
        <f>#REF!-#REF!</f>
        <v>#REF!</v>
      </c>
      <c r="AF51" s="71" t="e">
        <f>AE51/#REF!</f>
        <v>#REF!</v>
      </c>
      <c r="AG51" s="78" t="e">
        <f>#REF!-#REF!</f>
        <v>#REF!</v>
      </c>
      <c r="AH51" s="73" t="e">
        <f>AG51/#REF!</f>
        <v>#REF!</v>
      </c>
    </row>
    <row r="52" spans="1:34" s="70" customFormat="1" ht="12.75">
      <c r="A52" s="11" t="s">
        <v>80</v>
      </c>
      <c r="B52" s="52" t="s">
        <v>81</v>
      </c>
      <c r="C52" s="24">
        <v>64</v>
      </c>
      <c r="D52" s="125">
        <v>109662</v>
      </c>
      <c r="E52" s="125">
        <v>8450</v>
      </c>
      <c r="F52" s="12">
        <f t="shared" si="8"/>
        <v>830.5760946745562</v>
      </c>
      <c r="G52" s="13">
        <f t="shared" si="9"/>
        <v>4.734438534152955E-05</v>
      </c>
      <c r="H52" s="97">
        <f t="shared" si="10"/>
        <v>12.97775147928994</v>
      </c>
      <c r="I52" s="97">
        <f t="shared" si="11"/>
        <v>190.5760946745562</v>
      </c>
      <c r="J52" s="97">
        <f t="shared" si="12"/>
        <v>190.5760946745562</v>
      </c>
      <c r="K52" s="97">
        <f t="shared" si="13"/>
        <v>4.055759953489697E-05</v>
      </c>
      <c r="L52" s="47">
        <f t="shared" si="0"/>
        <v>3575.921424845727</v>
      </c>
      <c r="M52" s="48">
        <f t="shared" si="1"/>
        <v>749.0988634095471</v>
      </c>
      <c r="N52" s="49">
        <f t="shared" si="3"/>
        <v>4325.020288255274</v>
      </c>
      <c r="O52" s="129"/>
      <c r="Z52" s="78" t="e">
        <f>#REF!-#REF!</f>
        <v>#REF!</v>
      </c>
      <c r="AA52" s="71" t="e">
        <f>Z52/#REF!</f>
        <v>#REF!</v>
      </c>
      <c r="AB52" s="72">
        <v>5471.933036252289</v>
      </c>
      <c r="AC52" s="79" t="e">
        <f>#REF!-AB52</f>
        <v>#REF!</v>
      </c>
      <c r="AD52" s="71" t="e">
        <f>AC52/#REF!</f>
        <v>#REF!</v>
      </c>
      <c r="AE52" s="78" t="e">
        <f>#REF!-#REF!</f>
        <v>#REF!</v>
      </c>
      <c r="AF52" s="71" t="e">
        <f>AE52/#REF!</f>
        <v>#REF!</v>
      </c>
      <c r="AG52" s="78" t="e">
        <f>#REF!-#REF!</f>
        <v>#REF!</v>
      </c>
      <c r="AH52" s="73" t="e">
        <f>AG52/#REF!</f>
        <v>#REF!</v>
      </c>
    </row>
    <row r="53" spans="1:34" s="70" customFormat="1" ht="12.75">
      <c r="A53" s="11" t="s">
        <v>82</v>
      </c>
      <c r="B53" s="52" t="s">
        <v>83</v>
      </c>
      <c r="C53" s="24">
        <v>1247</v>
      </c>
      <c r="D53" s="125">
        <v>610262</v>
      </c>
      <c r="E53" s="125">
        <v>57000</v>
      </c>
      <c r="F53" s="12">
        <f t="shared" si="8"/>
        <v>13350.819543859649</v>
      </c>
      <c r="G53" s="13">
        <f t="shared" si="9"/>
        <v>0.0007610215959290097</v>
      </c>
      <c r="H53" s="97">
        <f t="shared" si="10"/>
        <v>10.706350877192982</v>
      </c>
      <c r="I53" s="97">
        <f t="shared" si="11"/>
        <v>880.8195438596483</v>
      </c>
      <c r="J53" s="97">
        <f t="shared" si="12"/>
        <v>880.8195438596483</v>
      </c>
      <c r="K53" s="97">
        <f t="shared" si="13"/>
        <v>0.00018745229501829924</v>
      </c>
      <c r="L53" s="47">
        <f t="shared" si="0"/>
        <v>57479.9611405181</v>
      </c>
      <c r="M53" s="48">
        <f t="shared" si="1"/>
        <v>3462.243888987987</v>
      </c>
      <c r="N53" s="49">
        <f t="shared" si="3"/>
        <v>60942.20502950608</v>
      </c>
      <c r="O53" s="129"/>
      <c r="Z53" s="78" t="e">
        <f>#REF!-#REF!</f>
        <v>#REF!</v>
      </c>
      <c r="AA53" s="71" t="e">
        <f>Z53/#REF!</f>
        <v>#REF!</v>
      </c>
      <c r="AB53" s="72">
        <v>114256.33784713235</v>
      </c>
      <c r="AC53" s="79" t="e">
        <f>#REF!-AB53</f>
        <v>#REF!</v>
      </c>
      <c r="AD53" s="71" t="e">
        <f>AC53/#REF!</f>
        <v>#REF!</v>
      </c>
      <c r="AE53" s="78" t="e">
        <f>#REF!-#REF!</f>
        <v>#REF!</v>
      </c>
      <c r="AF53" s="71" t="e">
        <f>AE53/#REF!</f>
        <v>#REF!</v>
      </c>
      <c r="AG53" s="78" t="e">
        <f>#REF!-#REF!</f>
        <v>#REF!</v>
      </c>
      <c r="AH53" s="73" t="e">
        <f>AG53/#REF!</f>
        <v>#REF!</v>
      </c>
    </row>
    <row r="54" spans="1:34" s="70" customFormat="1" ht="12.75">
      <c r="A54" s="11" t="s">
        <v>84</v>
      </c>
      <c r="B54" s="52" t="s">
        <v>85</v>
      </c>
      <c r="C54" s="24">
        <v>6236</v>
      </c>
      <c r="D54" s="125">
        <v>4706970</v>
      </c>
      <c r="E54" s="125">
        <v>281500</v>
      </c>
      <c r="F54" s="12">
        <f t="shared" si="8"/>
        <v>104272.34429840141</v>
      </c>
      <c r="G54" s="13">
        <f t="shared" si="9"/>
        <v>0.005943717957428698</v>
      </c>
      <c r="H54" s="97">
        <f t="shared" si="10"/>
        <v>16.721030195381882</v>
      </c>
      <c r="I54" s="97">
        <f t="shared" si="11"/>
        <v>41912.34429840142</v>
      </c>
      <c r="J54" s="97">
        <f t="shared" si="12"/>
        <v>41912.34429840142</v>
      </c>
      <c r="K54" s="97">
        <f t="shared" si="13"/>
        <v>0.008919608088968967</v>
      </c>
      <c r="L54" s="47">
        <f t="shared" si="0"/>
        <v>448929.0173245896</v>
      </c>
      <c r="M54" s="48">
        <f t="shared" si="1"/>
        <v>164745.16140325682</v>
      </c>
      <c r="N54" s="49">
        <f t="shared" si="3"/>
        <v>613674.1787278464</v>
      </c>
      <c r="O54" s="129"/>
      <c r="Z54" s="78" t="e">
        <f>#REF!-#REF!</f>
        <v>#REF!</v>
      </c>
      <c r="AA54" s="71" t="e">
        <f>Z54/#REF!</f>
        <v>#REF!</v>
      </c>
      <c r="AB54" s="72">
        <v>976754.6805381521</v>
      </c>
      <c r="AC54" s="79" t="e">
        <f>#REF!-AB54</f>
        <v>#REF!</v>
      </c>
      <c r="AD54" s="71" t="e">
        <f>AC54/#REF!</f>
        <v>#REF!</v>
      </c>
      <c r="AE54" s="78" t="e">
        <f>#REF!-#REF!</f>
        <v>#REF!</v>
      </c>
      <c r="AF54" s="71" t="e">
        <f>AE54/#REF!</f>
        <v>#REF!</v>
      </c>
      <c r="AG54" s="78" t="e">
        <f>#REF!-#REF!</f>
        <v>#REF!</v>
      </c>
      <c r="AH54" s="73" t="e">
        <f>AG54/#REF!</f>
        <v>#REF!</v>
      </c>
    </row>
    <row r="55" spans="1:34" s="70" customFormat="1" ht="12.75">
      <c r="A55" s="11" t="s">
        <v>86</v>
      </c>
      <c r="B55" s="52" t="s">
        <v>87</v>
      </c>
      <c r="C55" s="24">
        <v>747</v>
      </c>
      <c r="D55" s="125">
        <v>1084209</v>
      </c>
      <c r="E55" s="125">
        <v>70350</v>
      </c>
      <c r="F55" s="12">
        <f t="shared" si="8"/>
        <v>11512.496417910448</v>
      </c>
      <c r="G55" s="13">
        <f t="shared" si="9"/>
        <v>0.0006562337516661831</v>
      </c>
      <c r="H55" s="97">
        <f t="shared" si="10"/>
        <v>15.411641791044776</v>
      </c>
      <c r="I55" s="97">
        <f t="shared" si="11"/>
        <v>4042.4964179104477</v>
      </c>
      <c r="J55" s="97">
        <f t="shared" si="12"/>
        <v>4042.4964179104477</v>
      </c>
      <c r="K55" s="97">
        <f t="shared" si="13"/>
        <v>0.000860307013420802</v>
      </c>
      <c r="L55" s="47">
        <f t="shared" si="0"/>
        <v>49565.33526334681</v>
      </c>
      <c r="M55" s="48">
        <f t="shared" si="1"/>
        <v>15889.870537882212</v>
      </c>
      <c r="N55" s="49">
        <f t="shared" si="3"/>
        <v>65455.20580122902</v>
      </c>
      <c r="O55" s="129"/>
      <c r="Z55" s="78" t="e">
        <f>#REF!-#REF!</f>
        <v>#REF!</v>
      </c>
      <c r="AA55" s="71" t="e">
        <f>Z55/#REF!</f>
        <v>#REF!</v>
      </c>
      <c r="AB55" s="72">
        <v>98704.10008697363</v>
      </c>
      <c r="AC55" s="79" t="e">
        <f>#REF!-AB55</f>
        <v>#REF!</v>
      </c>
      <c r="AD55" s="71" t="e">
        <f>AC55/#REF!</f>
        <v>#REF!</v>
      </c>
      <c r="AE55" s="78" t="e">
        <f>#REF!-#REF!</f>
        <v>#REF!</v>
      </c>
      <c r="AF55" s="71" t="e">
        <f>AE55/#REF!</f>
        <v>#REF!</v>
      </c>
      <c r="AG55" s="78" t="e">
        <f>#REF!-#REF!</f>
        <v>#REF!</v>
      </c>
      <c r="AH55" s="73" t="e">
        <f>AG55/#REF!</f>
        <v>#REF!</v>
      </c>
    </row>
    <row r="56" spans="1:34" s="70" customFormat="1" ht="12.75">
      <c r="A56" s="11" t="s">
        <v>88</v>
      </c>
      <c r="B56" s="52" t="s">
        <v>89</v>
      </c>
      <c r="C56" s="24">
        <v>2350</v>
      </c>
      <c r="D56" s="125">
        <v>1257626</v>
      </c>
      <c r="E56" s="125">
        <v>68550</v>
      </c>
      <c r="F56" s="12">
        <f t="shared" si="8"/>
        <v>43113.36396790664</v>
      </c>
      <c r="G56" s="13">
        <f t="shared" si="9"/>
        <v>0.002457542096568502</v>
      </c>
      <c r="H56" s="97">
        <f t="shared" si="10"/>
        <v>18.346112326768782</v>
      </c>
      <c r="I56" s="97">
        <f t="shared" si="11"/>
        <v>19613.36396790664</v>
      </c>
      <c r="J56" s="97">
        <f t="shared" si="12"/>
        <v>19613.36396790664</v>
      </c>
      <c r="K56" s="97">
        <f t="shared" si="13"/>
        <v>0.004174033278942717</v>
      </c>
      <c r="L56" s="47">
        <f t="shared" si="0"/>
        <v>185618.15455381895</v>
      </c>
      <c r="M56" s="48">
        <f t="shared" si="1"/>
        <v>77094.39466207198</v>
      </c>
      <c r="N56" s="49">
        <f t="shared" si="3"/>
        <v>262712.54921589093</v>
      </c>
      <c r="O56" s="129"/>
      <c r="Z56" s="78" t="e">
        <f>#REF!-#REF!</f>
        <v>#REF!</v>
      </c>
      <c r="AA56" s="71" t="e">
        <f>Z56/#REF!</f>
        <v>#REF!</v>
      </c>
      <c r="AB56" s="72">
        <v>323522.8443280284</v>
      </c>
      <c r="AC56" s="79" t="e">
        <f>#REF!-AB56</f>
        <v>#REF!</v>
      </c>
      <c r="AD56" s="71" t="e">
        <f>AC56/#REF!</f>
        <v>#REF!</v>
      </c>
      <c r="AE56" s="78" t="e">
        <f>#REF!-#REF!</f>
        <v>#REF!</v>
      </c>
      <c r="AF56" s="71" t="e">
        <f>AE56/#REF!</f>
        <v>#REF!</v>
      </c>
      <c r="AG56" s="78" t="e">
        <f>#REF!-#REF!</f>
        <v>#REF!</v>
      </c>
      <c r="AH56" s="73" t="e">
        <f>AG56/#REF!</f>
        <v>#REF!</v>
      </c>
    </row>
    <row r="57" spans="1:34" s="70" customFormat="1" ht="12.75">
      <c r="A57" s="11" t="s">
        <v>90</v>
      </c>
      <c r="B57" s="52" t="s">
        <v>91</v>
      </c>
      <c r="C57" s="24">
        <v>868</v>
      </c>
      <c r="D57" s="125">
        <v>618081</v>
      </c>
      <c r="E57" s="125">
        <v>61600</v>
      </c>
      <c r="F57" s="12">
        <f t="shared" si="8"/>
        <v>8709.323181818183</v>
      </c>
      <c r="G57" s="13">
        <f t="shared" si="9"/>
        <v>0.0004964476529335727</v>
      </c>
      <c r="H57" s="97">
        <f t="shared" si="10"/>
        <v>10.033782467532468</v>
      </c>
      <c r="I57" s="97">
        <f t="shared" si="11"/>
        <v>29.323181818182462</v>
      </c>
      <c r="J57" s="97">
        <f t="shared" si="12"/>
        <v>29.323181818182462</v>
      </c>
      <c r="K57" s="97">
        <f t="shared" si="13"/>
        <v>6.240435702608596E-06</v>
      </c>
      <c r="L57" s="47">
        <f t="shared" si="0"/>
        <v>37496.69122607274</v>
      </c>
      <c r="M57" s="48">
        <f t="shared" si="1"/>
        <v>115.26084742718078</v>
      </c>
      <c r="N57" s="49">
        <f t="shared" si="3"/>
        <v>37611.952073499924</v>
      </c>
      <c r="O57" s="129"/>
      <c r="Z57" s="78" t="e">
        <f>#REF!-#REF!</f>
        <v>#REF!</v>
      </c>
      <c r="AA57" s="71" t="e">
        <f>Z57/#REF!</f>
        <v>#REF!</v>
      </c>
      <c r="AB57" s="72">
        <v>83311.82075335286</v>
      </c>
      <c r="AC57" s="79" t="e">
        <f>#REF!-AB57</f>
        <v>#REF!</v>
      </c>
      <c r="AD57" s="71" t="e">
        <f>AC57/#REF!</f>
        <v>#REF!</v>
      </c>
      <c r="AE57" s="78" t="e">
        <f>#REF!-#REF!</f>
        <v>#REF!</v>
      </c>
      <c r="AF57" s="71" t="e">
        <f>AE57/#REF!</f>
        <v>#REF!</v>
      </c>
      <c r="AG57" s="78" t="e">
        <f>#REF!-#REF!</f>
        <v>#REF!</v>
      </c>
      <c r="AH57" s="73" t="e">
        <f>AG57/#REF!</f>
        <v>#REF!</v>
      </c>
    </row>
    <row r="58" spans="1:34" s="70" customFormat="1" ht="12.75">
      <c r="A58" s="11" t="s">
        <v>92</v>
      </c>
      <c r="B58" s="52" t="s">
        <v>93</v>
      </c>
      <c r="C58" s="24">
        <v>979</v>
      </c>
      <c r="D58" s="125">
        <v>555744</v>
      </c>
      <c r="E58" s="125">
        <v>53200</v>
      </c>
      <c r="F58" s="12">
        <f t="shared" si="8"/>
        <v>10226.943157894737</v>
      </c>
      <c r="G58" s="13">
        <f t="shared" si="9"/>
        <v>0.0005829548199590389</v>
      </c>
      <c r="H58" s="97">
        <f t="shared" si="10"/>
        <v>10.446315789473685</v>
      </c>
      <c r="I58" s="97">
        <f t="shared" si="11"/>
        <v>436.9431578947375</v>
      </c>
      <c r="J58" s="97">
        <f t="shared" si="12"/>
        <v>436.9431578947375</v>
      </c>
      <c r="K58" s="97">
        <f t="shared" si="13"/>
        <v>9.298839735209454E-05</v>
      </c>
      <c r="L58" s="47">
        <f t="shared" si="0"/>
        <v>44030.57755150621</v>
      </c>
      <c r="M58" s="48">
        <f t="shared" si="1"/>
        <v>1717.4956990931862</v>
      </c>
      <c r="N58" s="49">
        <f t="shared" si="3"/>
        <v>45748.0732505994</v>
      </c>
      <c r="O58" s="129"/>
      <c r="Z58" s="78" t="e">
        <f>#REF!-#REF!</f>
        <v>#REF!</v>
      </c>
      <c r="AA58" s="71" t="e">
        <f>Z58/#REF!</f>
        <v>#REF!</v>
      </c>
      <c r="AB58" s="72">
        <v>92413.59677920681</v>
      </c>
      <c r="AC58" s="79" t="e">
        <f>#REF!-AB58</f>
        <v>#REF!</v>
      </c>
      <c r="AD58" s="71" t="e">
        <f>AC58/#REF!</f>
        <v>#REF!</v>
      </c>
      <c r="AE58" s="78" t="e">
        <f>#REF!-#REF!</f>
        <v>#REF!</v>
      </c>
      <c r="AF58" s="71" t="e">
        <f>AE58/#REF!</f>
        <v>#REF!</v>
      </c>
      <c r="AG58" s="78" t="e">
        <f>#REF!-#REF!</f>
        <v>#REF!</v>
      </c>
      <c r="AH58" s="73" t="e">
        <f>AG58/#REF!</f>
        <v>#REF!</v>
      </c>
    </row>
    <row r="59" spans="1:34" s="70" customFormat="1" ht="12.75">
      <c r="A59" s="11" t="s">
        <v>94</v>
      </c>
      <c r="B59" s="52" t="s">
        <v>95</v>
      </c>
      <c r="C59" s="24">
        <v>424</v>
      </c>
      <c r="D59" s="125">
        <v>328977</v>
      </c>
      <c r="E59" s="125">
        <v>23050</v>
      </c>
      <c r="F59" s="12">
        <f t="shared" si="8"/>
        <v>6051.4641214750545</v>
      </c>
      <c r="G59" s="13">
        <f t="shared" si="9"/>
        <v>0.00034494473304076456</v>
      </c>
      <c r="H59" s="97">
        <f aca="true" t="shared" si="14" ref="H59:H93">D59/E59</f>
        <v>14.27232104121475</v>
      </c>
      <c r="I59" s="97">
        <f aca="true" t="shared" si="15" ref="I59:I90">(H59-10)*C59</f>
        <v>1811.4641214750543</v>
      </c>
      <c r="J59" s="97">
        <f t="shared" si="12"/>
        <v>1811.4641214750543</v>
      </c>
      <c r="K59" s="97">
        <f t="shared" si="13"/>
        <v>0.0003855081432751597</v>
      </c>
      <c r="L59" s="47">
        <f t="shared" si="0"/>
        <v>26053.675686568946</v>
      </c>
      <c r="M59" s="48">
        <f t="shared" si="1"/>
        <v>7120.3354062922</v>
      </c>
      <c r="N59" s="49">
        <f t="shared" si="3"/>
        <v>33174.01109286115</v>
      </c>
      <c r="O59" s="129"/>
      <c r="Z59" s="78" t="e">
        <f>#REF!-#REF!</f>
        <v>#REF!</v>
      </c>
      <c r="AA59" s="71" t="e">
        <f>Z59/#REF!</f>
        <v>#REF!</v>
      </c>
      <c r="AB59" s="72">
        <v>56294.130103351614</v>
      </c>
      <c r="AC59" s="79" t="e">
        <f>#REF!-AB59</f>
        <v>#REF!</v>
      </c>
      <c r="AD59" s="71" t="e">
        <f>AC59/#REF!</f>
        <v>#REF!</v>
      </c>
      <c r="AE59" s="78" t="e">
        <f>#REF!-#REF!</f>
        <v>#REF!</v>
      </c>
      <c r="AF59" s="71" t="e">
        <f>AE59/#REF!</f>
        <v>#REF!</v>
      </c>
      <c r="AG59" s="78" t="e">
        <f>#REF!-#REF!</f>
        <v>#REF!</v>
      </c>
      <c r="AH59" s="73" t="e">
        <f>AG59/#REF!</f>
        <v>#REF!</v>
      </c>
    </row>
    <row r="60" spans="1:34" s="70" customFormat="1" ht="12.75">
      <c r="A60" s="11" t="s">
        <v>96</v>
      </c>
      <c r="B60" s="52" t="s">
        <v>97</v>
      </c>
      <c r="C60" s="24">
        <v>85</v>
      </c>
      <c r="D60" s="125">
        <v>85561</v>
      </c>
      <c r="E60" s="125">
        <v>7050</v>
      </c>
      <c r="F60" s="12">
        <f t="shared" si="8"/>
        <v>1031.586524822695</v>
      </c>
      <c r="G60" s="13">
        <f t="shared" si="9"/>
        <v>5.880235448321189E-05</v>
      </c>
      <c r="H60" s="97">
        <f t="shared" si="14"/>
        <v>12.136312056737589</v>
      </c>
      <c r="I60" s="97">
        <f t="shared" si="15"/>
        <v>181.58652482269508</v>
      </c>
      <c r="J60" s="97">
        <f t="shared" si="12"/>
        <v>181.58652482269508</v>
      </c>
      <c r="K60" s="97">
        <f t="shared" si="13"/>
        <v>3.864447724815172E-05</v>
      </c>
      <c r="L60" s="47">
        <f t="shared" si="0"/>
        <v>4441.3418341169945</v>
      </c>
      <c r="M60" s="48">
        <f t="shared" si="1"/>
        <v>713.7634947733623</v>
      </c>
      <c r="N60" s="49">
        <f t="shared" si="3"/>
        <v>5155.105328890357</v>
      </c>
      <c r="O60" s="129"/>
      <c r="Z60" s="78" t="e">
        <f>#REF!-#REF!</f>
        <v>#REF!</v>
      </c>
      <c r="AA60" s="71" t="e">
        <f>Z60/#REF!</f>
        <v>#REF!</v>
      </c>
      <c r="AB60" s="72">
        <v>8033.319969314792</v>
      </c>
      <c r="AC60" s="79" t="e">
        <f>#REF!-AB60</f>
        <v>#REF!</v>
      </c>
      <c r="AD60" s="71" t="e">
        <f>AC60/#REF!</f>
        <v>#REF!</v>
      </c>
      <c r="AE60" s="78" t="e">
        <f>#REF!-#REF!</f>
        <v>#REF!</v>
      </c>
      <c r="AF60" s="71" t="e">
        <f>AE60/#REF!</f>
        <v>#REF!</v>
      </c>
      <c r="AG60" s="78" t="e">
        <f>#REF!-#REF!</f>
        <v>#REF!</v>
      </c>
      <c r="AH60" s="73" t="e">
        <f>AG60/#REF!</f>
        <v>#REF!</v>
      </c>
    </row>
    <row r="61" spans="1:34" s="70" customFormat="1" ht="12.75">
      <c r="A61" s="11" t="s">
        <v>98</v>
      </c>
      <c r="B61" s="52" t="s">
        <v>99</v>
      </c>
      <c r="C61" s="24">
        <v>4345</v>
      </c>
      <c r="D61" s="125">
        <v>6649958</v>
      </c>
      <c r="E61" s="125">
        <v>390050</v>
      </c>
      <c r="F61" s="12">
        <f t="shared" si="8"/>
        <v>74077.85542879118</v>
      </c>
      <c r="G61" s="13">
        <f t="shared" si="9"/>
        <v>0.004222575818377024</v>
      </c>
      <c r="H61" s="97">
        <f t="shared" si="14"/>
        <v>17.048988591206257</v>
      </c>
      <c r="I61" s="97">
        <f t="shared" si="15"/>
        <v>30627.855428791187</v>
      </c>
      <c r="J61" s="97">
        <f t="shared" si="12"/>
        <v>30627.855428791187</v>
      </c>
      <c r="K61" s="97">
        <f t="shared" si="13"/>
        <v>0.0065180908298855915</v>
      </c>
      <c r="L61" s="47">
        <f t="shared" si="0"/>
        <v>318931.15156201663</v>
      </c>
      <c r="M61" s="48">
        <f t="shared" si="1"/>
        <v>120389.13762798687</v>
      </c>
      <c r="N61" s="49">
        <f t="shared" si="3"/>
        <v>439320.28919000353</v>
      </c>
      <c r="O61" s="129"/>
      <c r="Z61" s="78" t="e">
        <f>#REF!-#REF!</f>
        <v>#REF!</v>
      </c>
      <c r="AA61" s="71" t="e">
        <f>Z61/#REF!</f>
        <v>#REF!</v>
      </c>
      <c r="AB61" s="72">
        <v>832842.6724524368</v>
      </c>
      <c r="AC61" s="79" t="e">
        <f>#REF!-AB61</f>
        <v>#REF!</v>
      </c>
      <c r="AD61" s="71" t="e">
        <f>AC61/#REF!</f>
        <v>#REF!</v>
      </c>
      <c r="AE61" s="78" t="e">
        <f>#REF!-#REF!</f>
        <v>#REF!</v>
      </c>
      <c r="AF61" s="71" t="e">
        <f>AE61/#REF!</f>
        <v>#REF!</v>
      </c>
      <c r="AG61" s="78" t="e">
        <f>#REF!-#REF!</f>
        <v>#REF!</v>
      </c>
      <c r="AH61" s="73" t="e">
        <f>AG61/#REF!</f>
        <v>#REF!</v>
      </c>
    </row>
    <row r="62" spans="1:34" s="70" customFormat="1" ht="12.75">
      <c r="A62" s="11" t="s">
        <v>100</v>
      </c>
      <c r="B62" s="52" t="s">
        <v>101</v>
      </c>
      <c r="C62" s="24">
        <v>1923</v>
      </c>
      <c r="D62" s="125">
        <v>1320230</v>
      </c>
      <c r="E62" s="125">
        <v>121300</v>
      </c>
      <c r="F62" s="12">
        <f t="shared" si="8"/>
        <v>20929.94468260511</v>
      </c>
      <c r="G62" s="13">
        <f t="shared" si="9"/>
        <v>0.0011930458540567834</v>
      </c>
      <c r="H62" s="97">
        <f t="shared" si="14"/>
        <v>10.884006595218466</v>
      </c>
      <c r="I62" s="97">
        <f t="shared" si="15"/>
        <v>1699.9446826051098</v>
      </c>
      <c r="J62" s="97">
        <f t="shared" si="12"/>
        <v>1699.9446826051098</v>
      </c>
      <c r="K62" s="97">
        <f t="shared" si="13"/>
        <v>0.0003617750473180439</v>
      </c>
      <c r="L62" s="47">
        <f t="shared" si="0"/>
        <v>90110.75335690886</v>
      </c>
      <c r="M62" s="48">
        <f t="shared" si="1"/>
        <v>6681.985123964271</v>
      </c>
      <c r="N62" s="49">
        <f t="shared" si="3"/>
        <v>96792.73848087313</v>
      </c>
      <c r="O62" s="129"/>
      <c r="Z62" s="78" t="e">
        <f>#REF!-#REF!</f>
        <v>#REF!</v>
      </c>
      <c r="AA62" s="71" t="e">
        <f>Z62/#REF!</f>
        <v>#REF!</v>
      </c>
      <c r="AB62" s="72">
        <v>186900.2411073617</v>
      </c>
      <c r="AC62" s="79" t="e">
        <f>#REF!-AB62</f>
        <v>#REF!</v>
      </c>
      <c r="AD62" s="71" t="e">
        <f>AC62/#REF!</f>
        <v>#REF!</v>
      </c>
      <c r="AE62" s="78" t="e">
        <f>#REF!-#REF!</f>
        <v>#REF!</v>
      </c>
      <c r="AF62" s="71" t="e">
        <f>AE62/#REF!</f>
        <v>#REF!</v>
      </c>
      <c r="AG62" s="78" t="e">
        <f>#REF!-#REF!</f>
        <v>#REF!</v>
      </c>
      <c r="AH62" s="73" t="e">
        <f>AG62/#REF!</f>
        <v>#REF!</v>
      </c>
    </row>
    <row r="63" spans="1:34" s="70" customFormat="1" ht="12.75">
      <c r="A63" s="11" t="s">
        <v>102</v>
      </c>
      <c r="B63" s="52" t="s">
        <v>103</v>
      </c>
      <c r="C63" s="24">
        <v>1455</v>
      </c>
      <c r="D63" s="125">
        <v>1333786</v>
      </c>
      <c r="E63" s="125">
        <v>96100</v>
      </c>
      <c r="F63" s="12">
        <f t="shared" si="8"/>
        <v>20194.158480749218</v>
      </c>
      <c r="G63" s="13">
        <f t="shared" si="9"/>
        <v>0.0011511046692658882</v>
      </c>
      <c r="H63" s="97">
        <f t="shared" si="14"/>
        <v>13.879146722164412</v>
      </c>
      <c r="I63" s="97">
        <f t="shared" si="15"/>
        <v>5644.15848074922</v>
      </c>
      <c r="J63" s="97">
        <f t="shared" si="12"/>
        <v>5644.15848074922</v>
      </c>
      <c r="K63" s="97">
        <f t="shared" si="13"/>
        <v>0.0012011659687151811</v>
      </c>
      <c r="L63" s="47">
        <f t="shared" si="0"/>
        <v>86942.93566965254</v>
      </c>
      <c r="M63" s="48">
        <f t="shared" si="1"/>
        <v>22185.535442169396</v>
      </c>
      <c r="N63" s="49">
        <f t="shared" si="3"/>
        <v>109128.47111182193</v>
      </c>
      <c r="O63" s="129"/>
      <c r="Z63" s="78" t="e">
        <f>#REF!-#REF!</f>
        <v>#REF!</v>
      </c>
      <c r="AA63" s="71" t="e">
        <f>Z63/#REF!</f>
        <v>#REF!</v>
      </c>
      <c r="AB63" s="72">
        <v>347197.74200698046</v>
      </c>
      <c r="AC63" s="79" t="e">
        <f>#REF!-AB63</f>
        <v>#REF!</v>
      </c>
      <c r="AD63" s="71" t="e">
        <f>AC63/#REF!</f>
        <v>#REF!</v>
      </c>
      <c r="AE63" s="78" t="e">
        <f>#REF!-#REF!</f>
        <v>#REF!</v>
      </c>
      <c r="AF63" s="71" t="e">
        <f>AE63/#REF!</f>
        <v>#REF!</v>
      </c>
      <c r="AG63" s="78" t="e">
        <f>#REF!-#REF!</f>
        <v>#REF!</v>
      </c>
      <c r="AH63" s="73" t="e">
        <f>AG63/#REF!</f>
        <v>#REF!</v>
      </c>
    </row>
    <row r="64" spans="1:34" s="70" customFormat="1" ht="12.75">
      <c r="A64" s="11" t="s">
        <v>104</v>
      </c>
      <c r="B64" s="52" t="s">
        <v>105</v>
      </c>
      <c r="C64" s="24">
        <v>254</v>
      </c>
      <c r="D64" s="125">
        <v>390048</v>
      </c>
      <c r="E64" s="125">
        <v>25550</v>
      </c>
      <c r="F64" s="12">
        <f t="shared" si="8"/>
        <v>3877.580900195695</v>
      </c>
      <c r="G64" s="13">
        <f t="shared" si="9"/>
        <v>0.0002210293379606027</v>
      </c>
      <c r="H64" s="97">
        <f t="shared" si="14"/>
        <v>15.266066536203523</v>
      </c>
      <c r="I64" s="97">
        <f t="shared" si="15"/>
        <v>1337.5809001956948</v>
      </c>
      <c r="J64" s="97">
        <f t="shared" si="12"/>
        <v>1337.5809001956948</v>
      </c>
      <c r="K64" s="97">
        <f t="shared" si="13"/>
        <v>0.0002846583176568093</v>
      </c>
      <c r="L64" s="47">
        <f t="shared" si="0"/>
        <v>16694.345896164323</v>
      </c>
      <c r="M64" s="48">
        <f t="shared" si="1"/>
        <v>5257.639127121268</v>
      </c>
      <c r="N64" s="49">
        <f t="shared" si="3"/>
        <v>21951.98502328559</v>
      </c>
      <c r="O64" s="129"/>
      <c r="Z64" s="78" t="e">
        <f>#REF!-#REF!</f>
        <v>#REF!</v>
      </c>
      <c r="AA64" s="71" t="e">
        <f>Z64/#REF!</f>
        <v>#REF!</v>
      </c>
      <c r="AB64" s="72">
        <v>33851.1114006568</v>
      </c>
      <c r="AC64" s="79" t="e">
        <f>#REF!-AB64</f>
        <v>#REF!</v>
      </c>
      <c r="AD64" s="71" t="e">
        <f>AC64/#REF!</f>
        <v>#REF!</v>
      </c>
      <c r="AE64" s="78" t="e">
        <f>#REF!-#REF!</f>
        <v>#REF!</v>
      </c>
      <c r="AF64" s="71" t="e">
        <f>AE64/#REF!</f>
        <v>#REF!</v>
      </c>
      <c r="AG64" s="78" t="e">
        <f>#REF!-#REF!</f>
        <v>#REF!</v>
      </c>
      <c r="AH64" s="73" t="e">
        <f>AG64/#REF!</f>
        <v>#REF!</v>
      </c>
    </row>
    <row r="65" spans="1:34" s="70" customFormat="1" ht="12.75">
      <c r="A65" s="11" t="s">
        <v>106</v>
      </c>
      <c r="B65" s="52" t="s">
        <v>107</v>
      </c>
      <c r="C65" s="24">
        <v>256</v>
      </c>
      <c r="D65" s="125">
        <v>196531</v>
      </c>
      <c r="E65" s="125">
        <v>13500</v>
      </c>
      <c r="F65" s="12">
        <f t="shared" si="8"/>
        <v>3726.8100740740742</v>
      </c>
      <c r="G65" s="13">
        <f t="shared" si="9"/>
        <v>0.00021243511988000685</v>
      </c>
      <c r="H65" s="97">
        <f t="shared" si="14"/>
        <v>14.557851851851852</v>
      </c>
      <c r="I65" s="97">
        <f t="shared" si="15"/>
        <v>1166.8100740740742</v>
      </c>
      <c r="J65" s="97">
        <f t="shared" si="12"/>
        <v>1166.8100740740742</v>
      </c>
      <c r="K65" s="97">
        <f t="shared" si="13"/>
        <v>0.0002483155917240961</v>
      </c>
      <c r="L65" s="47">
        <f t="shared" si="0"/>
        <v>16045.224604536917</v>
      </c>
      <c r="M65" s="48">
        <f t="shared" si="1"/>
        <v>4586.388979144054</v>
      </c>
      <c r="N65" s="49">
        <f t="shared" si="3"/>
        <v>20631.61358368097</v>
      </c>
      <c r="O65" s="129"/>
      <c r="Z65" s="78" t="e">
        <f>#REF!-#REF!</f>
        <v>#REF!</v>
      </c>
      <c r="AA65" s="71" t="e">
        <f>Z65/#REF!</f>
        <v>#REF!</v>
      </c>
      <c r="AB65" s="72">
        <v>41620.65575344322</v>
      </c>
      <c r="AC65" s="79" t="e">
        <f>#REF!-AB65</f>
        <v>#REF!</v>
      </c>
      <c r="AD65" s="71" t="e">
        <f>AC65/#REF!</f>
        <v>#REF!</v>
      </c>
      <c r="AE65" s="78" t="e">
        <f>#REF!-#REF!</f>
        <v>#REF!</v>
      </c>
      <c r="AF65" s="71" t="e">
        <f>AE65/#REF!</f>
        <v>#REF!</v>
      </c>
      <c r="AG65" s="78" t="e">
        <f>#REF!-#REF!</f>
        <v>#REF!</v>
      </c>
      <c r="AH65" s="73" t="e">
        <f>AG65/#REF!</f>
        <v>#REF!</v>
      </c>
    </row>
    <row r="66" spans="1:34" s="70" customFormat="1" ht="12.75">
      <c r="A66" s="11" t="s">
        <v>108</v>
      </c>
      <c r="B66" s="52" t="s">
        <v>109</v>
      </c>
      <c r="C66" s="24">
        <v>818</v>
      </c>
      <c r="D66" s="125">
        <v>619149</v>
      </c>
      <c r="E66" s="125">
        <v>42200</v>
      </c>
      <c r="F66" s="12">
        <f t="shared" si="8"/>
        <v>12001.513791469193</v>
      </c>
      <c r="G66" s="13">
        <f t="shared" si="9"/>
        <v>0.0006841086533409534</v>
      </c>
      <c r="H66" s="97">
        <f t="shared" si="14"/>
        <v>14.671777251184833</v>
      </c>
      <c r="I66" s="97">
        <f t="shared" si="15"/>
        <v>3821.5137914691936</v>
      </c>
      <c r="J66" s="97">
        <f t="shared" si="12"/>
        <v>3821.5137914691936</v>
      </c>
      <c r="K66" s="97">
        <f t="shared" si="13"/>
        <v>0.0008132784242229843</v>
      </c>
      <c r="L66" s="47">
        <f t="shared" si="0"/>
        <v>51670.72658684221</v>
      </c>
      <c r="M66" s="48">
        <f t="shared" si="1"/>
        <v>15021.25249539852</v>
      </c>
      <c r="N66" s="49">
        <f t="shared" si="3"/>
        <v>66691.97908224072</v>
      </c>
      <c r="O66" s="129"/>
      <c r="Z66" s="78" t="e">
        <f>#REF!-#REF!</f>
        <v>#REF!</v>
      </c>
      <c r="AA66" s="71" t="e">
        <f>Z66/#REF!</f>
        <v>#REF!</v>
      </c>
      <c r="AB66" s="72">
        <v>134431.38799822237</v>
      </c>
      <c r="AC66" s="79" t="e">
        <f>#REF!-AB66</f>
        <v>#REF!</v>
      </c>
      <c r="AD66" s="71" t="e">
        <f>AC66/#REF!</f>
        <v>#REF!</v>
      </c>
      <c r="AE66" s="78" t="e">
        <f>#REF!-#REF!</f>
        <v>#REF!</v>
      </c>
      <c r="AF66" s="71" t="e">
        <f>AE66/#REF!</f>
        <v>#REF!</v>
      </c>
      <c r="AG66" s="78" t="e">
        <f>#REF!-#REF!</f>
        <v>#REF!</v>
      </c>
      <c r="AH66" s="73" t="e">
        <f>AG66/#REF!</f>
        <v>#REF!</v>
      </c>
    </row>
    <row r="67" spans="1:34" s="70" customFormat="1" ht="12.75">
      <c r="A67" s="11" t="s">
        <v>110</v>
      </c>
      <c r="B67" s="52" t="s">
        <v>111</v>
      </c>
      <c r="C67" s="24">
        <v>66</v>
      </c>
      <c r="D67" s="125">
        <v>80132</v>
      </c>
      <c r="E67" s="125">
        <v>10250</v>
      </c>
      <c r="F67" s="12">
        <f t="shared" si="8"/>
        <v>515.9719024390243</v>
      </c>
      <c r="G67" s="13">
        <f t="shared" si="9"/>
        <v>2.9411360056115033E-05</v>
      </c>
      <c r="H67" s="97">
        <f t="shared" si="14"/>
        <v>7.8177560975609754</v>
      </c>
      <c r="I67" s="97">
        <f t="shared" si="15"/>
        <v>-144.02809756097562</v>
      </c>
      <c r="J67" s="97">
        <f t="shared" si="12"/>
        <v>0</v>
      </c>
      <c r="K67" s="97">
        <f t="shared" si="13"/>
        <v>0</v>
      </c>
      <c r="L67" s="47">
        <f t="shared" si="0"/>
        <v>2221.4400250383683</v>
      </c>
      <c r="M67" s="48">
        <f t="shared" si="1"/>
        <v>0</v>
      </c>
      <c r="N67" s="49">
        <f t="shared" si="3"/>
        <v>2221.4400250383683</v>
      </c>
      <c r="O67" s="129"/>
      <c r="Z67" s="78" t="e">
        <f>#REF!-#REF!</f>
        <v>#REF!</v>
      </c>
      <c r="AA67" s="71" t="e">
        <f>Z67/#REF!</f>
        <v>#REF!</v>
      </c>
      <c r="AB67" s="72">
        <v>3095.3196666904355</v>
      </c>
      <c r="AC67" s="79" t="e">
        <f>#REF!-AB67</f>
        <v>#REF!</v>
      </c>
      <c r="AD67" s="71" t="e">
        <f>AC67/#REF!</f>
        <v>#REF!</v>
      </c>
      <c r="AE67" s="78" t="e">
        <f>#REF!-#REF!</f>
        <v>#REF!</v>
      </c>
      <c r="AF67" s="71" t="e">
        <f>AE67/#REF!</f>
        <v>#REF!</v>
      </c>
      <c r="AG67" s="78" t="e">
        <f>#REF!-#REF!</f>
        <v>#REF!</v>
      </c>
      <c r="AH67" s="73" t="e">
        <f>AG67/#REF!</f>
        <v>#REF!</v>
      </c>
    </row>
    <row r="68" spans="1:34" s="70" customFormat="1" ht="12.75">
      <c r="A68" s="11" t="s">
        <v>112</v>
      </c>
      <c r="B68" s="52" t="s">
        <v>113</v>
      </c>
      <c r="C68" s="24">
        <v>50</v>
      </c>
      <c r="D68" s="125">
        <v>127123</v>
      </c>
      <c r="E68" s="125">
        <v>23150</v>
      </c>
      <c r="F68" s="12">
        <f t="shared" si="8"/>
        <v>274.56371490280776</v>
      </c>
      <c r="G68" s="13">
        <f t="shared" si="9"/>
        <v>1.565064345399177E-05</v>
      </c>
      <c r="H68" s="97">
        <f t="shared" si="14"/>
        <v>5.4912742980561555</v>
      </c>
      <c r="I68" s="97">
        <f t="shared" si="15"/>
        <v>-225.4362850971922</v>
      </c>
      <c r="J68" s="97">
        <f t="shared" si="12"/>
        <v>0</v>
      </c>
      <c r="K68" s="97">
        <f t="shared" si="13"/>
        <v>0</v>
      </c>
      <c r="L68" s="47">
        <f t="shared" si="0"/>
        <v>1182.0931000799983</v>
      </c>
      <c r="M68" s="48">
        <f t="shared" si="1"/>
        <v>0</v>
      </c>
      <c r="N68" s="49">
        <f t="shared" si="3"/>
        <v>1182.0931000799983</v>
      </c>
      <c r="O68" s="129"/>
      <c r="Z68" s="78" t="e">
        <f>#REF!-#REF!</f>
        <v>#REF!</v>
      </c>
      <c r="AA68" s="71" t="e">
        <f>Z68/#REF!</f>
        <v>#REF!</v>
      </c>
      <c r="AB68" s="72">
        <v>1799.8598306751874</v>
      </c>
      <c r="AC68" s="79" t="e">
        <f>#REF!-AB68</f>
        <v>#REF!</v>
      </c>
      <c r="AD68" s="71" t="e">
        <f>AC68/#REF!</f>
        <v>#REF!</v>
      </c>
      <c r="AE68" s="78" t="e">
        <f>#REF!-#REF!</f>
        <v>#REF!</v>
      </c>
      <c r="AF68" s="71" t="e">
        <f>AE68/#REF!</f>
        <v>#REF!</v>
      </c>
      <c r="AG68" s="78" t="e">
        <f>#REF!-#REF!</f>
        <v>#REF!</v>
      </c>
      <c r="AH68" s="73" t="e">
        <f>AG68/#REF!</f>
        <v>#REF!</v>
      </c>
    </row>
    <row r="69" spans="1:34" s="70" customFormat="1" ht="12.75">
      <c r="A69" s="11" t="s">
        <v>114</v>
      </c>
      <c r="B69" s="52" t="s">
        <v>115</v>
      </c>
      <c r="C69" s="24">
        <v>303</v>
      </c>
      <c r="D69" s="125">
        <v>228375</v>
      </c>
      <c r="E69" s="125">
        <v>21700</v>
      </c>
      <c r="F69" s="12">
        <f t="shared" si="8"/>
        <v>3188.8306451612902</v>
      </c>
      <c r="G69" s="13">
        <f t="shared" si="9"/>
        <v>0.00018176928979944952</v>
      </c>
      <c r="H69" s="97">
        <f t="shared" si="14"/>
        <v>10.524193548387096</v>
      </c>
      <c r="I69" s="97">
        <f t="shared" si="15"/>
        <v>158.8306451612901</v>
      </c>
      <c r="J69" s="97">
        <f t="shared" si="12"/>
        <v>158.8306451612901</v>
      </c>
      <c r="K69" s="97">
        <f t="shared" si="13"/>
        <v>3.3801667052320854E-05</v>
      </c>
      <c r="L69" s="47">
        <f t="shared" si="0"/>
        <v>13729.034458552422</v>
      </c>
      <c r="M69" s="48">
        <f t="shared" si="1"/>
        <v>624.3167904563662</v>
      </c>
      <c r="N69" s="49">
        <f t="shared" si="3"/>
        <v>14353.351249008789</v>
      </c>
      <c r="O69" s="129"/>
      <c r="Z69" s="78" t="e">
        <f>#REF!-#REF!</f>
        <v>#REF!</v>
      </c>
      <c r="AA69" s="71" t="e">
        <f>Z69/#REF!</f>
        <v>#REF!</v>
      </c>
      <c r="AB69" s="72">
        <v>35391.271855201936</v>
      </c>
      <c r="AC69" s="79" t="e">
        <f>#REF!-AB69</f>
        <v>#REF!</v>
      </c>
      <c r="AD69" s="71" t="e">
        <f>AC69/#REF!</f>
        <v>#REF!</v>
      </c>
      <c r="AE69" s="78" t="e">
        <f>#REF!-#REF!</f>
        <v>#REF!</v>
      </c>
      <c r="AF69" s="71" t="e">
        <f>AE69/#REF!</f>
        <v>#REF!</v>
      </c>
      <c r="AG69" s="78" t="e">
        <f>#REF!-#REF!</f>
        <v>#REF!</v>
      </c>
      <c r="AH69" s="73" t="e">
        <f>AG69/#REF!</f>
        <v>#REF!</v>
      </c>
    </row>
    <row r="70" spans="1:34" s="70" customFormat="1" ht="12.75">
      <c r="A70" s="11" t="s">
        <v>116</v>
      </c>
      <c r="B70" s="52" t="s">
        <v>117</v>
      </c>
      <c r="C70" s="24">
        <v>514</v>
      </c>
      <c r="D70" s="125">
        <v>791004</v>
      </c>
      <c r="E70" s="125">
        <v>203600</v>
      </c>
      <c r="F70" s="12">
        <f t="shared" si="8"/>
        <v>1996.9354420432219</v>
      </c>
      <c r="G70" s="13">
        <f t="shared" si="9"/>
        <v>0.00011382904188603804</v>
      </c>
      <c r="H70" s="97">
        <f t="shared" si="14"/>
        <v>3.8850884086444006</v>
      </c>
      <c r="I70" s="97">
        <f t="shared" si="15"/>
        <v>-3143.064557956778</v>
      </c>
      <c r="J70" s="97">
        <f t="shared" si="12"/>
        <v>0</v>
      </c>
      <c r="K70" s="97">
        <f t="shared" si="13"/>
        <v>0</v>
      </c>
      <c r="L70" s="47">
        <f t="shared" si="0"/>
        <v>8597.507533652453</v>
      </c>
      <c r="M70" s="48">
        <f t="shared" si="1"/>
        <v>0</v>
      </c>
      <c r="N70" s="49">
        <f t="shared" si="3"/>
        <v>8597.507533652453</v>
      </c>
      <c r="O70" s="129"/>
      <c r="Z70" s="78" t="e">
        <f>#REF!-#REF!</f>
        <v>#REF!</v>
      </c>
      <c r="AA70" s="71" t="e">
        <f>Z70/#REF!</f>
        <v>#REF!</v>
      </c>
      <c r="AB70" s="72">
        <v>41504.14286699106</v>
      </c>
      <c r="AC70" s="79" t="e">
        <f>#REF!-AB70</f>
        <v>#REF!</v>
      </c>
      <c r="AD70" s="71" t="e">
        <f>AC70/#REF!</f>
        <v>#REF!</v>
      </c>
      <c r="AE70" s="78" t="e">
        <f>#REF!-#REF!</f>
        <v>#REF!</v>
      </c>
      <c r="AF70" s="71" t="e">
        <f>AE70/#REF!</f>
        <v>#REF!</v>
      </c>
      <c r="AG70" s="78" t="e">
        <f>#REF!-#REF!</f>
        <v>#REF!</v>
      </c>
      <c r="AH70" s="73" t="e">
        <f>AG70/#REF!</f>
        <v>#REF!</v>
      </c>
    </row>
    <row r="71" spans="1:34" s="70" customFormat="1" ht="12.75">
      <c r="A71" s="11" t="s">
        <v>118</v>
      </c>
      <c r="B71" s="52" t="s">
        <v>119</v>
      </c>
      <c r="C71" s="24">
        <v>600</v>
      </c>
      <c r="D71" s="125">
        <v>419997</v>
      </c>
      <c r="E71" s="125">
        <v>34800</v>
      </c>
      <c r="F71" s="12">
        <f t="shared" si="8"/>
        <v>7241.327586206897</v>
      </c>
      <c r="G71" s="13">
        <f t="shared" si="9"/>
        <v>0.0004127691680796093</v>
      </c>
      <c r="H71" s="97">
        <f t="shared" si="14"/>
        <v>12.068879310344828</v>
      </c>
      <c r="I71" s="97">
        <f t="shared" si="15"/>
        <v>1241.3275862068967</v>
      </c>
      <c r="J71" s="97">
        <f t="shared" si="12"/>
        <v>1241.3275862068967</v>
      </c>
      <c r="K71" s="97">
        <f t="shared" si="13"/>
        <v>0.0002641740939175684</v>
      </c>
      <c r="L71" s="47">
        <f t="shared" si="0"/>
        <v>31176.455265052893</v>
      </c>
      <c r="M71" s="48">
        <f t="shared" si="1"/>
        <v>4879.295514657488</v>
      </c>
      <c r="N71" s="49">
        <f t="shared" si="3"/>
        <v>36055.75077971038</v>
      </c>
      <c r="O71" s="129"/>
      <c r="Z71" s="78" t="e">
        <f>#REF!-#REF!</f>
        <v>#REF!</v>
      </c>
      <c r="AA71" s="71" t="e">
        <f>Z71/#REF!</f>
        <v>#REF!</v>
      </c>
      <c r="AB71" s="72">
        <v>49601.31305765867</v>
      </c>
      <c r="AC71" s="79" t="e">
        <f>#REF!-AB71</f>
        <v>#REF!</v>
      </c>
      <c r="AD71" s="71" t="e">
        <f>AC71/#REF!</f>
        <v>#REF!</v>
      </c>
      <c r="AE71" s="78" t="e">
        <f>#REF!-#REF!</f>
        <v>#REF!</v>
      </c>
      <c r="AF71" s="71" t="e">
        <f>AE71/#REF!</f>
        <v>#REF!</v>
      </c>
      <c r="AG71" s="78" t="e">
        <f>#REF!-#REF!</f>
        <v>#REF!</v>
      </c>
      <c r="AH71" s="73" t="e">
        <f>AG71/#REF!</f>
        <v>#REF!</v>
      </c>
    </row>
    <row r="72" spans="1:34" s="70" customFormat="1" ht="12.75">
      <c r="A72" s="11" t="s">
        <v>120</v>
      </c>
      <c r="B72" s="52" t="s">
        <v>121</v>
      </c>
      <c r="C72" s="24">
        <v>667</v>
      </c>
      <c r="D72" s="125">
        <v>623741</v>
      </c>
      <c r="E72" s="125">
        <v>43600</v>
      </c>
      <c r="F72" s="12">
        <f aca="true" t="shared" si="16" ref="F72:F135">D72/E72*C72</f>
        <v>9542.092821100918</v>
      </c>
      <c r="G72" s="13">
        <f t="shared" si="9"/>
        <v>0.0005439170744058786</v>
      </c>
      <c r="H72" s="97">
        <f t="shared" si="14"/>
        <v>14.30598623853211</v>
      </c>
      <c r="I72" s="97">
        <f t="shared" si="15"/>
        <v>2872.0928211009177</v>
      </c>
      <c r="J72" s="97">
        <f t="shared" si="12"/>
        <v>2872.0928211009177</v>
      </c>
      <c r="K72" s="97">
        <f t="shared" si="13"/>
        <v>0.000611226663366061</v>
      </c>
      <c r="L72" s="47">
        <f t="shared" si="0"/>
        <v>41082.05662987601</v>
      </c>
      <c r="M72" s="48">
        <f t="shared" si="1"/>
        <v>11289.356472371146</v>
      </c>
      <c r="N72" s="49">
        <f t="shared" si="3"/>
        <v>52371.413102247156</v>
      </c>
      <c r="O72" s="129"/>
      <c r="Z72" s="78" t="e">
        <f>#REF!-#REF!</f>
        <v>#REF!</v>
      </c>
      <c r="AA72" s="71" t="e">
        <f>Z72/#REF!</f>
        <v>#REF!</v>
      </c>
      <c r="AB72" s="72">
        <v>100278.3637729479</v>
      </c>
      <c r="AC72" s="79" t="e">
        <f>#REF!-AB72</f>
        <v>#REF!</v>
      </c>
      <c r="AD72" s="71" t="e">
        <f>AC72/#REF!</f>
        <v>#REF!</v>
      </c>
      <c r="AE72" s="78" t="e">
        <f>#REF!-#REF!</f>
        <v>#REF!</v>
      </c>
      <c r="AF72" s="71" t="e">
        <f>AE72/#REF!</f>
        <v>#REF!</v>
      </c>
      <c r="AG72" s="78" t="e">
        <f>#REF!-#REF!</f>
        <v>#REF!</v>
      </c>
      <c r="AH72" s="73" t="e">
        <f>AG72/#REF!</f>
        <v>#REF!</v>
      </c>
    </row>
    <row r="73" spans="1:34" s="70" customFormat="1" ht="12.75">
      <c r="A73" s="11" t="s">
        <v>122</v>
      </c>
      <c r="B73" s="52" t="s">
        <v>123</v>
      </c>
      <c r="C73" s="24">
        <v>130</v>
      </c>
      <c r="D73" s="125">
        <v>375304</v>
      </c>
      <c r="E73" s="125">
        <v>39550</v>
      </c>
      <c r="F73" s="12">
        <f t="shared" si="16"/>
        <v>1233.6161820480404</v>
      </c>
      <c r="G73" s="13">
        <f t="shared" si="9"/>
        <v>7.031842146782901E-05</v>
      </c>
      <c r="H73" s="97">
        <f t="shared" si="14"/>
        <v>9.489355246523388</v>
      </c>
      <c r="I73" s="97">
        <f t="shared" si="15"/>
        <v>-66.38381795195954</v>
      </c>
      <c r="J73" s="97">
        <f t="shared" si="12"/>
        <v>0</v>
      </c>
      <c r="K73" s="97">
        <f t="shared" si="13"/>
        <v>0</v>
      </c>
      <c r="L73" s="47">
        <f aca="true" t="shared" si="17" ref="L73:L136">$B$541*G73</f>
        <v>5311.150373465125</v>
      </c>
      <c r="M73" s="48">
        <f t="shared" si="1"/>
        <v>0</v>
      </c>
      <c r="N73" s="49">
        <f aca="true" t="shared" si="18" ref="N73:N136">L73+M73</f>
        <v>5311.150373465125</v>
      </c>
      <c r="O73" s="129"/>
      <c r="Z73" s="78" t="e">
        <f>#REF!-#REF!</f>
        <v>#REF!</v>
      </c>
      <c r="AA73" s="71" t="e">
        <f>Z73/#REF!</f>
        <v>#REF!</v>
      </c>
      <c r="AB73" s="72">
        <v>6156.847662467686</v>
      </c>
      <c r="AC73" s="79" t="e">
        <f>#REF!-AB73</f>
        <v>#REF!</v>
      </c>
      <c r="AD73" s="71" t="e">
        <f>AC73/#REF!</f>
        <v>#REF!</v>
      </c>
      <c r="AE73" s="78" t="e">
        <f>#REF!-#REF!</f>
        <v>#REF!</v>
      </c>
      <c r="AF73" s="71" t="e">
        <f>AE73/#REF!</f>
        <v>#REF!</v>
      </c>
      <c r="AG73" s="78" t="e">
        <f>#REF!-#REF!</f>
        <v>#REF!</v>
      </c>
      <c r="AH73" s="73" t="e">
        <f>AG73/#REF!</f>
        <v>#REF!</v>
      </c>
    </row>
    <row r="74" spans="1:34" s="70" customFormat="1" ht="12.75">
      <c r="A74" s="11" t="s">
        <v>124</v>
      </c>
      <c r="B74" s="52" t="s">
        <v>125</v>
      </c>
      <c r="C74" s="24">
        <v>55</v>
      </c>
      <c r="D74" s="125">
        <v>138318</v>
      </c>
      <c r="E74" s="125">
        <v>9400</v>
      </c>
      <c r="F74" s="12">
        <f t="shared" si="16"/>
        <v>809.3074468085107</v>
      </c>
      <c r="G74" s="13">
        <f t="shared" si="9"/>
        <v>4.613203277477538E-05</v>
      </c>
      <c r="H74" s="97">
        <f t="shared" si="14"/>
        <v>14.71468085106383</v>
      </c>
      <c r="I74" s="97">
        <f t="shared" si="15"/>
        <v>259.3074468085107</v>
      </c>
      <c r="J74" s="97">
        <f t="shared" si="12"/>
        <v>259.3074468085107</v>
      </c>
      <c r="K74" s="97">
        <f t="shared" si="13"/>
        <v>5.518471559633803E-05</v>
      </c>
      <c r="L74" s="47">
        <f t="shared" si="17"/>
        <v>3484.352435478784</v>
      </c>
      <c r="M74" s="48">
        <f aca="true" t="shared" si="19" ref="M74:M137">$G$541*K74</f>
        <v>1019.2616970643634</v>
      </c>
      <c r="N74" s="49">
        <f t="shared" si="18"/>
        <v>4503.614132543147</v>
      </c>
      <c r="O74" s="129"/>
      <c r="Z74" s="78" t="e">
        <f>#REF!-#REF!</f>
        <v>#REF!</v>
      </c>
      <c r="AA74" s="71" t="e">
        <f>Z74/#REF!</f>
        <v>#REF!</v>
      </c>
      <c r="AB74" s="72">
        <v>7113.4239682361</v>
      </c>
      <c r="AC74" s="79" t="e">
        <f>#REF!-AB74</f>
        <v>#REF!</v>
      </c>
      <c r="AD74" s="71" t="e">
        <f>AC74/#REF!</f>
        <v>#REF!</v>
      </c>
      <c r="AE74" s="78" t="e">
        <f>#REF!-#REF!</f>
        <v>#REF!</v>
      </c>
      <c r="AF74" s="71" t="e">
        <f>AE74/#REF!</f>
        <v>#REF!</v>
      </c>
      <c r="AG74" s="78" t="e">
        <f>#REF!-#REF!</f>
        <v>#REF!</v>
      </c>
      <c r="AH74" s="73" t="e">
        <f>AG74/#REF!</f>
        <v>#REF!</v>
      </c>
    </row>
    <row r="75" spans="1:34" s="70" customFormat="1" ht="12.75">
      <c r="A75" s="11" t="s">
        <v>126</v>
      </c>
      <c r="B75" s="52" t="s">
        <v>127</v>
      </c>
      <c r="C75" s="24">
        <v>425</v>
      </c>
      <c r="D75" s="125">
        <v>337344</v>
      </c>
      <c r="E75" s="125">
        <v>22050</v>
      </c>
      <c r="F75" s="12">
        <f t="shared" si="16"/>
        <v>6502.095238095238</v>
      </c>
      <c r="G75" s="13">
        <f t="shared" si="9"/>
        <v>0.0003706315465295507</v>
      </c>
      <c r="H75" s="97">
        <f t="shared" si="14"/>
        <v>15.299047619047618</v>
      </c>
      <c r="I75" s="97">
        <f t="shared" si="15"/>
        <v>2252.0952380952376</v>
      </c>
      <c r="J75" s="97">
        <f t="shared" si="12"/>
        <v>2252.0952380952376</v>
      </c>
      <c r="K75" s="97">
        <f t="shared" si="13"/>
        <v>0.00047928139642642095</v>
      </c>
      <c r="L75" s="47">
        <f t="shared" si="17"/>
        <v>27993.800709376963</v>
      </c>
      <c r="M75" s="48">
        <f t="shared" si="19"/>
        <v>8852.327391995996</v>
      </c>
      <c r="N75" s="49">
        <f t="shared" si="18"/>
        <v>36846.12810137296</v>
      </c>
      <c r="O75" s="129"/>
      <c r="Z75" s="78" t="e">
        <f>#REF!-#REF!</f>
        <v>#REF!</v>
      </c>
      <c r="AA75" s="71" t="e">
        <f>Z75/#REF!</f>
        <v>#REF!</v>
      </c>
      <c r="AB75" s="72">
        <v>63490.68594595656</v>
      </c>
      <c r="AC75" s="79" t="e">
        <f>#REF!-AB75</f>
        <v>#REF!</v>
      </c>
      <c r="AD75" s="71" t="e">
        <f>AC75/#REF!</f>
        <v>#REF!</v>
      </c>
      <c r="AE75" s="78" t="e">
        <f>#REF!-#REF!</f>
        <v>#REF!</v>
      </c>
      <c r="AF75" s="71" t="e">
        <f>AE75/#REF!</f>
        <v>#REF!</v>
      </c>
      <c r="AG75" s="78" t="e">
        <f>#REF!-#REF!</f>
        <v>#REF!</v>
      </c>
      <c r="AH75" s="73" t="e">
        <f>AG75/#REF!</f>
        <v>#REF!</v>
      </c>
    </row>
    <row r="76" spans="1:34" s="70" customFormat="1" ht="12.75">
      <c r="A76" s="11" t="s">
        <v>128</v>
      </c>
      <c r="B76" s="52" t="s">
        <v>129</v>
      </c>
      <c r="C76" s="24">
        <v>360</v>
      </c>
      <c r="D76" s="125">
        <v>790829</v>
      </c>
      <c r="E76" s="125">
        <v>72300</v>
      </c>
      <c r="F76" s="12">
        <f t="shared" si="16"/>
        <v>3937.7377593360993</v>
      </c>
      <c r="G76" s="13">
        <f t="shared" si="9"/>
        <v>0.00022445839104597397</v>
      </c>
      <c r="H76" s="97">
        <f t="shared" si="14"/>
        <v>10.938160442600276</v>
      </c>
      <c r="I76" s="97">
        <f t="shared" si="15"/>
        <v>337.7377593360995</v>
      </c>
      <c r="J76" s="97">
        <f t="shared" si="12"/>
        <v>337.7377593360995</v>
      </c>
      <c r="K76" s="97">
        <f t="shared" si="13"/>
        <v>7.187592344338102E-05</v>
      </c>
      <c r="L76" s="47">
        <f t="shared" si="17"/>
        <v>16953.342275702413</v>
      </c>
      <c r="M76" s="48">
        <f t="shared" si="19"/>
        <v>1327.5483059992475</v>
      </c>
      <c r="N76" s="49">
        <f t="shared" si="18"/>
        <v>18280.89058170166</v>
      </c>
      <c r="O76" s="129"/>
      <c r="Z76" s="78" t="e">
        <f>#REF!-#REF!</f>
        <v>#REF!</v>
      </c>
      <c r="AA76" s="71" t="e">
        <f>Z76/#REF!</f>
        <v>#REF!</v>
      </c>
      <c r="AB76" s="72">
        <v>39204.748062431776</v>
      </c>
      <c r="AC76" s="79" t="e">
        <f>#REF!-AB76</f>
        <v>#REF!</v>
      </c>
      <c r="AD76" s="71" t="e">
        <f>AC76/#REF!</f>
        <v>#REF!</v>
      </c>
      <c r="AE76" s="78" t="e">
        <f>#REF!-#REF!</f>
        <v>#REF!</v>
      </c>
      <c r="AF76" s="71" t="e">
        <f>AE76/#REF!</f>
        <v>#REF!</v>
      </c>
      <c r="AG76" s="78" t="e">
        <f>#REF!-#REF!</f>
        <v>#REF!</v>
      </c>
      <c r="AH76" s="73" t="e">
        <f>AG76/#REF!</f>
        <v>#REF!</v>
      </c>
    </row>
    <row r="77" spans="1:34" s="70" customFormat="1" ht="12.75">
      <c r="A77" s="11" t="s">
        <v>130</v>
      </c>
      <c r="B77" s="52" t="s">
        <v>131</v>
      </c>
      <c r="C77" s="24">
        <v>9241</v>
      </c>
      <c r="D77" s="125">
        <v>11458848</v>
      </c>
      <c r="E77" s="125">
        <v>565150</v>
      </c>
      <c r="F77" s="12">
        <f t="shared" si="16"/>
        <v>187368.33472175527</v>
      </c>
      <c r="G77" s="13">
        <f t="shared" si="9"/>
        <v>0.01068034427759846</v>
      </c>
      <c r="H77" s="97">
        <f t="shared" si="14"/>
        <v>20.27576395647173</v>
      </c>
      <c r="I77" s="97">
        <f t="shared" si="15"/>
        <v>94958.33472175527</v>
      </c>
      <c r="J77" s="97">
        <f t="shared" si="12"/>
        <v>94958.33472175527</v>
      </c>
      <c r="K77" s="97">
        <f t="shared" si="13"/>
        <v>0.02020863172121575</v>
      </c>
      <c r="L77" s="47">
        <f t="shared" si="17"/>
        <v>806686.4032870117</v>
      </c>
      <c r="M77" s="48">
        <f t="shared" si="19"/>
        <v>373253.42789085495</v>
      </c>
      <c r="N77" s="49">
        <f t="shared" si="18"/>
        <v>1179939.8311778666</v>
      </c>
      <c r="O77" s="129"/>
      <c r="Z77" s="78" t="e">
        <f>#REF!-#REF!</f>
        <v>#REF!</v>
      </c>
      <c r="AA77" s="71" t="e">
        <f>Z77/#REF!</f>
        <v>#REF!</v>
      </c>
      <c r="AB77" s="72">
        <v>1875635.1675282805</v>
      </c>
      <c r="AC77" s="79" t="e">
        <f>#REF!-AB77</f>
        <v>#REF!</v>
      </c>
      <c r="AD77" s="71" t="e">
        <f>AC77/#REF!</f>
        <v>#REF!</v>
      </c>
      <c r="AE77" s="78" t="e">
        <f>#REF!-#REF!</f>
        <v>#REF!</v>
      </c>
      <c r="AF77" s="71" t="e">
        <f>AE77/#REF!</f>
        <v>#REF!</v>
      </c>
      <c r="AG77" s="78" t="e">
        <f>#REF!-#REF!</f>
        <v>#REF!</v>
      </c>
      <c r="AH77" s="73" t="e">
        <f>AG77/#REF!</f>
        <v>#REF!</v>
      </c>
    </row>
    <row r="78" spans="1:34" s="70" customFormat="1" ht="12.75">
      <c r="A78" s="11" t="s">
        <v>132</v>
      </c>
      <c r="B78" s="52" t="s">
        <v>133</v>
      </c>
      <c r="C78" s="24">
        <v>191</v>
      </c>
      <c r="D78" s="125">
        <v>174795</v>
      </c>
      <c r="E78" s="125">
        <v>10500</v>
      </c>
      <c r="F78" s="12">
        <f t="shared" si="16"/>
        <v>3179.6042857142857</v>
      </c>
      <c r="G78" s="13">
        <f t="shared" si="9"/>
        <v>0.00018124337011579957</v>
      </c>
      <c r="H78" s="97">
        <f t="shared" si="14"/>
        <v>16.647142857142857</v>
      </c>
      <c r="I78" s="97">
        <f t="shared" si="15"/>
        <v>1269.6042857142857</v>
      </c>
      <c r="J78" s="97">
        <f t="shared" si="12"/>
        <v>1269.6042857142857</v>
      </c>
      <c r="K78" s="97">
        <f t="shared" si="13"/>
        <v>0.0002701918216748075</v>
      </c>
      <c r="L78" s="47">
        <f t="shared" si="17"/>
        <v>13689.311744846342</v>
      </c>
      <c r="M78" s="48">
        <f t="shared" si="19"/>
        <v>4990.442946333695</v>
      </c>
      <c r="N78" s="49">
        <f t="shared" si="18"/>
        <v>18679.75469118004</v>
      </c>
      <c r="O78" s="129"/>
      <c r="Z78" s="78" t="e">
        <f>#REF!-#REF!</f>
        <v>#REF!</v>
      </c>
      <c r="AA78" s="71" t="e">
        <f>Z78/#REF!</f>
        <v>#REF!</v>
      </c>
      <c r="AB78" s="72">
        <v>27404.60064343653</v>
      </c>
      <c r="AC78" s="79" t="e">
        <f>#REF!-AB78</f>
        <v>#REF!</v>
      </c>
      <c r="AD78" s="71" t="e">
        <f>AC78/#REF!</f>
        <v>#REF!</v>
      </c>
      <c r="AE78" s="78" t="e">
        <f>#REF!-#REF!</f>
        <v>#REF!</v>
      </c>
      <c r="AF78" s="71" t="e">
        <f>AE78/#REF!</f>
        <v>#REF!</v>
      </c>
      <c r="AG78" s="78" t="e">
        <f>#REF!-#REF!</f>
        <v>#REF!</v>
      </c>
      <c r="AH78" s="73" t="e">
        <f>AG78/#REF!</f>
        <v>#REF!</v>
      </c>
    </row>
    <row r="79" spans="1:34" s="70" customFormat="1" ht="12.75">
      <c r="A79" s="11" t="s">
        <v>134</v>
      </c>
      <c r="B79" s="52" t="s">
        <v>135</v>
      </c>
      <c r="C79" s="24">
        <v>786</v>
      </c>
      <c r="D79" s="125">
        <v>841378</v>
      </c>
      <c r="E79" s="125">
        <v>63800</v>
      </c>
      <c r="F79" s="12">
        <f t="shared" si="16"/>
        <v>10365.565956112852</v>
      </c>
      <c r="G79" s="13">
        <f t="shared" si="9"/>
        <v>0.0005908565778088493</v>
      </c>
      <c r="H79" s="97">
        <f t="shared" si="14"/>
        <v>13.187742946708465</v>
      </c>
      <c r="I79" s="97">
        <f t="shared" si="15"/>
        <v>2505.565956112853</v>
      </c>
      <c r="J79" s="97">
        <f t="shared" si="12"/>
        <v>2505.565956112853</v>
      </c>
      <c r="K79" s="97">
        <f t="shared" si="13"/>
        <v>0.0005332239640539953</v>
      </c>
      <c r="L79" s="47">
        <f t="shared" si="17"/>
        <v>44627.39732190239</v>
      </c>
      <c r="M79" s="48">
        <f t="shared" si="19"/>
        <v>9848.646616077292</v>
      </c>
      <c r="N79" s="49">
        <f t="shared" si="18"/>
        <v>54476.04393797968</v>
      </c>
      <c r="O79" s="129"/>
      <c r="Z79" s="78" t="e">
        <f>#REF!-#REF!</f>
        <v>#REF!</v>
      </c>
      <c r="AA79" s="71" t="e">
        <f>Z79/#REF!</f>
        <v>#REF!</v>
      </c>
      <c r="AB79" s="72">
        <v>94047.72422361198</v>
      </c>
      <c r="AC79" s="79" t="e">
        <f>#REF!-AB79</f>
        <v>#REF!</v>
      </c>
      <c r="AD79" s="71" t="e">
        <f>AC79/#REF!</f>
        <v>#REF!</v>
      </c>
      <c r="AE79" s="78" t="e">
        <f>#REF!-#REF!</f>
        <v>#REF!</v>
      </c>
      <c r="AF79" s="71" t="e">
        <f>AE79/#REF!</f>
        <v>#REF!</v>
      </c>
      <c r="AG79" s="78" t="e">
        <f>#REF!-#REF!</f>
        <v>#REF!</v>
      </c>
      <c r="AH79" s="73" t="e">
        <f>AG79/#REF!</f>
        <v>#REF!</v>
      </c>
    </row>
    <row r="80" spans="1:34" s="70" customFormat="1" ht="12.75">
      <c r="A80" s="11" t="s">
        <v>136</v>
      </c>
      <c r="B80" s="52" t="s">
        <v>137</v>
      </c>
      <c r="C80" s="24">
        <v>542</v>
      </c>
      <c r="D80" s="125">
        <v>271104</v>
      </c>
      <c r="E80" s="125">
        <v>28850</v>
      </c>
      <c r="F80" s="12">
        <f t="shared" si="16"/>
        <v>5093.184332755633</v>
      </c>
      <c r="G80" s="13">
        <f t="shared" si="9"/>
        <v>0.0002903209991372397</v>
      </c>
      <c r="H80" s="97">
        <f t="shared" si="14"/>
        <v>9.397019064124784</v>
      </c>
      <c r="I80" s="97">
        <f t="shared" si="15"/>
        <v>-326.8156672443671</v>
      </c>
      <c r="J80" s="97">
        <f t="shared" si="12"/>
        <v>0</v>
      </c>
      <c r="K80" s="97">
        <f t="shared" si="13"/>
        <v>0</v>
      </c>
      <c r="L80" s="47">
        <f t="shared" si="17"/>
        <v>21927.945064835712</v>
      </c>
      <c r="M80" s="48">
        <f t="shared" si="19"/>
        <v>0</v>
      </c>
      <c r="N80" s="49">
        <f t="shared" si="18"/>
        <v>21927.945064835712</v>
      </c>
      <c r="O80" s="129"/>
      <c r="Z80" s="78" t="e">
        <f>#REF!-#REF!</f>
        <v>#REF!</v>
      </c>
      <c r="AA80" s="71" t="e">
        <f>Z80/#REF!</f>
        <v>#REF!</v>
      </c>
      <c r="AB80" s="72">
        <v>33973.34516667358</v>
      </c>
      <c r="AC80" s="79" t="e">
        <f>#REF!-AB80</f>
        <v>#REF!</v>
      </c>
      <c r="AD80" s="71" t="e">
        <f>AC80/#REF!</f>
        <v>#REF!</v>
      </c>
      <c r="AE80" s="78" t="e">
        <f>#REF!-#REF!</f>
        <v>#REF!</v>
      </c>
      <c r="AF80" s="71" t="e">
        <f>AE80/#REF!</f>
        <v>#REF!</v>
      </c>
      <c r="AG80" s="78" t="e">
        <f>#REF!-#REF!</f>
        <v>#REF!</v>
      </c>
      <c r="AH80" s="73" t="e">
        <f>AG80/#REF!</f>
        <v>#REF!</v>
      </c>
    </row>
    <row r="81" spans="1:34" s="70" customFormat="1" ht="12.75">
      <c r="A81" s="11" t="s">
        <v>138</v>
      </c>
      <c r="B81" s="52" t="s">
        <v>139</v>
      </c>
      <c r="C81" s="24">
        <v>259</v>
      </c>
      <c r="D81" s="125">
        <v>151633</v>
      </c>
      <c r="E81" s="125">
        <v>16550</v>
      </c>
      <c r="F81" s="12">
        <f t="shared" si="16"/>
        <v>2372.9877341389724</v>
      </c>
      <c r="G81" s="13">
        <f t="shared" si="9"/>
        <v>0.00013526472338433923</v>
      </c>
      <c r="H81" s="97">
        <f t="shared" si="14"/>
        <v>9.162114803625377</v>
      </c>
      <c r="I81" s="97">
        <f t="shared" si="15"/>
        <v>-217.0122658610274</v>
      </c>
      <c r="J81" s="97">
        <f t="shared" si="12"/>
        <v>0</v>
      </c>
      <c r="K81" s="97">
        <f t="shared" si="13"/>
        <v>0</v>
      </c>
      <c r="L81" s="47">
        <f t="shared" si="17"/>
        <v>10216.544557219142</v>
      </c>
      <c r="M81" s="48">
        <f t="shared" si="19"/>
        <v>0</v>
      </c>
      <c r="N81" s="49">
        <f t="shared" si="18"/>
        <v>10216.544557219142</v>
      </c>
      <c r="O81" s="129"/>
      <c r="Z81" s="78" t="e">
        <f>#REF!-#REF!</f>
        <v>#REF!</v>
      </c>
      <c r="AA81" s="71" t="e">
        <f>Z81/#REF!</f>
        <v>#REF!</v>
      </c>
      <c r="AB81" s="72">
        <v>14447.018366828132</v>
      </c>
      <c r="AC81" s="79" t="e">
        <f>#REF!-AB81</f>
        <v>#REF!</v>
      </c>
      <c r="AD81" s="71" t="e">
        <f>AC81/#REF!</f>
        <v>#REF!</v>
      </c>
      <c r="AE81" s="78" t="e">
        <f>#REF!-#REF!</f>
        <v>#REF!</v>
      </c>
      <c r="AF81" s="71" t="e">
        <f>AE81/#REF!</f>
        <v>#REF!</v>
      </c>
      <c r="AG81" s="78" t="e">
        <f>#REF!-#REF!</f>
        <v>#REF!</v>
      </c>
      <c r="AH81" s="73" t="e">
        <f>AG81/#REF!</f>
        <v>#REF!</v>
      </c>
    </row>
    <row r="82" spans="1:34" s="70" customFormat="1" ht="12.75">
      <c r="A82" s="11" t="s">
        <v>140</v>
      </c>
      <c r="B82" s="52" t="s">
        <v>141</v>
      </c>
      <c r="C82" s="24">
        <v>858</v>
      </c>
      <c r="D82" s="125">
        <v>686266</v>
      </c>
      <c r="E82" s="125">
        <v>43800</v>
      </c>
      <c r="F82" s="12">
        <f t="shared" si="16"/>
        <v>13443.292876712329</v>
      </c>
      <c r="G82" s="13">
        <f t="shared" si="9"/>
        <v>0.0007662927482442088</v>
      </c>
      <c r="H82" s="97">
        <f t="shared" si="14"/>
        <v>15.668173515981735</v>
      </c>
      <c r="I82" s="97">
        <f t="shared" si="15"/>
        <v>4863.2928767123285</v>
      </c>
      <c r="J82" s="97">
        <f t="shared" si="12"/>
        <v>4863.2928767123285</v>
      </c>
      <c r="K82" s="97">
        <f t="shared" si="13"/>
        <v>0.0010349854489958212</v>
      </c>
      <c r="L82" s="47">
        <f t="shared" si="17"/>
        <v>57878.09127488509</v>
      </c>
      <c r="M82" s="48">
        <f t="shared" si="19"/>
        <v>19116.181242952818</v>
      </c>
      <c r="N82" s="49">
        <f t="shared" si="18"/>
        <v>76994.2725178379</v>
      </c>
      <c r="O82" s="129"/>
      <c r="Z82" s="78" t="e">
        <f>#REF!-#REF!</f>
        <v>#REF!</v>
      </c>
      <c r="AA82" s="71" t="e">
        <f>Z82/#REF!</f>
        <v>#REF!</v>
      </c>
      <c r="AB82" s="72">
        <v>91331.58387136529</v>
      </c>
      <c r="AC82" s="79" t="e">
        <f>#REF!-AB82</f>
        <v>#REF!</v>
      </c>
      <c r="AD82" s="71" t="e">
        <f>AC82/#REF!</f>
        <v>#REF!</v>
      </c>
      <c r="AE82" s="78" t="e">
        <f>#REF!-#REF!</f>
        <v>#REF!</v>
      </c>
      <c r="AF82" s="71" t="e">
        <f>AE82/#REF!</f>
        <v>#REF!</v>
      </c>
      <c r="AG82" s="78" t="e">
        <f>#REF!-#REF!</f>
        <v>#REF!</v>
      </c>
      <c r="AH82" s="73" t="e">
        <f>AG82/#REF!</f>
        <v>#REF!</v>
      </c>
    </row>
    <row r="83" spans="1:34" s="70" customFormat="1" ht="12.75">
      <c r="A83" s="11" t="s">
        <v>142</v>
      </c>
      <c r="B83" s="52" t="s">
        <v>143</v>
      </c>
      <c r="C83" s="24">
        <v>471</v>
      </c>
      <c r="D83" s="125">
        <v>277235</v>
      </c>
      <c r="E83" s="125">
        <v>18500</v>
      </c>
      <c r="F83" s="12">
        <f t="shared" si="16"/>
        <v>7058.253243243244</v>
      </c>
      <c r="G83" s="13">
        <f t="shared" si="9"/>
        <v>0.00040233358933493724</v>
      </c>
      <c r="H83" s="97">
        <f t="shared" si="14"/>
        <v>14.985675675675676</v>
      </c>
      <c r="I83" s="97">
        <f t="shared" si="15"/>
        <v>2348.2532432432436</v>
      </c>
      <c r="J83" s="97">
        <f t="shared" si="12"/>
        <v>2348.2532432432436</v>
      </c>
      <c r="K83" s="97">
        <f t="shared" si="13"/>
        <v>0.0004997453369407191</v>
      </c>
      <c r="L83" s="47">
        <f t="shared" si="17"/>
        <v>30388.25600246781</v>
      </c>
      <c r="M83" s="48">
        <f t="shared" si="19"/>
        <v>9230.296373295083</v>
      </c>
      <c r="N83" s="49">
        <f t="shared" si="18"/>
        <v>39618.55237576289</v>
      </c>
      <c r="O83" s="129"/>
      <c r="Z83" s="78" t="e">
        <f>#REF!-#REF!</f>
        <v>#REF!</v>
      </c>
      <c r="AA83" s="71" t="e">
        <f>Z83/#REF!</f>
        <v>#REF!</v>
      </c>
      <c r="AB83" s="72">
        <v>64513.11738804616</v>
      </c>
      <c r="AC83" s="79" t="e">
        <f>#REF!-AB83</f>
        <v>#REF!</v>
      </c>
      <c r="AD83" s="71" t="e">
        <f>AC83/#REF!</f>
        <v>#REF!</v>
      </c>
      <c r="AE83" s="78" t="e">
        <f>#REF!-#REF!</f>
        <v>#REF!</v>
      </c>
      <c r="AF83" s="71" t="e">
        <f>AE83/#REF!</f>
        <v>#REF!</v>
      </c>
      <c r="AG83" s="78" t="e">
        <f>#REF!-#REF!</f>
        <v>#REF!</v>
      </c>
      <c r="AH83" s="73" t="e">
        <f>AG83/#REF!</f>
        <v>#REF!</v>
      </c>
    </row>
    <row r="84" spans="1:34" s="70" customFormat="1" ht="12.75">
      <c r="A84" s="11" t="s">
        <v>144</v>
      </c>
      <c r="B84" s="52" t="s">
        <v>145</v>
      </c>
      <c r="C84" s="24">
        <v>229</v>
      </c>
      <c r="D84" s="125">
        <v>223124</v>
      </c>
      <c r="E84" s="125">
        <v>14550</v>
      </c>
      <c r="F84" s="12">
        <f t="shared" si="16"/>
        <v>3511.711065292096</v>
      </c>
      <c r="G84" s="13">
        <f t="shared" si="9"/>
        <v>0.00020017407549930468</v>
      </c>
      <c r="H84" s="97">
        <f t="shared" si="14"/>
        <v>15.334982817869415</v>
      </c>
      <c r="I84" s="97">
        <f t="shared" si="15"/>
        <v>1221.711065292096</v>
      </c>
      <c r="J84" s="97">
        <f t="shared" si="12"/>
        <v>1221.711065292096</v>
      </c>
      <c r="K84" s="97">
        <f t="shared" si="13"/>
        <v>0.00025999938879052166</v>
      </c>
      <c r="L84" s="47">
        <f t="shared" si="17"/>
        <v>15119.147922462482</v>
      </c>
      <c r="M84" s="48">
        <f t="shared" si="19"/>
        <v>4802.188710960935</v>
      </c>
      <c r="N84" s="49">
        <f t="shared" si="18"/>
        <v>19921.336633423416</v>
      </c>
      <c r="O84" s="129"/>
      <c r="Z84" s="78" t="e">
        <f>#REF!-#REF!</f>
        <v>#REF!</v>
      </c>
      <c r="AA84" s="71" t="e">
        <f>Z84/#REF!</f>
        <v>#REF!</v>
      </c>
      <c r="AB84" s="72">
        <v>27814.73646004643</v>
      </c>
      <c r="AC84" s="79" t="e">
        <f>#REF!-AB84</f>
        <v>#REF!</v>
      </c>
      <c r="AD84" s="71" t="e">
        <f>AC84/#REF!</f>
        <v>#REF!</v>
      </c>
      <c r="AE84" s="78" t="e">
        <f>#REF!-#REF!</f>
        <v>#REF!</v>
      </c>
      <c r="AF84" s="71" t="e">
        <f>AE84/#REF!</f>
        <v>#REF!</v>
      </c>
      <c r="AG84" s="78" t="e">
        <f>#REF!-#REF!</f>
        <v>#REF!</v>
      </c>
      <c r="AH84" s="73" t="e">
        <f>AG84/#REF!</f>
        <v>#REF!</v>
      </c>
    </row>
    <row r="85" spans="1:34" s="70" customFormat="1" ht="12.75">
      <c r="A85" s="11" t="s">
        <v>146</v>
      </c>
      <c r="B85" s="52" t="s">
        <v>147</v>
      </c>
      <c r="C85" s="24">
        <v>2372</v>
      </c>
      <c r="D85" s="125">
        <v>1189163</v>
      </c>
      <c r="E85" s="125">
        <v>65900</v>
      </c>
      <c r="F85" s="12">
        <f t="shared" si="16"/>
        <v>42802.650015174506</v>
      </c>
      <c r="G85" s="13">
        <f t="shared" si="9"/>
        <v>0.0024398308221850224</v>
      </c>
      <c r="H85" s="97">
        <f t="shared" si="14"/>
        <v>18.044962063732928</v>
      </c>
      <c r="I85" s="97">
        <f t="shared" si="15"/>
        <v>19082.650015174506</v>
      </c>
      <c r="J85" s="97">
        <f t="shared" si="12"/>
        <v>19082.650015174506</v>
      </c>
      <c r="K85" s="97">
        <f t="shared" si="13"/>
        <v>0.004061088977091799</v>
      </c>
      <c r="L85" s="47">
        <f t="shared" si="17"/>
        <v>184280.42199963474</v>
      </c>
      <c r="M85" s="48">
        <f t="shared" si="19"/>
        <v>75008.31340688553</v>
      </c>
      <c r="N85" s="49">
        <f t="shared" si="18"/>
        <v>259288.73540652025</v>
      </c>
      <c r="O85" s="129"/>
      <c r="Z85" s="78" t="e">
        <f>#REF!-#REF!</f>
        <v>#REF!</v>
      </c>
      <c r="AA85" s="71" t="e">
        <f>Z85/#REF!</f>
        <v>#REF!</v>
      </c>
      <c r="AB85" s="72">
        <v>424281.0939617683</v>
      </c>
      <c r="AC85" s="79" t="e">
        <f>#REF!-AB85</f>
        <v>#REF!</v>
      </c>
      <c r="AD85" s="71" t="e">
        <f>AC85/#REF!</f>
        <v>#REF!</v>
      </c>
      <c r="AE85" s="78" t="e">
        <f>#REF!-#REF!</f>
        <v>#REF!</v>
      </c>
      <c r="AF85" s="71" t="e">
        <f>AE85/#REF!</f>
        <v>#REF!</v>
      </c>
      <c r="AG85" s="78" t="e">
        <f>#REF!-#REF!</f>
        <v>#REF!</v>
      </c>
      <c r="AH85" s="73" t="e">
        <f>AG85/#REF!</f>
        <v>#REF!</v>
      </c>
    </row>
    <row r="86" spans="1:34" s="70" customFormat="1" ht="12.75">
      <c r="A86" s="11" t="s">
        <v>148</v>
      </c>
      <c r="B86" s="52" t="s">
        <v>149</v>
      </c>
      <c r="C86" s="24">
        <v>237</v>
      </c>
      <c r="D86" s="125">
        <v>227548</v>
      </c>
      <c r="E86" s="125">
        <v>14150</v>
      </c>
      <c r="F86" s="12">
        <f t="shared" si="16"/>
        <v>3811.2279858657243</v>
      </c>
      <c r="G86" s="13">
        <f t="shared" si="9"/>
        <v>0.000217247098181835</v>
      </c>
      <c r="H86" s="97">
        <f t="shared" si="14"/>
        <v>16.08113074204947</v>
      </c>
      <c r="I86" s="97">
        <f t="shared" si="15"/>
        <v>1441.2279858657246</v>
      </c>
      <c r="J86" s="97">
        <f t="shared" si="12"/>
        <v>1441.2279858657246</v>
      </c>
      <c r="K86" s="97">
        <f t="shared" si="13"/>
        <v>0.0003067160526562739</v>
      </c>
      <c r="L86" s="47">
        <f t="shared" si="17"/>
        <v>16408.673325673997</v>
      </c>
      <c r="M86" s="48">
        <f t="shared" si="19"/>
        <v>5665.0454925613785</v>
      </c>
      <c r="N86" s="49">
        <f t="shared" si="18"/>
        <v>22073.718818235375</v>
      </c>
      <c r="O86" s="129"/>
      <c r="Z86" s="78" t="e">
        <f>#REF!-#REF!</f>
        <v>#REF!</v>
      </c>
      <c r="AA86" s="71" t="e">
        <f>Z86/#REF!</f>
        <v>#REF!</v>
      </c>
      <c r="AB86" s="72">
        <v>39944.19009572477</v>
      </c>
      <c r="AC86" s="79" t="e">
        <f>#REF!-AB86</f>
        <v>#REF!</v>
      </c>
      <c r="AD86" s="71" t="e">
        <f>AC86/#REF!</f>
        <v>#REF!</v>
      </c>
      <c r="AE86" s="78" t="e">
        <f>#REF!-#REF!</f>
        <v>#REF!</v>
      </c>
      <c r="AF86" s="71" t="e">
        <f>AE86/#REF!</f>
        <v>#REF!</v>
      </c>
      <c r="AG86" s="78" t="e">
        <f>#REF!-#REF!</f>
        <v>#REF!</v>
      </c>
      <c r="AH86" s="73" t="e">
        <f>AG86/#REF!</f>
        <v>#REF!</v>
      </c>
    </row>
    <row r="87" spans="1:34" s="70" customFormat="1" ht="12.75">
      <c r="A87" s="11" t="s">
        <v>150</v>
      </c>
      <c r="B87" s="52" t="s">
        <v>151</v>
      </c>
      <c r="C87" s="24">
        <v>553</v>
      </c>
      <c r="D87" s="125">
        <v>399730</v>
      </c>
      <c r="E87" s="125">
        <v>35700</v>
      </c>
      <c r="F87" s="12">
        <f t="shared" si="16"/>
        <v>6191.896078431372</v>
      </c>
      <c r="G87" s="13">
        <f t="shared" si="9"/>
        <v>0.00035294961631038253</v>
      </c>
      <c r="H87" s="97">
        <f t="shared" si="14"/>
        <v>11.196918767507002</v>
      </c>
      <c r="I87" s="97">
        <f t="shared" si="15"/>
        <v>661.8960784313722</v>
      </c>
      <c r="J87" s="97">
        <f t="shared" si="12"/>
        <v>661.8960784313722</v>
      </c>
      <c r="K87" s="97">
        <f t="shared" si="13"/>
        <v>0.00014086192777001226</v>
      </c>
      <c r="L87" s="47">
        <f t="shared" si="17"/>
        <v>26658.284519923192</v>
      </c>
      <c r="M87" s="48">
        <f t="shared" si="19"/>
        <v>2601.7198059121265</v>
      </c>
      <c r="N87" s="49">
        <f t="shared" si="18"/>
        <v>29260.004325835318</v>
      </c>
      <c r="O87" s="129"/>
      <c r="Z87" s="78" t="e">
        <f>#REF!-#REF!</f>
        <v>#REF!</v>
      </c>
      <c r="AA87" s="71" t="e">
        <f>Z87/#REF!</f>
        <v>#REF!</v>
      </c>
      <c r="AB87" s="72">
        <v>44401.954869661095</v>
      </c>
      <c r="AC87" s="79" t="e">
        <f>#REF!-AB87</f>
        <v>#REF!</v>
      </c>
      <c r="AD87" s="71" t="e">
        <f>AC87/#REF!</f>
        <v>#REF!</v>
      </c>
      <c r="AE87" s="78" t="e">
        <f>#REF!-#REF!</f>
        <v>#REF!</v>
      </c>
      <c r="AF87" s="71" t="e">
        <f>AE87/#REF!</f>
        <v>#REF!</v>
      </c>
      <c r="AG87" s="78" t="e">
        <f>#REF!-#REF!</f>
        <v>#REF!</v>
      </c>
      <c r="AH87" s="73" t="e">
        <f>AG87/#REF!</f>
        <v>#REF!</v>
      </c>
    </row>
    <row r="88" spans="1:34" s="70" customFormat="1" ht="12.75">
      <c r="A88" s="11" t="s">
        <v>152</v>
      </c>
      <c r="B88" s="52" t="s">
        <v>153</v>
      </c>
      <c r="C88" s="24">
        <v>1594</v>
      </c>
      <c r="D88" s="125">
        <v>972746</v>
      </c>
      <c r="E88" s="125">
        <v>63150</v>
      </c>
      <c r="F88" s="12">
        <f t="shared" si="16"/>
        <v>24553.556991290578</v>
      </c>
      <c r="G88" s="13">
        <f t="shared" si="9"/>
        <v>0.0013995985089799133</v>
      </c>
      <c r="H88" s="97">
        <f t="shared" si="14"/>
        <v>15.403737133808393</v>
      </c>
      <c r="I88" s="97">
        <f t="shared" si="15"/>
        <v>8613.55699129058</v>
      </c>
      <c r="J88" s="97">
        <f t="shared" si="12"/>
        <v>8613.55699129058</v>
      </c>
      <c r="K88" s="97">
        <f t="shared" si="13"/>
        <v>0.0018331008179191975</v>
      </c>
      <c r="L88" s="47">
        <f t="shared" si="17"/>
        <v>105711.67538325285</v>
      </c>
      <c r="M88" s="48">
        <f t="shared" si="19"/>
        <v>33857.372106967574</v>
      </c>
      <c r="N88" s="49">
        <f t="shared" si="18"/>
        <v>139569.04749022043</v>
      </c>
      <c r="O88" s="129"/>
      <c r="Z88" s="78" t="e">
        <f>#REF!-#REF!</f>
        <v>#REF!</v>
      </c>
      <c r="AA88" s="71" t="e">
        <f>Z88/#REF!</f>
        <v>#REF!</v>
      </c>
      <c r="AB88" s="72">
        <v>329102.2024902586</v>
      </c>
      <c r="AC88" s="79" t="e">
        <f>#REF!-AB88</f>
        <v>#REF!</v>
      </c>
      <c r="AD88" s="71" t="e">
        <f>AC88/#REF!</f>
        <v>#REF!</v>
      </c>
      <c r="AE88" s="78" t="e">
        <f>#REF!-#REF!</f>
        <v>#REF!</v>
      </c>
      <c r="AF88" s="71" t="e">
        <f>AE88/#REF!</f>
        <v>#REF!</v>
      </c>
      <c r="AG88" s="78" t="e">
        <f>#REF!-#REF!</f>
        <v>#REF!</v>
      </c>
      <c r="AH88" s="73" t="e">
        <f>AG88/#REF!</f>
        <v>#REF!</v>
      </c>
    </row>
    <row r="89" spans="1:34" s="70" customFormat="1" ht="12.75">
      <c r="A89" s="11" t="s">
        <v>154</v>
      </c>
      <c r="B89" s="52" t="s">
        <v>155</v>
      </c>
      <c r="C89" s="24">
        <v>567</v>
      </c>
      <c r="D89" s="125">
        <v>457115</v>
      </c>
      <c r="E89" s="125">
        <v>27850</v>
      </c>
      <c r="F89" s="12">
        <f t="shared" si="16"/>
        <v>9306.434649910234</v>
      </c>
      <c r="G89" s="13">
        <f t="shared" si="9"/>
        <v>0.000530484119451759</v>
      </c>
      <c r="H89" s="97">
        <f t="shared" si="14"/>
        <v>16.41346499102334</v>
      </c>
      <c r="I89" s="97">
        <f t="shared" si="15"/>
        <v>3636.4346499102335</v>
      </c>
      <c r="J89" s="97">
        <f t="shared" si="12"/>
        <v>3636.4346499102335</v>
      </c>
      <c r="K89" s="97">
        <f t="shared" si="13"/>
        <v>0.00077389066303274</v>
      </c>
      <c r="L89" s="47">
        <f t="shared" si="17"/>
        <v>40067.46554219136</v>
      </c>
      <c r="M89" s="48">
        <f t="shared" si="19"/>
        <v>14293.760546214708</v>
      </c>
      <c r="N89" s="49">
        <f t="shared" si="18"/>
        <v>54361.22608840607</v>
      </c>
      <c r="O89" s="129"/>
      <c r="Z89" s="78" t="e">
        <f>#REF!-#REF!</f>
        <v>#REF!</v>
      </c>
      <c r="AA89" s="71" t="e">
        <f>Z89/#REF!</f>
        <v>#REF!</v>
      </c>
      <c r="AB89" s="72">
        <v>84057.92948208243</v>
      </c>
      <c r="AC89" s="79" t="e">
        <f>#REF!-AB89</f>
        <v>#REF!</v>
      </c>
      <c r="AD89" s="71" t="e">
        <f>AC89/#REF!</f>
        <v>#REF!</v>
      </c>
      <c r="AE89" s="78" t="e">
        <f>#REF!-#REF!</f>
        <v>#REF!</v>
      </c>
      <c r="AF89" s="71" t="e">
        <f>AE89/#REF!</f>
        <v>#REF!</v>
      </c>
      <c r="AG89" s="78" t="e">
        <f>#REF!-#REF!</f>
        <v>#REF!</v>
      </c>
      <c r="AH89" s="73" t="e">
        <f>AG89/#REF!</f>
        <v>#REF!</v>
      </c>
    </row>
    <row r="90" spans="1:34" s="70" customFormat="1" ht="12.75">
      <c r="A90" s="11" t="s">
        <v>156</v>
      </c>
      <c r="B90" s="52" t="s">
        <v>157</v>
      </c>
      <c r="C90" s="24">
        <v>70</v>
      </c>
      <c r="D90" s="125">
        <v>158270</v>
      </c>
      <c r="E90" s="125">
        <v>14700</v>
      </c>
      <c r="F90" s="12">
        <f t="shared" si="16"/>
        <v>753.6666666666667</v>
      </c>
      <c r="G90" s="13">
        <f t="shared" si="9"/>
        <v>4.296040460894071E-05</v>
      </c>
      <c r="H90" s="97">
        <f t="shared" si="14"/>
        <v>10.766666666666667</v>
      </c>
      <c r="I90" s="97">
        <f t="shared" si="15"/>
        <v>53.66666666666673</v>
      </c>
      <c r="J90" s="97">
        <f t="shared" si="12"/>
        <v>53.66666666666673</v>
      </c>
      <c r="K90" s="97">
        <f t="shared" si="13"/>
        <v>1.1421113328806552E-05</v>
      </c>
      <c r="L90" s="47">
        <f t="shared" si="17"/>
        <v>3244.7993601132916</v>
      </c>
      <c r="M90" s="48">
        <f t="shared" si="19"/>
        <v>210.94796318305703</v>
      </c>
      <c r="N90" s="49">
        <f t="shared" si="18"/>
        <v>3455.7473232963484</v>
      </c>
      <c r="O90" s="129"/>
      <c r="Z90" s="78" t="e">
        <f>#REF!-#REF!</f>
        <v>#REF!</v>
      </c>
      <c r="AA90" s="71" t="e">
        <f>Z90/#REF!</f>
        <v>#REF!</v>
      </c>
      <c r="AB90" s="72">
        <v>3694.7390384411196</v>
      </c>
      <c r="AC90" s="79" t="e">
        <f>#REF!-AB90</f>
        <v>#REF!</v>
      </c>
      <c r="AD90" s="71" t="e">
        <f>AC90/#REF!</f>
        <v>#REF!</v>
      </c>
      <c r="AE90" s="78" t="e">
        <f>#REF!-#REF!</f>
        <v>#REF!</v>
      </c>
      <c r="AF90" s="71" t="e">
        <f>AE90/#REF!</f>
        <v>#REF!</v>
      </c>
      <c r="AG90" s="78" t="e">
        <f>#REF!-#REF!</f>
        <v>#REF!</v>
      </c>
      <c r="AH90" s="73" t="e">
        <f>AG90/#REF!</f>
        <v>#REF!</v>
      </c>
    </row>
    <row r="91" spans="1:34" s="70" customFormat="1" ht="12.75">
      <c r="A91" s="11" t="s">
        <v>158</v>
      </c>
      <c r="B91" s="52" t="s">
        <v>159</v>
      </c>
      <c r="C91" s="24">
        <v>189</v>
      </c>
      <c r="D91" s="125">
        <v>470734</v>
      </c>
      <c r="E91" s="125">
        <v>40350</v>
      </c>
      <c r="F91" s="12">
        <f t="shared" si="16"/>
        <v>2204.9250557620817</v>
      </c>
      <c r="G91" s="13">
        <f>F91/$F$534</f>
        <v>0.00012568483749835936</v>
      </c>
      <c r="H91" s="97">
        <f t="shared" si="14"/>
        <v>11.666270136307311</v>
      </c>
      <c r="I91" s="97">
        <f>(H91-10)*C91</f>
        <v>314.9250557620818</v>
      </c>
      <c r="J91" s="97">
        <f>IF(I91&gt;0,I91,0)</f>
        <v>314.9250557620818</v>
      </c>
      <c r="K91" s="97">
        <f>J91/$J$534</f>
        <v>6.702102022247432E-05</v>
      </c>
      <c r="L91" s="47">
        <f t="shared" si="17"/>
        <v>9492.975776251082</v>
      </c>
      <c r="M91" s="48">
        <f t="shared" si="19"/>
        <v>1237.8782435091007</v>
      </c>
      <c r="N91" s="49">
        <f t="shared" si="18"/>
        <v>10730.854019760183</v>
      </c>
      <c r="O91" s="129"/>
      <c r="Z91" s="78" t="e">
        <f>#REF!-#REF!</f>
        <v>#REF!</v>
      </c>
      <c r="AA91" s="71" t="e">
        <f>Z91/#REF!</f>
        <v>#REF!</v>
      </c>
      <c r="AB91" s="72">
        <v>18484.630819239508</v>
      </c>
      <c r="AC91" s="79" t="e">
        <f>#REF!-AB91</f>
        <v>#REF!</v>
      </c>
      <c r="AD91" s="71" t="e">
        <f>AC91/#REF!</f>
        <v>#REF!</v>
      </c>
      <c r="AE91" s="78" t="e">
        <f>#REF!-#REF!</f>
        <v>#REF!</v>
      </c>
      <c r="AF91" s="71" t="e">
        <f>AE91/#REF!</f>
        <v>#REF!</v>
      </c>
      <c r="AG91" s="78" t="e">
        <f>#REF!-#REF!</f>
        <v>#REF!</v>
      </c>
      <c r="AH91" s="73" t="e">
        <f>AG91/#REF!</f>
        <v>#REF!</v>
      </c>
    </row>
    <row r="92" spans="1:34" s="70" customFormat="1" ht="12.75">
      <c r="A92" s="11" t="s">
        <v>160</v>
      </c>
      <c r="B92" s="52" t="s">
        <v>161</v>
      </c>
      <c r="C92" s="24">
        <v>177</v>
      </c>
      <c r="D92" s="125">
        <v>366479</v>
      </c>
      <c r="E92" s="125">
        <v>33900</v>
      </c>
      <c r="F92" s="12">
        <f t="shared" si="16"/>
        <v>1913.474424778761</v>
      </c>
      <c r="G92" s="13">
        <f>F92/$F$534</f>
        <v>0.00010907160835562448</v>
      </c>
      <c r="H92" s="97">
        <f t="shared" si="14"/>
        <v>10.810589970501475</v>
      </c>
      <c r="I92" s="97">
        <f>(H92-10)*C92</f>
        <v>143.47442477876106</v>
      </c>
      <c r="J92" s="97">
        <f>IF(I92&gt;0,I92,0)</f>
        <v>143.47442477876106</v>
      </c>
      <c r="K92" s="97">
        <f>J92/$J$534</f>
        <v>3.053362109037688E-05</v>
      </c>
      <c r="L92" s="47">
        <f t="shared" si="17"/>
        <v>8238.178579100317</v>
      </c>
      <c r="M92" s="48">
        <f t="shared" si="19"/>
        <v>563.9559815392611</v>
      </c>
      <c r="N92" s="49">
        <f t="shared" si="18"/>
        <v>8802.134560639577</v>
      </c>
      <c r="O92" s="129"/>
      <c r="Z92" s="78" t="e">
        <f>#REF!-#REF!</f>
        <v>#REF!</v>
      </c>
      <c r="AA92" s="71" t="e">
        <f>Z92/#REF!</f>
        <v>#REF!</v>
      </c>
      <c r="AB92" s="72">
        <v>14265.133249724497</v>
      </c>
      <c r="AC92" s="79" t="e">
        <f>#REF!-AB92</f>
        <v>#REF!</v>
      </c>
      <c r="AD92" s="71" t="e">
        <f>AC92/#REF!</f>
        <v>#REF!</v>
      </c>
      <c r="AE92" s="78" t="e">
        <f>#REF!-#REF!</f>
        <v>#REF!</v>
      </c>
      <c r="AF92" s="71" t="e">
        <f>AE92/#REF!</f>
        <v>#REF!</v>
      </c>
      <c r="AG92" s="78" t="e">
        <f>#REF!-#REF!</f>
        <v>#REF!</v>
      </c>
      <c r="AH92" s="73" t="e">
        <f>AG92/#REF!</f>
        <v>#REF!</v>
      </c>
    </row>
    <row r="93" spans="1:34" s="70" customFormat="1" ht="12.75">
      <c r="A93" s="11" t="s">
        <v>162</v>
      </c>
      <c r="B93" s="52" t="s">
        <v>163</v>
      </c>
      <c r="C93" s="24">
        <v>1358</v>
      </c>
      <c r="D93" s="125">
        <v>651362</v>
      </c>
      <c r="E93" s="125">
        <v>57700</v>
      </c>
      <c r="F93" s="12">
        <f t="shared" si="16"/>
        <v>15330.148977469671</v>
      </c>
      <c r="G93" s="13">
        <f>F93/$F$534</f>
        <v>0.0008738470625220288</v>
      </c>
      <c r="H93" s="97">
        <f t="shared" si="14"/>
        <v>11.288769497400347</v>
      </c>
      <c r="I93" s="97">
        <f>(H93-10)*C93</f>
        <v>1750.148977469671</v>
      </c>
      <c r="J93" s="97">
        <f>IF(I93&gt;0,I93,0)</f>
        <v>1750.148977469671</v>
      </c>
      <c r="K93" s="97">
        <f>J93/$J$534</f>
        <v>0.00037245931330390057</v>
      </c>
      <c r="L93" s="47">
        <f t="shared" si="17"/>
        <v>66001.66863228883</v>
      </c>
      <c r="M93" s="48">
        <f t="shared" si="19"/>
        <v>6879.323516723043</v>
      </c>
      <c r="N93" s="49">
        <f t="shared" si="18"/>
        <v>72880.99214901187</v>
      </c>
      <c r="O93" s="129"/>
      <c r="Z93" s="78" t="e">
        <f>#REF!-#REF!</f>
        <v>#REF!</v>
      </c>
      <c r="AA93" s="71" t="e">
        <f>Z93/#REF!</f>
        <v>#REF!</v>
      </c>
      <c r="AB93" s="72">
        <v>115614.49823616946</v>
      </c>
      <c r="AC93" s="79" t="e">
        <f>#REF!-AB93</f>
        <v>#REF!</v>
      </c>
      <c r="AD93" s="71" t="e">
        <f>AC93/#REF!</f>
        <v>#REF!</v>
      </c>
      <c r="AE93" s="78" t="e">
        <f>#REF!-#REF!</f>
        <v>#REF!</v>
      </c>
      <c r="AF93" s="71" t="e">
        <f>AE93/#REF!</f>
        <v>#REF!</v>
      </c>
      <c r="AG93" s="78" t="e">
        <f>#REF!-#REF!</f>
        <v>#REF!</v>
      </c>
      <c r="AH93" s="73" t="e">
        <f>AG93/#REF!</f>
        <v>#REF!</v>
      </c>
    </row>
    <row r="94" spans="1:34" s="70" customFormat="1" ht="12.75">
      <c r="A94" s="11"/>
      <c r="B94" s="52"/>
      <c r="D94" s="37"/>
      <c r="E94" s="37"/>
      <c r="F94" s="12"/>
      <c r="G94" s="13"/>
      <c r="H94" s="97"/>
      <c r="I94" s="97"/>
      <c r="J94" s="97"/>
      <c r="K94" s="97"/>
      <c r="L94" s="47">
        <f t="shared" si="17"/>
        <v>0</v>
      </c>
      <c r="M94" s="48">
        <f t="shared" si="19"/>
        <v>0</v>
      </c>
      <c r="N94" s="49">
        <f t="shared" si="18"/>
        <v>0</v>
      </c>
      <c r="O94" s="129"/>
      <c r="Z94" s="78" t="e">
        <f>#REF!-#REF!</f>
        <v>#REF!</v>
      </c>
      <c r="AA94" s="71" t="e">
        <f>Z94/#REF!</f>
        <v>#REF!</v>
      </c>
      <c r="AB94" s="72"/>
      <c r="AC94" s="79" t="e">
        <f>#REF!-AB94</f>
        <v>#REF!</v>
      </c>
      <c r="AD94" s="71" t="e">
        <f>AC94/#REF!</f>
        <v>#REF!</v>
      </c>
      <c r="AE94" s="78" t="e">
        <f>#REF!-#REF!</f>
        <v>#REF!</v>
      </c>
      <c r="AF94" s="71"/>
      <c r="AG94" s="78" t="e">
        <f>#REF!-#REF!</f>
        <v>#REF!</v>
      </c>
      <c r="AH94" s="73" t="e">
        <f>AG94/#REF!</f>
        <v>#REF!</v>
      </c>
    </row>
    <row r="95" spans="1:34" s="70" customFormat="1" ht="12.75">
      <c r="A95" s="2"/>
      <c r="B95" s="2" t="s">
        <v>987</v>
      </c>
      <c r="D95" s="37"/>
      <c r="E95" s="37"/>
      <c r="F95" s="12"/>
      <c r="G95" s="13"/>
      <c r="H95" s="97"/>
      <c r="I95" s="97"/>
      <c r="J95" s="97"/>
      <c r="K95" s="97"/>
      <c r="L95" s="47">
        <f t="shared" si="17"/>
        <v>0</v>
      </c>
      <c r="M95" s="48">
        <f t="shared" si="19"/>
        <v>0</v>
      </c>
      <c r="N95" s="49">
        <f t="shared" si="18"/>
        <v>0</v>
      </c>
      <c r="O95" s="129"/>
      <c r="Z95" s="78" t="e">
        <f>#REF!-#REF!</f>
        <v>#REF!</v>
      </c>
      <c r="AA95" s="71" t="e">
        <f>Z95/#REF!</f>
        <v>#REF!</v>
      </c>
      <c r="AB95" s="72"/>
      <c r="AC95" s="79" t="e">
        <f>#REF!-AB95</f>
        <v>#REF!</v>
      </c>
      <c r="AD95" s="71" t="e">
        <f>AC95/#REF!</f>
        <v>#REF!</v>
      </c>
      <c r="AE95" s="78" t="e">
        <f>#REF!-#REF!</f>
        <v>#REF!</v>
      </c>
      <c r="AF95" s="71"/>
      <c r="AG95" s="78" t="e">
        <f>#REF!-#REF!</f>
        <v>#REF!</v>
      </c>
      <c r="AH95" s="73" t="e">
        <f>AG95/#REF!</f>
        <v>#REF!</v>
      </c>
    </row>
    <row r="96" spans="1:34" s="70" customFormat="1" ht="12.75">
      <c r="A96" s="11" t="s">
        <v>164</v>
      </c>
      <c r="B96" s="52" t="s">
        <v>165</v>
      </c>
      <c r="C96" s="119">
        <v>1422</v>
      </c>
      <c r="D96" s="125">
        <v>1757302</v>
      </c>
      <c r="E96" s="125">
        <v>160750</v>
      </c>
      <c r="F96" s="12">
        <f t="shared" si="16"/>
        <v>15545.153617418353</v>
      </c>
      <c r="G96" s="13">
        <f aca="true" t="shared" si="20" ref="G96:G123">F96/$F$534</f>
        <v>0.0008861027277033578</v>
      </c>
      <c r="H96" s="97">
        <f aca="true" t="shared" si="21" ref="H96:H101">D96/E96</f>
        <v>10.931894245723173</v>
      </c>
      <c r="I96" s="97">
        <f aca="true" t="shared" si="22" ref="I96:I123">(H96-10)*C96</f>
        <v>1325.1536174183523</v>
      </c>
      <c r="J96" s="97">
        <f aca="true" t="shared" si="23" ref="J96:J123">IF(I96&gt;0,I96,0)</f>
        <v>1325.1536174183523</v>
      </c>
      <c r="K96" s="97">
        <f aca="true" t="shared" si="24" ref="K96:K123">J96/$J$534</f>
        <v>0.00028201359582508595</v>
      </c>
      <c r="L96" s="47">
        <f t="shared" si="17"/>
        <v>66927.33902343462</v>
      </c>
      <c r="M96" s="48">
        <f t="shared" si="19"/>
        <v>5208.791114889337</v>
      </c>
      <c r="N96" s="49">
        <f t="shared" si="18"/>
        <v>72136.13013832395</v>
      </c>
      <c r="O96" s="129"/>
      <c r="Z96" s="78" t="e">
        <f>#REF!-#REF!</f>
        <v>#REF!</v>
      </c>
      <c r="AA96" s="71" t="e">
        <f>Z96/#REF!</f>
        <v>#REF!</v>
      </c>
      <c r="AB96" s="72">
        <v>89777.53940668477</v>
      </c>
      <c r="AC96" s="79" t="e">
        <f>#REF!-AB96</f>
        <v>#REF!</v>
      </c>
      <c r="AD96" s="71" t="e">
        <f>AC96/#REF!</f>
        <v>#REF!</v>
      </c>
      <c r="AE96" s="78" t="e">
        <f>#REF!-#REF!</f>
        <v>#REF!</v>
      </c>
      <c r="AF96" s="71" t="e">
        <f>AE96/#REF!</f>
        <v>#REF!</v>
      </c>
      <c r="AG96" s="78" t="e">
        <f>#REF!-#REF!</f>
        <v>#REF!</v>
      </c>
      <c r="AH96" s="73" t="e">
        <f>AG96/#REF!</f>
        <v>#REF!</v>
      </c>
    </row>
    <row r="97" spans="1:34" s="70" customFormat="1" ht="12.75">
      <c r="A97" s="11" t="s">
        <v>166</v>
      </c>
      <c r="B97" s="52" t="s">
        <v>167</v>
      </c>
      <c r="C97" s="119">
        <v>5215</v>
      </c>
      <c r="D97" s="125">
        <v>11371884</v>
      </c>
      <c r="E97" s="125">
        <v>1032250</v>
      </c>
      <c r="F97" s="12">
        <f t="shared" si="16"/>
        <v>57451.56217970453</v>
      </c>
      <c r="G97" s="13">
        <f t="shared" si="20"/>
        <v>0.003274846116748105</v>
      </c>
      <c r="H97" s="97">
        <f t="shared" si="21"/>
        <v>11.016598692177283</v>
      </c>
      <c r="I97" s="97">
        <f t="shared" si="22"/>
        <v>5301.56217970453</v>
      </c>
      <c r="J97" s="97">
        <f t="shared" si="23"/>
        <v>5301.56217970453</v>
      </c>
      <c r="K97" s="97">
        <f t="shared" si="24"/>
        <v>0.0011282560709463365</v>
      </c>
      <c r="L97" s="47">
        <f t="shared" si="17"/>
        <v>247349.12719798437</v>
      </c>
      <c r="M97" s="48">
        <f t="shared" si="19"/>
        <v>20838.889630378835</v>
      </c>
      <c r="N97" s="49">
        <f t="shared" si="18"/>
        <v>268188.0168283632</v>
      </c>
      <c r="O97" s="129"/>
      <c r="Z97" s="78" t="e">
        <f>#REF!-#REF!</f>
        <v>#REF!</v>
      </c>
      <c r="AA97" s="71" t="e">
        <f>Z97/#REF!</f>
        <v>#REF!</v>
      </c>
      <c r="AB97" s="72">
        <v>368468.00459472096</v>
      </c>
      <c r="AC97" s="79" t="e">
        <f>#REF!-AB97</f>
        <v>#REF!</v>
      </c>
      <c r="AD97" s="71" t="e">
        <f>AC97/#REF!</f>
        <v>#REF!</v>
      </c>
      <c r="AE97" s="78" t="e">
        <f>#REF!-#REF!</f>
        <v>#REF!</v>
      </c>
      <c r="AF97" s="71" t="e">
        <f>AE97/#REF!</f>
        <v>#REF!</v>
      </c>
      <c r="AG97" s="78" t="e">
        <f>#REF!-#REF!</f>
        <v>#REF!</v>
      </c>
      <c r="AH97" s="73" t="e">
        <f>AG97/#REF!</f>
        <v>#REF!</v>
      </c>
    </row>
    <row r="98" spans="1:34" s="70" customFormat="1" ht="12.75">
      <c r="A98" s="11" t="s">
        <v>168</v>
      </c>
      <c r="B98" s="52" t="s">
        <v>169</v>
      </c>
      <c r="C98" s="119">
        <v>21928</v>
      </c>
      <c r="D98" s="125">
        <v>28364875</v>
      </c>
      <c r="E98" s="125">
        <v>2141500</v>
      </c>
      <c r="F98" s="12">
        <f t="shared" si="16"/>
        <v>290443.6044828391</v>
      </c>
      <c r="G98" s="13">
        <f t="shared" si="20"/>
        <v>0.01655582675541165</v>
      </c>
      <c r="H98" s="97">
        <f t="shared" si="21"/>
        <v>13.24533037590474</v>
      </c>
      <c r="I98" s="97">
        <f t="shared" si="22"/>
        <v>71163.60448283913</v>
      </c>
      <c r="J98" s="97">
        <f t="shared" si="23"/>
        <v>71163.60448283913</v>
      </c>
      <c r="K98" s="97">
        <f t="shared" si="24"/>
        <v>0.015144737733258463</v>
      </c>
      <c r="L98" s="47">
        <f t="shared" si="17"/>
        <v>1250461.5948362418</v>
      </c>
      <c r="M98" s="48">
        <f t="shared" si="19"/>
        <v>279723.3059332838</v>
      </c>
      <c r="N98" s="49">
        <f t="shared" si="18"/>
        <v>1530184.9007695257</v>
      </c>
      <c r="O98" s="129"/>
      <c r="Z98" s="78" t="e">
        <f>#REF!-#REF!</f>
        <v>#REF!</v>
      </c>
      <c r="AA98" s="71" t="e">
        <f>Z98/#REF!</f>
        <v>#REF!</v>
      </c>
      <c r="AB98" s="72">
        <v>2236925.8556087296</v>
      </c>
      <c r="AC98" s="79" t="e">
        <f>#REF!-AB98</f>
        <v>#REF!</v>
      </c>
      <c r="AD98" s="71" t="e">
        <f>AC98/#REF!</f>
        <v>#REF!</v>
      </c>
      <c r="AE98" s="78" t="e">
        <f>#REF!-#REF!</f>
        <v>#REF!</v>
      </c>
      <c r="AF98" s="71" t="e">
        <f>AE98/#REF!</f>
        <v>#REF!</v>
      </c>
      <c r="AG98" s="78" t="e">
        <f>#REF!-#REF!</f>
        <v>#REF!</v>
      </c>
      <c r="AH98" s="73" t="e">
        <f>AG98/#REF!</f>
        <v>#REF!</v>
      </c>
    </row>
    <row r="99" spans="1:34" s="70" customFormat="1" ht="12.75">
      <c r="A99" s="11" t="s">
        <v>170</v>
      </c>
      <c r="B99" s="52" t="s">
        <v>171</v>
      </c>
      <c r="C99" s="119">
        <v>8984</v>
      </c>
      <c r="D99" s="125">
        <v>23412446</v>
      </c>
      <c r="E99" s="125">
        <v>1789750</v>
      </c>
      <c r="F99" s="12">
        <f t="shared" si="16"/>
        <v>117523.34955384831</v>
      </c>
      <c r="G99" s="13">
        <f t="shared" si="20"/>
        <v>0.006699049952894243</v>
      </c>
      <c r="H99" s="97">
        <f t="shared" si="21"/>
        <v>13.081405782930577</v>
      </c>
      <c r="I99" s="97">
        <f t="shared" si="22"/>
        <v>27683.349553848308</v>
      </c>
      <c r="J99" s="97">
        <f t="shared" si="23"/>
        <v>27683.349553848308</v>
      </c>
      <c r="K99" s="97">
        <f t="shared" si="24"/>
        <v>0.005891453526250947</v>
      </c>
      <c r="L99" s="47">
        <f t="shared" si="17"/>
        <v>505979.2429421022</v>
      </c>
      <c r="M99" s="48">
        <f t="shared" si="19"/>
        <v>108815.146629855</v>
      </c>
      <c r="N99" s="49">
        <f t="shared" si="18"/>
        <v>614794.3895719572</v>
      </c>
      <c r="O99" s="129"/>
      <c r="Z99" s="78" t="e">
        <f>#REF!-#REF!</f>
        <v>#REF!</v>
      </c>
      <c r="AA99" s="71" t="e">
        <f>Z99/#REF!</f>
        <v>#REF!</v>
      </c>
      <c r="AB99" s="72">
        <v>697790.6230780942</v>
      </c>
      <c r="AC99" s="79" t="e">
        <f>#REF!-AB99</f>
        <v>#REF!</v>
      </c>
      <c r="AD99" s="71" t="e">
        <f>AC99/#REF!</f>
        <v>#REF!</v>
      </c>
      <c r="AE99" s="78" t="e">
        <f>#REF!-#REF!</f>
        <v>#REF!</v>
      </c>
      <c r="AF99" s="71" t="e">
        <f>AE99/#REF!</f>
        <v>#REF!</v>
      </c>
      <c r="AG99" s="78" t="e">
        <f>#REF!-#REF!</f>
        <v>#REF!</v>
      </c>
      <c r="AH99" s="73" t="e">
        <f>AG99/#REF!</f>
        <v>#REF!</v>
      </c>
    </row>
    <row r="100" spans="1:34" s="70" customFormat="1" ht="12.75">
      <c r="A100" s="11" t="s">
        <v>172</v>
      </c>
      <c r="B100" s="52" t="s">
        <v>173</v>
      </c>
      <c r="C100" s="108">
        <v>3684</v>
      </c>
      <c r="D100" s="125">
        <v>6081340</v>
      </c>
      <c r="E100" s="125">
        <v>611650</v>
      </c>
      <c r="F100" s="12">
        <f t="shared" si="16"/>
        <v>36628.229477642446</v>
      </c>
      <c r="G100" s="13">
        <f t="shared" si="20"/>
        <v>0.002087877344275075</v>
      </c>
      <c r="H100" s="97">
        <f t="shared" si="21"/>
        <v>9.942516144854084</v>
      </c>
      <c r="I100" s="97">
        <f t="shared" si="22"/>
        <v>-211.77052235755548</v>
      </c>
      <c r="J100" s="97">
        <f t="shared" si="23"/>
        <v>0</v>
      </c>
      <c r="K100" s="97">
        <f t="shared" si="24"/>
        <v>0</v>
      </c>
      <c r="L100" s="47">
        <f t="shared" si="17"/>
        <v>157697.37581309644</v>
      </c>
      <c r="M100" s="48">
        <f t="shared" si="19"/>
        <v>0</v>
      </c>
      <c r="N100" s="49">
        <f t="shared" si="18"/>
        <v>157697.37581309644</v>
      </c>
      <c r="O100" s="129"/>
      <c r="Z100" s="78" t="e">
        <f>#REF!-#REF!</f>
        <v>#REF!</v>
      </c>
      <c r="AA100" s="71" t="e">
        <f>Z100/#REF!</f>
        <v>#REF!</v>
      </c>
      <c r="AB100" s="72">
        <v>232744.42187373448</v>
      </c>
      <c r="AC100" s="79" t="e">
        <f>#REF!-AB100</f>
        <v>#REF!</v>
      </c>
      <c r="AD100" s="71" t="e">
        <f>AC100/#REF!</f>
        <v>#REF!</v>
      </c>
      <c r="AE100" s="78" t="e">
        <f>#REF!-#REF!</f>
        <v>#REF!</v>
      </c>
      <c r="AF100" s="71" t="e">
        <f>AE100/#REF!</f>
        <v>#REF!</v>
      </c>
      <c r="AG100" s="78" t="e">
        <f>#REF!-#REF!</f>
        <v>#REF!</v>
      </c>
      <c r="AH100" s="73" t="e">
        <f>AG100/#REF!</f>
        <v>#REF!</v>
      </c>
    </row>
    <row r="101" spans="1:34" s="70" customFormat="1" ht="12.75">
      <c r="A101" s="11" t="s">
        <v>1007</v>
      </c>
      <c r="B101" s="53" t="s">
        <v>1019</v>
      </c>
      <c r="C101" s="108">
        <v>363</v>
      </c>
      <c r="D101" s="125">
        <v>2350292</v>
      </c>
      <c r="E101" s="125">
        <v>210700</v>
      </c>
      <c r="F101" s="12">
        <f t="shared" si="16"/>
        <v>4049.1504318936877</v>
      </c>
      <c r="G101" s="13">
        <f t="shared" si="20"/>
        <v>0.00023080912102160965</v>
      </c>
      <c r="H101" s="97">
        <f t="shared" si="21"/>
        <v>11.15468438538206</v>
      </c>
      <c r="I101" s="97">
        <f t="shared" si="22"/>
        <v>419.1504318936878</v>
      </c>
      <c r="J101" s="97">
        <f t="shared" si="23"/>
        <v>419.1504318936878</v>
      </c>
      <c r="K101" s="97">
        <f t="shared" si="24"/>
        <v>8.920182455545372E-05</v>
      </c>
      <c r="L101" s="47">
        <f t="shared" si="17"/>
        <v>17433.012910762176</v>
      </c>
      <c r="M101" s="48">
        <f t="shared" si="19"/>
        <v>1647.55769953923</v>
      </c>
      <c r="N101" s="49">
        <f t="shared" si="18"/>
        <v>19080.570610301405</v>
      </c>
      <c r="O101" s="129"/>
      <c r="Z101" s="78" t="e">
        <f>#REF!-#REF!</f>
        <v>#REF!</v>
      </c>
      <c r="AA101" s="71" t="e">
        <f>Z101/#REF!</f>
        <v>#REF!</v>
      </c>
      <c r="AB101" s="72">
        <v>22428.544397229674</v>
      </c>
      <c r="AC101" s="79" t="e">
        <f>#REF!-AB101</f>
        <v>#REF!</v>
      </c>
      <c r="AD101" s="71" t="e">
        <f>AC101/#REF!</f>
        <v>#REF!</v>
      </c>
      <c r="AE101" s="78" t="e">
        <f>#REF!-#REF!</f>
        <v>#REF!</v>
      </c>
      <c r="AF101" s="71" t="e">
        <f>AE101/#REF!</f>
        <v>#REF!</v>
      </c>
      <c r="AG101" s="78" t="e">
        <f>#REF!-#REF!</f>
        <v>#REF!</v>
      </c>
      <c r="AH101" s="73" t="e">
        <f>AG101/#REF!</f>
        <v>#REF!</v>
      </c>
    </row>
    <row r="102" spans="1:34" s="70" customFormat="1" ht="12.75">
      <c r="A102" s="11" t="s">
        <v>174</v>
      </c>
      <c r="B102" s="52" t="s">
        <v>175</v>
      </c>
      <c r="C102" s="108">
        <v>7586</v>
      </c>
      <c r="D102" s="125">
        <v>15759205</v>
      </c>
      <c r="E102" s="125">
        <v>1084700</v>
      </c>
      <c r="F102" s="12">
        <f t="shared" si="16"/>
        <v>110214.18745275191</v>
      </c>
      <c r="G102" s="13">
        <f t="shared" si="20"/>
        <v>0.0062824140910427125</v>
      </c>
      <c r="H102" s="97">
        <f aca="true" t="shared" si="25" ref="H102:H123">D102/E102</f>
        <v>14.528630035954642</v>
      </c>
      <c r="I102" s="97">
        <f t="shared" si="22"/>
        <v>34354.18745275191</v>
      </c>
      <c r="J102" s="97">
        <f t="shared" si="23"/>
        <v>34354.18745275191</v>
      </c>
      <c r="K102" s="97">
        <f t="shared" si="24"/>
        <v>0.007311113072365402</v>
      </c>
      <c r="L102" s="47">
        <f t="shared" si="17"/>
        <v>474510.7362964561</v>
      </c>
      <c r="M102" s="48">
        <f t="shared" si="19"/>
        <v>135036.25844658897</v>
      </c>
      <c r="N102" s="49">
        <f t="shared" si="18"/>
        <v>609546.9947430451</v>
      </c>
      <c r="O102" s="129"/>
      <c r="Z102" s="78" t="e">
        <f>#REF!-#REF!</f>
        <v>#REF!</v>
      </c>
      <c r="AA102" s="71" t="e">
        <f>Z102/#REF!</f>
        <v>#REF!</v>
      </c>
      <c r="AB102" s="72">
        <v>765612.8498588515</v>
      </c>
      <c r="AC102" s="79" t="e">
        <f>#REF!-AB102</f>
        <v>#REF!</v>
      </c>
      <c r="AD102" s="71" t="e">
        <f>AC102/#REF!</f>
        <v>#REF!</v>
      </c>
      <c r="AE102" s="78" t="e">
        <f>#REF!-#REF!</f>
        <v>#REF!</v>
      </c>
      <c r="AF102" s="71" t="e">
        <f>AE102/#REF!</f>
        <v>#REF!</v>
      </c>
      <c r="AG102" s="78" t="e">
        <f>#REF!-#REF!</f>
        <v>#REF!</v>
      </c>
      <c r="AH102" s="73" t="e">
        <f>AG102/#REF!</f>
        <v>#REF!</v>
      </c>
    </row>
    <row r="103" spans="1:34" s="70" customFormat="1" ht="12.75">
      <c r="A103" s="11" t="s">
        <v>176</v>
      </c>
      <c r="B103" s="52" t="s">
        <v>177</v>
      </c>
      <c r="C103" s="108">
        <v>11021</v>
      </c>
      <c r="D103" s="125">
        <v>25608277</v>
      </c>
      <c r="E103" s="125">
        <v>2131400</v>
      </c>
      <c r="F103" s="12">
        <f t="shared" si="16"/>
        <v>132414.76063479405</v>
      </c>
      <c r="G103" s="13">
        <f t="shared" si="20"/>
        <v>0.007547888137638371</v>
      </c>
      <c r="H103" s="97">
        <f t="shared" si="25"/>
        <v>12.014768227456132</v>
      </c>
      <c r="I103" s="97">
        <f t="shared" si="22"/>
        <v>22204.760634794035</v>
      </c>
      <c r="J103" s="97">
        <f t="shared" si="23"/>
        <v>22204.760634794035</v>
      </c>
      <c r="K103" s="97">
        <f t="shared" si="24"/>
        <v>0.004725523372341707</v>
      </c>
      <c r="L103" s="47">
        <f t="shared" si="17"/>
        <v>570091.9910358262</v>
      </c>
      <c r="M103" s="48">
        <f t="shared" si="19"/>
        <v>87280.41668715132</v>
      </c>
      <c r="N103" s="49">
        <f t="shared" si="18"/>
        <v>657372.4077229775</v>
      </c>
      <c r="O103" s="129"/>
      <c r="Z103" s="78" t="e">
        <f>#REF!-#REF!</f>
        <v>#REF!</v>
      </c>
      <c r="AA103" s="71" t="e">
        <f>Z103/#REF!</f>
        <v>#REF!</v>
      </c>
      <c r="AB103" s="72">
        <v>828754.3255153588</v>
      </c>
      <c r="AC103" s="79" t="e">
        <f>#REF!-AB103</f>
        <v>#REF!</v>
      </c>
      <c r="AD103" s="71" t="e">
        <f>AC103/#REF!</f>
        <v>#REF!</v>
      </c>
      <c r="AE103" s="78" t="e">
        <f>#REF!-#REF!</f>
        <v>#REF!</v>
      </c>
      <c r="AF103" s="71" t="e">
        <f>AE103/#REF!</f>
        <v>#REF!</v>
      </c>
      <c r="AG103" s="78" t="e">
        <f>#REF!-#REF!</f>
        <v>#REF!</v>
      </c>
      <c r="AH103" s="73" t="e">
        <f>AG103/#REF!</f>
        <v>#REF!</v>
      </c>
    </row>
    <row r="104" spans="1:34" s="70" customFormat="1" ht="12.75">
      <c r="A104" s="11" t="s">
        <v>178</v>
      </c>
      <c r="B104" s="52" t="s">
        <v>179</v>
      </c>
      <c r="C104" s="108">
        <v>8270</v>
      </c>
      <c r="D104" s="125">
        <v>18798786</v>
      </c>
      <c r="E104" s="125">
        <v>1526300</v>
      </c>
      <c r="F104" s="12">
        <f t="shared" si="16"/>
        <v>101858.06212409094</v>
      </c>
      <c r="G104" s="13">
        <f t="shared" si="20"/>
        <v>0.005806099373994115</v>
      </c>
      <c r="H104" s="97">
        <f t="shared" si="25"/>
        <v>12.316573412828408</v>
      </c>
      <c r="I104" s="97">
        <f t="shared" si="22"/>
        <v>19158.062124090935</v>
      </c>
      <c r="J104" s="97">
        <f t="shared" si="23"/>
        <v>19158.062124090935</v>
      </c>
      <c r="K104" s="97">
        <f t="shared" si="24"/>
        <v>0.004077137863594262</v>
      </c>
      <c r="L104" s="47">
        <f t="shared" si="17"/>
        <v>438534.6857177755</v>
      </c>
      <c r="M104" s="48">
        <f t="shared" si="19"/>
        <v>75304.73634058602</v>
      </c>
      <c r="N104" s="49">
        <f t="shared" si="18"/>
        <v>513839.4220583615</v>
      </c>
      <c r="O104" s="129"/>
      <c r="Z104" s="78" t="e">
        <f>#REF!-#REF!</f>
        <v>#REF!</v>
      </c>
      <c r="AA104" s="71" t="e">
        <f>Z104/#REF!</f>
        <v>#REF!</v>
      </c>
      <c r="AB104" s="72">
        <v>722169.2410753621</v>
      </c>
      <c r="AC104" s="79" t="e">
        <f>#REF!-AB104</f>
        <v>#REF!</v>
      </c>
      <c r="AD104" s="71" t="e">
        <f>AC104/#REF!</f>
        <v>#REF!</v>
      </c>
      <c r="AE104" s="78" t="e">
        <f>#REF!-#REF!</f>
        <v>#REF!</v>
      </c>
      <c r="AF104" s="71" t="e">
        <f>AE104/#REF!</f>
        <v>#REF!</v>
      </c>
      <c r="AG104" s="78" t="e">
        <f>#REF!-#REF!</f>
        <v>#REF!</v>
      </c>
      <c r="AH104" s="73" t="e">
        <f>AG104/#REF!</f>
        <v>#REF!</v>
      </c>
    </row>
    <row r="105" spans="1:34" s="70" customFormat="1" ht="12.75">
      <c r="A105" s="11" t="s">
        <v>180</v>
      </c>
      <c r="B105" s="52" t="s">
        <v>181</v>
      </c>
      <c r="C105" s="120">
        <v>0</v>
      </c>
      <c r="D105" s="72">
        <v>2374890</v>
      </c>
      <c r="E105" s="72">
        <v>154400</v>
      </c>
      <c r="F105" s="12">
        <f t="shared" si="16"/>
        <v>0</v>
      </c>
      <c r="G105" s="13">
        <f t="shared" si="20"/>
        <v>0</v>
      </c>
      <c r="H105" s="97">
        <f t="shared" si="25"/>
        <v>15.381411917098445</v>
      </c>
      <c r="I105" s="97">
        <f t="shared" si="22"/>
        <v>0</v>
      </c>
      <c r="J105" s="97">
        <f t="shared" si="23"/>
        <v>0</v>
      </c>
      <c r="K105" s="97">
        <f t="shared" si="24"/>
        <v>0</v>
      </c>
      <c r="L105" s="47">
        <f t="shared" si="17"/>
        <v>0</v>
      </c>
      <c r="M105" s="48">
        <f t="shared" si="19"/>
        <v>0</v>
      </c>
      <c r="N105" s="49">
        <f t="shared" si="18"/>
        <v>0</v>
      </c>
      <c r="O105" s="129"/>
      <c r="Z105" s="78" t="e">
        <f>#REF!-#REF!</f>
        <v>#REF!</v>
      </c>
      <c r="AA105" s="71" t="e">
        <f>Z105/#REF!</f>
        <v>#REF!</v>
      </c>
      <c r="AB105" s="72">
        <v>0</v>
      </c>
      <c r="AC105" s="79" t="e">
        <f>#REF!-AB105</f>
        <v>#REF!</v>
      </c>
      <c r="AD105" s="71" t="e">
        <f>AC105/#REF!</f>
        <v>#REF!</v>
      </c>
      <c r="AE105" s="78" t="e">
        <f>#REF!-#REF!</f>
        <v>#REF!</v>
      </c>
      <c r="AF105" s="71"/>
      <c r="AG105" s="78" t="e">
        <f>#REF!-#REF!</f>
        <v>#REF!</v>
      </c>
      <c r="AH105" s="73" t="e">
        <f>AG105/#REF!</f>
        <v>#REF!</v>
      </c>
    </row>
    <row r="106" spans="1:34" s="70" customFormat="1" ht="12.75">
      <c r="A106" s="11" t="s">
        <v>182</v>
      </c>
      <c r="B106" s="52" t="s">
        <v>183</v>
      </c>
      <c r="C106" s="108">
        <v>15738</v>
      </c>
      <c r="D106" s="125">
        <v>18870838</v>
      </c>
      <c r="E106" s="125">
        <v>1432100</v>
      </c>
      <c r="F106" s="12">
        <f t="shared" si="16"/>
        <v>207380.24470637523</v>
      </c>
      <c r="G106" s="13">
        <f t="shared" si="20"/>
        <v>0.011821060442928367</v>
      </c>
      <c r="H106" s="97">
        <f t="shared" si="25"/>
        <v>13.177039312897143</v>
      </c>
      <c r="I106" s="97">
        <f t="shared" si="22"/>
        <v>50000.24470637524</v>
      </c>
      <c r="J106" s="97">
        <f t="shared" si="23"/>
        <v>50000.24470637524</v>
      </c>
      <c r="K106" s="97">
        <f t="shared" si="24"/>
        <v>0.010640840893035483</v>
      </c>
      <c r="L106" s="47">
        <f t="shared" si="17"/>
        <v>892844.6952543795</v>
      </c>
      <c r="M106" s="48">
        <f t="shared" si="19"/>
        <v>196536.33129436537</v>
      </c>
      <c r="N106" s="49">
        <f t="shared" si="18"/>
        <v>1089381.0265487449</v>
      </c>
      <c r="O106" s="129"/>
      <c r="Z106" s="78" t="e">
        <f>#REF!-#REF!</f>
        <v>#REF!</v>
      </c>
      <c r="AA106" s="71" t="e">
        <f>Z106/#REF!</f>
        <v>#REF!</v>
      </c>
      <c r="AB106" s="72">
        <v>1474132.8226391845</v>
      </c>
      <c r="AC106" s="79" t="e">
        <f>#REF!-AB106</f>
        <v>#REF!</v>
      </c>
      <c r="AD106" s="71" t="e">
        <f>AC106/#REF!</f>
        <v>#REF!</v>
      </c>
      <c r="AE106" s="78" t="e">
        <f>#REF!-#REF!</f>
        <v>#REF!</v>
      </c>
      <c r="AF106" s="71" t="e">
        <f>AE106/#REF!</f>
        <v>#REF!</v>
      </c>
      <c r="AG106" s="78" t="e">
        <f>#REF!-#REF!</f>
        <v>#REF!</v>
      </c>
      <c r="AH106" s="73" t="e">
        <f>AG106/#REF!</f>
        <v>#REF!</v>
      </c>
    </row>
    <row r="107" spans="1:34" s="70" customFormat="1" ht="12.75">
      <c r="A107" s="11" t="s">
        <v>184</v>
      </c>
      <c r="B107" s="52" t="s">
        <v>185</v>
      </c>
      <c r="C107" s="108">
        <v>7573</v>
      </c>
      <c r="D107" s="125">
        <v>9938294</v>
      </c>
      <c r="E107" s="125">
        <v>891800</v>
      </c>
      <c r="F107" s="12">
        <f t="shared" si="16"/>
        <v>84394.14718771024</v>
      </c>
      <c r="G107" s="13">
        <f t="shared" si="20"/>
        <v>0.004810623675113482</v>
      </c>
      <c r="H107" s="97">
        <f t="shared" si="25"/>
        <v>11.144083875308365</v>
      </c>
      <c r="I107" s="97">
        <f t="shared" si="22"/>
        <v>8664.147187710245</v>
      </c>
      <c r="J107" s="97">
        <f t="shared" si="23"/>
        <v>8664.147187710245</v>
      </c>
      <c r="K107" s="97">
        <f t="shared" si="24"/>
        <v>0.001843867209844084</v>
      </c>
      <c r="L107" s="47">
        <f t="shared" si="17"/>
        <v>363346.40618132125</v>
      </c>
      <c r="M107" s="48">
        <f t="shared" si="19"/>
        <v>34056.22736582023</v>
      </c>
      <c r="N107" s="49">
        <f t="shared" si="18"/>
        <v>397402.63354714145</v>
      </c>
      <c r="O107" s="129"/>
      <c r="Z107" s="78" t="e">
        <f>#REF!-#REF!</f>
        <v>#REF!</v>
      </c>
      <c r="AA107" s="71" t="e">
        <f>Z107/#REF!</f>
        <v>#REF!</v>
      </c>
      <c r="AB107" s="72">
        <v>437875.14824253996</v>
      </c>
      <c r="AC107" s="79" t="e">
        <f>#REF!-AB107</f>
        <v>#REF!</v>
      </c>
      <c r="AD107" s="71" t="e">
        <f>AC107/#REF!</f>
        <v>#REF!</v>
      </c>
      <c r="AE107" s="78" t="e">
        <f>#REF!-#REF!</f>
        <v>#REF!</v>
      </c>
      <c r="AF107" s="71" t="e">
        <f>AE107/#REF!</f>
        <v>#REF!</v>
      </c>
      <c r="AG107" s="78" t="e">
        <f>#REF!-#REF!</f>
        <v>#REF!</v>
      </c>
      <c r="AH107" s="73" t="e">
        <f>AG107/#REF!</f>
        <v>#REF!</v>
      </c>
    </row>
    <row r="108" spans="1:34" s="70" customFormat="1" ht="12.75">
      <c r="A108" s="11" t="s">
        <v>186</v>
      </c>
      <c r="B108" s="52" t="s">
        <v>187</v>
      </c>
      <c r="C108" s="108">
        <v>5167</v>
      </c>
      <c r="D108" s="125">
        <v>10739971</v>
      </c>
      <c r="E108" s="125">
        <v>2009600</v>
      </c>
      <c r="F108" s="12">
        <f t="shared" si="16"/>
        <v>27614.16707653264</v>
      </c>
      <c r="G108" s="13">
        <f t="shared" si="20"/>
        <v>0.0015740589878992456</v>
      </c>
      <c r="H108" s="97">
        <f t="shared" si="25"/>
        <v>5.3443327030254775</v>
      </c>
      <c r="I108" s="97">
        <f t="shared" si="22"/>
        <v>-24055.83292346736</v>
      </c>
      <c r="J108" s="97">
        <f t="shared" si="23"/>
        <v>0</v>
      </c>
      <c r="K108" s="97">
        <f t="shared" si="24"/>
        <v>0</v>
      </c>
      <c r="L108" s="47">
        <f t="shared" si="17"/>
        <v>118888.67535603003</v>
      </c>
      <c r="M108" s="48">
        <f t="shared" si="19"/>
        <v>0</v>
      </c>
      <c r="N108" s="49">
        <f t="shared" si="18"/>
        <v>118888.67535603003</v>
      </c>
      <c r="O108" s="129"/>
      <c r="Z108" s="78" t="e">
        <f>#REF!-#REF!</f>
        <v>#REF!</v>
      </c>
      <c r="AA108" s="71" t="e">
        <f>Z108/#REF!</f>
        <v>#REF!</v>
      </c>
      <c r="AB108" s="72">
        <v>167683.99039824726</v>
      </c>
      <c r="AC108" s="79" t="e">
        <f>#REF!-AB108</f>
        <v>#REF!</v>
      </c>
      <c r="AD108" s="71" t="e">
        <f>AC108/#REF!</f>
        <v>#REF!</v>
      </c>
      <c r="AE108" s="78" t="e">
        <f>#REF!-#REF!</f>
        <v>#REF!</v>
      </c>
      <c r="AF108" s="71" t="e">
        <f>AE108/#REF!</f>
        <v>#REF!</v>
      </c>
      <c r="AG108" s="78" t="e">
        <f>#REF!-#REF!</f>
        <v>#REF!</v>
      </c>
      <c r="AH108" s="73" t="e">
        <f>AG108/#REF!</f>
        <v>#REF!</v>
      </c>
    </row>
    <row r="109" spans="1:34" s="70" customFormat="1" ht="12.75">
      <c r="A109" s="11" t="s">
        <v>188</v>
      </c>
      <c r="B109" s="52" t="s">
        <v>189</v>
      </c>
      <c r="C109" s="108">
        <v>2499</v>
      </c>
      <c r="D109" s="125">
        <v>5231767</v>
      </c>
      <c r="E109" s="125">
        <v>523800</v>
      </c>
      <c r="F109" s="12">
        <f t="shared" si="16"/>
        <v>24960.262949599084</v>
      </c>
      <c r="G109" s="13">
        <f t="shared" si="20"/>
        <v>0.0014227815065815945</v>
      </c>
      <c r="H109" s="97">
        <f t="shared" si="25"/>
        <v>9.988100420007637</v>
      </c>
      <c r="I109" s="97">
        <f t="shared" si="22"/>
        <v>-29.73705040091546</v>
      </c>
      <c r="J109" s="97">
        <f t="shared" si="23"/>
        <v>0</v>
      </c>
      <c r="K109" s="97">
        <f t="shared" si="24"/>
        <v>0</v>
      </c>
      <c r="L109" s="47">
        <f t="shared" si="17"/>
        <v>107462.68719210783</v>
      </c>
      <c r="M109" s="48">
        <f t="shared" si="19"/>
        <v>0</v>
      </c>
      <c r="N109" s="49">
        <f t="shared" si="18"/>
        <v>107462.68719210783</v>
      </c>
      <c r="O109" s="129"/>
      <c r="Z109" s="78" t="e">
        <f>#REF!-#REF!</f>
        <v>#REF!</v>
      </c>
      <c r="AA109" s="71" t="e">
        <f>Z109/#REF!</f>
        <v>#REF!</v>
      </c>
      <c r="AB109" s="72">
        <v>151288.69078088558</v>
      </c>
      <c r="AC109" s="79" t="e">
        <f>#REF!-AB109</f>
        <v>#REF!</v>
      </c>
      <c r="AD109" s="71" t="e">
        <f>AC109/#REF!</f>
        <v>#REF!</v>
      </c>
      <c r="AE109" s="78" t="e">
        <f>#REF!-#REF!</f>
        <v>#REF!</v>
      </c>
      <c r="AF109" s="71" t="e">
        <f>AE109/#REF!</f>
        <v>#REF!</v>
      </c>
      <c r="AG109" s="78" t="e">
        <f>#REF!-#REF!</f>
        <v>#REF!</v>
      </c>
      <c r="AH109" s="73" t="e">
        <f>AG109/#REF!</f>
        <v>#REF!</v>
      </c>
    </row>
    <row r="110" spans="1:34" s="70" customFormat="1" ht="12.75">
      <c r="A110" s="11" t="s">
        <v>190</v>
      </c>
      <c r="B110" s="52" t="s">
        <v>191</v>
      </c>
      <c r="C110" s="108">
        <v>193</v>
      </c>
      <c r="D110" s="125">
        <v>953106</v>
      </c>
      <c r="E110" s="125">
        <v>148850</v>
      </c>
      <c r="F110" s="12">
        <f t="shared" si="16"/>
        <v>1235.8042190124286</v>
      </c>
      <c r="G110" s="13">
        <f t="shared" si="20"/>
        <v>7.044314365264471E-05</v>
      </c>
      <c r="H110" s="97">
        <f t="shared" si="25"/>
        <v>6.4031306684581795</v>
      </c>
      <c r="I110" s="97">
        <f t="shared" si="22"/>
        <v>-694.1957809875713</v>
      </c>
      <c r="J110" s="97">
        <f t="shared" si="23"/>
        <v>0</v>
      </c>
      <c r="K110" s="97">
        <f t="shared" si="24"/>
        <v>0</v>
      </c>
      <c r="L110" s="47">
        <f t="shared" si="17"/>
        <v>5320.5706400842555</v>
      </c>
      <c r="M110" s="48">
        <f t="shared" si="19"/>
        <v>0</v>
      </c>
      <c r="N110" s="49">
        <f t="shared" si="18"/>
        <v>5320.5706400842555</v>
      </c>
      <c r="O110" s="129"/>
      <c r="Z110" s="78" t="e">
        <f>#REF!-#REF!</f>
        <v>#REF!</v>
      </c>
      <c r="AA110" s="71" t="e">
        <f>Z110/#REF!</f>
        <v>#REF!</v>
      </c>
      <c r="AB110" s="72">
        <v>9761.7467181712</v>
      </c>
      <c r="AC110" s="79" t="e">
        <f>#REF!-AB110</f>
        <v>#REF!</v>
      </c>
      <c r="AD110" s="71" t="e">
        <f>AC110/#REF!</f>
        <v>#REF!</v>
      </c>
      <c r="AE110" s="78" t="e">
        <f>#REF!-#REF!</f>
        <v>#REF!</v>
      </c>
      <c r="AF110" s="71" t="e">
        <f>AE110/#REF!</f>
        <v>#REF!</v>
      </c>
      <c r="AG110" s="78" t="e">
        <f>#REF!-#REF!</f>
        <v>#REF!</v>
      </c>
      <c r="AH110" s="73" t="e">
        <f>AG110/#REF!</f>
        <v>#REF!</v>
      </c>
    </row>
    <row r="111" spans="1:34" s="70" customFormat="1" ht="12.75">
      <c r="A111" s="11" t="s">
        <v>192</v>
      </c>
      <c r="B111" s="52" t="s">
        <v>193</v>
      </c>
      <c r="C111" s="108">
        <v>3649</v>
      </c>
      <c r="D111" s="125">
        <v>7666862</v>
      </c>
      <c r="E111" s="125">
        <v>747750</v>
      </c>
      <c r="F111" s="12">
        <f t="shared" si="16"/>
        <v>37414.081495152124</v>
      </c>
      <c r="G111" s="13">
        <f t="shared" si="20"/>
        <v>0.0021326723738659217</v>
      </c>
      <c r="H111" s="97">
        <f t="shared" si="25"/>
        <v>10.253242393848211</v>
      </c>
      <c r="I111" s="97">
        <f t="shared" si="22"/>
        <v>924.0814951521224</v>
      </c>
      <c r="J111" s="97">
        <f t="shared" si="23"/>
        <v>924.0814951521224</v>
      </c>
      <c r="K111" s="97">
        <f t="shared" si="24"/>
        <v>0.00019665912076742947</v>
      </c>
      <c r="L111" s="47">
        <f t="shared" si="17"/>
        <v>161080.74439809305</v>
      </c>
      <c r="M111" s="48">
        <f t="shared" si="19"/>
        <v>3632.2939605744223</v>
      </c>
      <c r="N111" s="49">
        <f t="shared" si="18"/>
        <v>164713.0383586675</v>
      </c>
      <c r="O111" s="129"/>
      <c r="Z111" s="78" t="e">
        <f>#REF!-#REF!</f>
        <v>#REF!</v>
      </c>
      <c r="AA111" s="71" t="e">
        <f>Z111/#REF!</f>
        <v>#REF!</v>
      </c>
      <c r="AB111" s="72">
        <v>215828.2360979877</v>
      </c>
      <c r="AC111" s="79" t="e">
        <f>#REF!-AB111</f>
        <v>#REF!</v>
      </c>
      <c r="AD111" s="71" t="e">
        <f>AC111/#REF!</f>
        <v>#REF!</v>
      </c>
      <c r="AE111" s="78" t="e">
        <f>#REF!-#REF!</f>
        <v>#REF!</v>
      </c>
      <c r="AF111" s="71" t="e">
        <f>AE111/#REF!</f>
        <v>#REF!</v>
      </c>
      <c r="AG111" s="78" t="e">
        <f>#REF!-#REF!</f>
        <v>#REF!</v>
      </c>
      <c r="AH111" s="73" t="e">
        <f>AG111/#REF!</f>
        <v>#REF!</v>
      </c>
    </row>
    <row r="112" spans="1:34" s="70" customFormat="1" ht="12.75">
      <c r="A112" s="11" t="s">
        <v>194</v>
      </c>
      <c r="B112" s="52" t="s">
        <v>195</v>
      </c>
      <c r="C112" s="108">
        <v>5592</v>
      </c>
      <c r="D112" s="125">
        <v>5026912</v>
      </c>
      <c r="E112" s="125">
        <v>480350</v>
      </c>
      <c r="F112" s="12">
        <f t="shared" si="16"/>
        <v>58520.85334443634</v>
      </c>
      <c r="G112" s="13">
        <f t="shared" si="20"/>
        <v>0.0033357977059762928</v>
      </c>
      <c r="H112" s="97">
        <f t="shared" si="25"/>
        <v>10.465102529405641</v>
      </c>
      <c r="I112" s="97">
        <f t="shared" si="22"/>
        <v>2600.8533444363447</v>
      </c>
      <c r="J112" s="97">
        <f t="shared" si="23"/>
        <v>2600.8533444363447</v>
      </c>
      <c r="K112" s="97">
        <f t="shared" si="24"/>
        <v>0.0005535026235729131</v>
      </c>
      <c r="L112" s="47">
        <f t="shared" si="17"/>
        <v>251952.80073238938</v>
      </c>
      <c r="M112" s="48">
        <f t="shared" si="19"/>
        <v>10223.193457391706</v>
      </c>
      <c r="N112" s="49">
        <f t="shared" si="18"/>
        <v>262175.9941897811</v>
      </c>
      <c r="O112" s="129"/>
      <c r="Z112" s="78" t="e">
        <f>#REF!-#REF!</f>
        <v>#REF!</v>
      </c>
      <c r="AA112" s="71" t="e">
        <f>Z112/#REF!</f>
        <v>#REF!</v>
      </c>
      <c r="AB112" s="72">
        <v>288630.93834895454</v>
      </c>
      <c r="AC112" s="79" t="e">
        <f>#REF!-AB112</f>
        <v>#REF!</v>
      </c>
      <c r="AD112" s="71" t="e">
        <f>AC112/#REF!</f>
        <v>#REF!</v>
      </c>
      <c r="AE112" s="78" t="e">
        <f>#REF!-#REF!</f>
        <v>#REF!</v>
      </c>
      <c r="AF112" s="71" t="e">
        <f>AE112/#REF!</f>
        <v>#REF!</v>
      </c>
      <c r="AG112" s="78" t="e">
        <f>#REF!-#REF!</f>
        <v>#REF!</v>
      </c>
      <c r="AH112" s="73" t="e">
        <f>AG112/#REF!</f>
        <v>#REF!</v>
      </c>
    </row>
    <row r="113" spans="1:34" s="70" customFormat="1" ht="12.75">
      <c r="A113" s="11" t="s">
        <v>196</v>
      </c>
      <c r="B113" s="52" t="s">
        <v>197</v>
      </c>
      <c r="C113" s="108">
        <v>3637</v>
      </c>
      <c r="D113" s="125">
        <v>5566299</v>
      </c>
      <c r="E113" s="125">
        <v>451550</v>
      </c>
      <c r="F113" s="12">
        <f t="shared" si="16"/>
        <v>44833.63849629056</v>
      </c>
      <c r="G113" s="13">
        <f t="shared" si="20"/>
        <v>0.0025556009507628776</v>
      </c>
      <c r="H113" s="97">
        <f t="shared" si="25"/>
        <v>12.327093345144503</v>
      </c>
      <c r="I113" s="97">
        <f t="shared" si="22"/>
        <v>8463.638496290558</v>
      </c>
      <c r="J113" s="97">
        <f t="shared" si="23"/>
        <v>8463.638496290558</v>
      </c>
      <c r="K113" s="97">
        <f t="shared" si="24"/>
        <v>0.0018011957970220664</v>
      </c>
      <c r="L113" s="47">
        <f t="shared" si="17"/>
        <v>193024.53981112014</v>
      </c>
      <c r="M113" s="48">
        <f t="shared" si="19"/>
        <v>33268.08637099757</v>
      </c>
      <c r="N113" s="49">
        <f t="shared" si="18"/>
        <v>226292.6261821177</v>
      </c>
      <c r="O113" s="129"/>
      <c r="Z113" s="78" t="e">
        <f>#REF!-#REF!</f>
        <v>#REF!</v>
      </c>
      <c r="AA113" s="71" t="e">
        <f>Z113/#REF!</f>
        <v>#REF!</v>
      </c>
      <c r="AB113" s="72">
        <v>302266.4300023827</v>
      </c>
      <c r="AC113" s="79" t="e">
        <f>#REF!-AB113</f>
        <v>#REF!</v>
      </c>
      <c r="AD113" s="71" t="e">
        <f>AC113/#REF!</f>
        <v>#REF!</v>
      </c>
      <c r="AE113" s="78" t="e">
        <f>#REF!-#REF!</f>
        <v>#REF!</v>
      </c>
      <c r="AF113" s="71" t="e">
        <f>AE113/#REF!</f>
        <v>#REF!</v>
      </c>
      <c r="AG113" s="78" t="e">
        <f>#REF!-#REF!</f>
        <v>#REF!</v>
      </c>
      <c r="AH113" s="73" t="e">
        <f>AG113/#REF!</f>
        <v>#REF!</v>
      </c>
    </row>
    <row r="114" spans="1:34" s="70" customFormat="1" ht="12.75">
      <c r="A114" s="11" t="s">
        <v>198</v>
      </c>
      <c r="B114" s="52" t="s">
        <v>199</v>
      </c>
      <c r="C114" s="108">
        <v>63061</v>
      </c>
      <c r="D114" s="125">
        <v>129064319</v>
      </c>
      <c r="E114" s="125">
        <v>7909900</v>
      </c>
      <c r="F114" s="12">
        <f t="shared" si="16"/>
        <v>1028954.2245109294</v>
      </c>
      <c r="G114" s="13">
        <f t="shared" si="20"/>
        <v>0.058652308459621855</v>
      </c>
      <c r="H114" s="97">
        <f t="shared" si="25"/>
        <v>16.31680792424683</v>
      </c>
      <c r="I114" s="97">
        <f t="shared" si="22"/>
        <v>398344.22451092943</v>
      </c>
      <c r="J114" s="97">
        <f t="shared" si="23"/>
        <v>398344.22451092943</v>
      </c>
      <c r="K114" s="97">
        <f t="shared" si="24"/>
        <v>0.08477393537915927</v>
      </c>
      <c r="L114" s="47">
        <f t="shared" si="17"/>
        <v>4430008.857955239</v>
      </c>
      <c r="M114" s="48">
        <f t="shared" si="19"/>
        <v>1565774.5864530718</v>
      </c>
      <c r="N114" s="49">
        <f t="shared" si="18"/>
        <v>5995783.444408311</v>
      </c>
      <c r="O114" s="129"/>
      <c r="Z114" s="78" t="e">
        <f>#REF!-#REF!</f>
        <v>#REF!</v>
      </c>
      <c r="AA114" s="71" t="e">
        <f>Z114/#REF!</f>
        <v>#REF!</v>
      </c>
      <c r="AB114" s="72">
        <v>7856128.191693128</v>
      </c>
      <c r="AC114" s="79" t="e">
        <f>#REF!-AB114</f>
        <v>#REF!</v>
      </c>
      <c r="AD114" s="71" t="e">
        <f>AC114/#REF!</f>
        <v>#REF!</v>
      </c>
      <c r="AE114" s="78" t="e">
        <f>#REF!-#REF!</f>
        <v>#REF!</v>
      </c>
      <c r="AF114" s="71" t="e">
        <f>AE114/#REF!</f>
        <v>#REF!</v>
      </c>
      <c r="AG114" s="78" t="e">
        <f>#REF!-#REF!</f>
        <v>#REF!</v>
      </c>
      <c r="AH114" s="73" t="e">
        <f>AG114/#REF!</f>
        <v>#REF!</v>
      </c>
    </row>
    <row r="115" spans="1:34" s="70" customFormat="1" ht="12.75">
      <c r="A115" s="11" t="s">
        <v>200</v>
      </c>
      <c r="B115" s="52" t="s">
        <v>201</v>
      </c>
      <c r="C115" s="108">
        <v>1668</v>
      </c>
      <c r="D115" s="125">
        <v>2321686</v>
      </c>
      <c r="E115" s="125">
        <v>188950</v>
      </c>
      <c r="F115" s="12">
        <f t="shared" si="16"/>
        <v>20495.22227044192</v>
      </c>
      <c r="G115" s="13">
        <f t="shared" si="20"/>
        <v>0.0011682658663711063</v>
      </c>
      <c r="H115" s="97">
        <f t="shared" si="25"/>
        <v>12.28730351944959</v>
      </c>
      <c r="I115" s="97">
        <f t="shared" si="22"/>
        <v>3815.222270441917</v>
      </c>
      <c r="J115" s="97">
        <f t="shared" si="23"/>
        <v>3815.222270441917</v>
      </c>
      <c r="K115" s="97">
        <f t="shared" si="24"/>
        <v>0.0008119394892913738</v>
      </c>
      <c r="L115" s="47">
        <f t="shared" si="17"/>
        <v>88239.12088700966</v>
      </c>
      <c r="M115" s="48">
        <f t="shared" si="19"/>
        <v>14996.522367211675</v>
      </c>
      <c r="N115" s="49">
        <f t="shared" si="18"/>
        <v>103235.64325422133</v>
      </c>
      <c r="O115" s="129"/>
      <c r="Z115" s="78" t="e">
        <f>#REF!-#REF!</f>
        <v>#REF!</v>
      </c>
      <c r="AA115" s="71" t="e">
        <f>Z115/#REF!</f>
        <v>#REF!</v>
      </c>
      <c r="AB115" s="72">
        <v>100615.4150109062</v>
      </c>
      <c r="AC115" s="79" t="e">
        <f>#REF!-AB115</f>
        <v>#REF!</v>
      </c>
      <c r="AD115" s="71" t="e">
        <f>AC115/#REF!</f>
        <v>#REF!</v>
      </c>
      <c r="AE115" s="78" t="e">
        <f>#REF!-#REF!</f>
        <v>#REF!</v>
      </c>
      <c r="AF115" s="71" t="e">
        <f>AE115/#REF!</f>
        <v>#REF!</v>
      </c>
      <c r="AG115" s="78" t="e">
        <f>#REF!-#REF!</f>
        <v>#REF!</v>
      </c>
      <c r="AH115" s="73" t="e">
        <f>AG115/#REF!</f>
        <v>#REF!</v>
      </c>
    </row>
    <row r="116" spans="1:34" s="70" customFormat="1" ht="12.75">
      <c r="A116" s="11" t="s">
        <v>202</v>
      </c>
      <c r="B116" s="52" t="s">
        <v>203</v>
      </c>
      <c r="C116" s="108">
        <v>4568</v>
      </c>
      <c r="D116" s="125">
        <v>10704173</v>
      </c>
      <c r="E116" s="125">
        <v>1063200</v>
      </c>
      <c r="F116" s="12">
        <f t="shared" si="16"/>
        <v>45990.0886606471</v>
      </c>
      <c r="G116" s="13">
        <f t="shared" si="20"/>
        <v>0.0026215207654079462</v>
      </c>
      <c r="H116" s="97">
        <f t="shared" si="25"/>
        <v>10.06788280662152</v>
      </c>
      <c r="I116" s="97">
        <f t="shared" si="22"/>
        <v>310.0886606471065</v>
      </c>
      <c r="J116" s="97">
        <f t="shared" si="23"/>
        <v>310.0886606471065</v>
      </c>
      <c r="K116" s="97">
        <f t="shared" si="24"/>
        <v>6.599175904152366E-05</v>
      </c>
      <c r="L116" s="47">
        <f t="shared" si="17"/>
        <v>198003.46341126217</v>
      </c>
      <c r="M116" s="48">
        <f t="shared" si="19"/>
        <v>1218.867789496942</v>
      </c>
      <c r="N116" s="49">
        <f t="shared" si="18"/>
        <v>199222.3312007591</v>
      </c>
      <c r="O116" s="129"/>
      <c r="Z116" s="78" t="e">
        <f>#REF!-#REF!</f>
        <v>#REF!</v>
      </c>
      <c r="AA116" s="71" t="e">
        <f>Z116/#REF!</f>
        <v>#REF!</v>
      </c>
      <c r="AB116" s="72">
        <v>266375.1605368282</v>
      </c>
      <c r="AC116" s="79" t="e">
        <f>#REF!-AB116</f>
        <v>#REF!</v>
      </c>
      <c r="AD116" s="71" t="e">
        <f>AC116/#REF!</f>
        <v>#REF!</v>
      </c>
      <c r="AE116" s="78" t="e">
        <f>#REF!-#REF!</f>
        <v>#REF!</v>
      </c>
      <c r="AF116" s="71" t="e">
        <f>AE116/#REF!</f>
        <v>#REF!</v>
      </c>
      <c r="AG116" s="78" t="e">
        <f>#REF!-#REF!</f>
        <v>#REF!</v>
      </c>
      <c r="AH116" s="73" t="e">
        <f>AG116/#REF!</f>
        <v>#REF!</v>
      </c>
    </row>
    <row r="117" spans="1:34" s="70" customFormat="1" ht="12.75">
      <c r="A117" s="11" t="s">
        <v>204</v>
      </c>
      <c r="B117" s="52" t="s">
        <v>205</v>
      </c>
      <c r="C117" s="108">
        <v>18835</v>
      </c>
      <c r="D117" s="125">
        <v>42171937</v>
      </c>
      <c r="E117" s="125">
        <v>3564150</v>
      </c>
      <c r="F117" s="12">
        <f t="shared" si="16"/>
        <v>222860.55115385153</v>
      </c>
      <c r="G117" s="13">
        <f t="shared" si="20"/>
        <v>0.012703466761089325</v>
      </c>
      <c r="H117" s="97">
        <f t="shared" si="25"/>
        <v>11.83225649874444</v>
      </c>
      <c r="I117" s="97">
        <f t="shared" si="22"/>
        <v>34510.551153851535</v>
      </c>
      <c r="J117" s="97">
        <f t="shared" si="23"/>
        <v>34510.551153851535</v>
      </c>
      <c r="K117" s="97">
        <f t="shared" si="24"/>
        <v>0.007344389734802118</v>
      </c>
      <c r="L117" s="47">
        <f t="shared" si="17"/>
        <v>959492.8444650767</v>
      </c>
      <c r="M117" s="48">
        <f t="shared" si="19"/>
        <v>135650.8784017951</v>
      </c>
      <c r="N117" s="49">
        <f t="shared" si="18"/>
        <v>1095143.7228668719</v>
      </c>
      <c r="O117" s="129"/>
      <c r="Z117" s="78" t="e">
        <f>#REF!-#REF!</f>
        <v>#REF!</v>
      </c>
      <c r="AA117" s="71" t="e">
        <f>Z117/#REF!</f>
        <v>#REF!</v>
      </c>
      <c r="AB117" s="72">
        <v>1465325.3971836385</v>
      </c>
      <c r="AC117" s="79" t="e">
        <f>#REF!-AB117</f>
        <v>#REF!</v>
      </c>
      <c r="AD117" s="71" t="e">
        <f>AC117/#REF!</f>
        <v>#REF!</v>
      </c>
      <c r="AE117" s="78" t="e">
        <f>#REF!-#REF!</f>
        <v>#REF!</v>
      </c>
      <c r="AF117" s="71" t="e">
        <f>AE117/#REF!</f>
        <v>#REF!</v>
      </c>
      <c r="AG117" s="78" t="e">
        <f>#REF!-#REF!</f>
        <v>#REF!</v>
      </c>
      <c r="AH117" s="73" t="e">
        <f>AG117/#REF!</f>
        <v>#REF!</v>
      </c>
    </row>
    <row r="118" spans="1:34" s="70" customFormat="1" ht="12.75">
      <c r="A118" s="11" t="s">
        <v>206</v>
      </c>
      <c r="B118" s="52" t="s">
        <v>207</v>
      </c>
      <c r="C118" s="108">
        <v>1520</v>
      </c>
      <c r="D118" s="125">
        <v>4436685</v>
      </c>
      <c r="E118" s="125">
        <v>391700</v>
      </c>
      <c r="F118" s="12">
        <f t="shared" si="16"/>
        <v>17216.6484554506</v>
      </c>
      <c r="G118" s="13">
        <f t="shared" si="20"/>
        <v>0.000981381048636955</v>
      </c>
      <c r="H118" s="97">
        <f t="shared" si="25"/>
        <v>11.32674240490171</v>
      </c>
      <c r="I118" s="97">
        <f t="shared" si="22"/>
        <v>2016.648455450599</v>
      </c>
      <c r="J118" s="97">
        <f t="shared" si="23"/>
        <v>2016.648455450599</v>
      </c>
      <c r="K118" s="97">
        <f t="shared" si="24"/>
        <v>0.00042917460659746507</v>
      </c>
      <c r="L118" s="47">
        <f t="shared" si="17"/>
        <v>74123.71060354922</v>
      </c>
      <c r="M118" s="48">
        <f t="shared" si="19"/>
        <v>7926.85498385518</v>
      </c>
      <c r="N118" s="49">
        <f t="shared" si="18"/>
        <v>82050.5655874044</v>
      </c>
      <c r="O118" s="129"/>
      <c r="Z118" s="78" t="e">
        <f>#REF!-#REF!</f>
        <v>#REF!</v>
      </c>
      <c r="AA118" s="71" t="e">
        <f>Z118/#REF!</f>
        <v>#REF!</v>
      </c>
      <c r="AB118" s="72">
        <v>95160.12259288855</v>
      </c>
      <c r="AC118" s="79" t="e">
        <f>#REF!-AB118</f>
        <v>#REF!</v>
      </c>
      <c r="AD118" s="71" t="e">
        <f>AC118/#REF!</f>
        <v>#REF!</v>
      </c>
      <c r="AE118" s="78" t="e">
        <f>#REF!-#REF!</f>
        <v>#REF!</v>
      </c>
      <c r="AF118" s="71" t="e">
        <f>AE118/#REF!</f>
        <v>#REF!</v>
      </c>
      <c r="AG118" s="78" t="e">
        <f>#REF!-#REF!</f>
        <v>#REF!</v>
      </c>
      <c r="AH118" s="73" t="e">
        <f>AG118/#REF!</f>
        <v>#REF!</v>
      </c>
    </row>
    <row r="119" spans="1:34" s="70" customFormat="1" ht="12.75">
      <c r="A119" s="11" t="s">
        <v>208</v>
      </c>
      <c r="B119" s="52" t="s">
        <v>209</v>
      </c>
      <c r="C119" s="108">
        <v>24344</v>
      </c>
      <c r="D119" s="125">
        <v>52423088</v>
      </c>
      <c r="E119" s="125">
        <v>3738950</v>
      </c>
      <c r="F119" s="12">
        <f t="shared" si="16"/>
        <v>341322.4713547921</v>
      </c>
      <c r="G119" s="13">
        <f t="shared" si="20"/>
        <v>0.019456016990082408</v>
      </c>
      <c r="H119" s="97">
        <f t="shared" si="25"/>
        <v>14.020804771393038</v>
      </c>
      <c r="I119" s="97">
        <f t="shared" si="22"/>
        <v>97882.47135479213</v>
      </c>
      <c r="J119" s="97">
        <f t="shared" si="23"/>
        <v>97882.47135479213</v>
      </c>
      <c r="K119" s="97">
        <f t="shared" si="24"/>
        <v>0.020830934128821255</v>
      </c>
      <c r="L119" s="47">
        <f t="shared" si="17"/>
        <v>1469512.9632609242</v>
      </c>
      <c r="M119" s="48">
        <f t="shared" si="19"/>
        <v>384747.3533593286</v>
      </c>
      <c r="N119" s="49">
        <f t="shared" si="18"/>
        <v>1854260.3166202528</v>
      </c>
      <c r="O119" s="129"/>
      <c r="Z119" s="78" t="e">
        <f>#REF!-#REF!</f>
        <v>#REF!</v>
      </c>
      <c r="AA119" s="71" t="e">
        <f>Z119/#REF!</f>
        <v>#REF!</v>
      </c>
      <c r="AB119" s="72">
        <v>2462903.253711077</v>
      </c>
      <c r="AC119" s="79" t="e">
        <f>#REF!-AB119</f>
        <v>#REF!</v>
      </c>
      <c r="AD119" s="71" t="e">
        <f>AC119/#REF!</f>
        <v>#REF!</v>
      </c>
      <c r="AE119" s="78" t="e">
        <f>#REF!-#REF!</f>
        <v>#REF!</v>
      </c>
      <c r="AF119" s="71" t="e">
        <f>AE119/#REF!</f>
        <v>#REF!</v>
      </c>
      <c r="AG119" s="78" t="e">
        <f>#REF!-#REF!</f>
        <v>#REF!</v>
      </c>
      <c r="AH119" s="73" t="e">
        <f>AG119/#REF!</f>
        <v>#REF!</v>
      </c>
    </row>
    <row r="120" spans="1:34" s="70" customFormat="1" ht="12.75">
      <c r="A120" s="11" t="s">
        <v>210</v>
      </c>
      <c r="B120" s="52" t="s">
        <v>211</v>
      </c>
      <c r="C120" s="108">
        <v>9828</v>
      </c>
      <c r="D120" s="125">
        <v>10534692</v>
      </c>
      <c r="E120" s="125">
        <v>1104900</v>
      </c>
      <c r="F120" s="12">
        <f t="shared" si="16"/>
        <v>93705.27013847406</v>
      </c>
      <c r="G120" s="13">
        <f t="shared" si="20"/>
        <v>0.005341375036451483</v>
      </c>
      <c r="H120" s="97">
        <f t="shared" si="25"/>
        <v>9.534520771110508</v>
      </c>
      <c r="I120" s="97">
        <f t="shared" si="22"/>
        <v>-4574.7298615259315</v>
      </c>
      <c r="J120" s="97">
        <f t="shared" si="23"/>
        <v>0</v>
      </c>
      <c r="K120" s="97">
        <f t="shared" si="24"/>
        <v>0</v>
      </c>
      <c r="L120" s="47">
        <f t="shared" si="17"/>
        <v>403434.05650318053</v>
      </c>
      <c r="M120" s="48">
        <f t="shared" si="19"/>
        <v>0</v>
      </c>
      <c r="N120" s="49">
        <f t="shared" si="18"/>
        <v>403434.05650318053</v>
      </c>
      <c r="O120" s="129"/>
      <c r="Z120" s="78" t="e">
        <f>#REF!-#REF!</f>
        <v>#REF!</v>
      </c>
      <c r="AA120" s="71" t="e">
        <f>Z120/#REF!</f>
        <v>#REF!</v>
      </c>
      <c r="AB120" s="72">
        <v>560769.172799569</v>
      </c>
      <c r="AC120" s="79" t="e">
        <f>#REF!-AB120</f>
        <v>#REF!</v>
      </c>
      <c r="AD120" s="71" t="e">
        <f>AC120/#REF!</f>
        <v>#REF!</v>
      </c>
      <c r="AE120" s="78" t="e">
        <f>#REF!-#REF!</f>
        <v>#REF!</v>
      </c>
      <c r="AF120" s="71" t="e">
        <f>AE120/#REF!</f>
        <v>#REF!</v>
      </c>
      <c r="AG120" s="78" t="e">
        <f>#REF!-#REF!</f>
        <v>#REF!</v>
      </c>
      <c r="AH120" s="73" t="e">
        <f>AG120/#REF!</f>
        <v>#REF!</v>
      </c>
    </row>
    <row r="121" spans="1:34" s="70" customFormat="1" ht="12.75">
      <c r="A121" s="11" t="s">
        <v>212</v>
      </c>
      <c r="B121" s="52" t="s">
        <v>213</v>
      </c>
      <c r="C121" s="108">
        <v>16283</v>
      </c>
      <c r="D121" s="125">
        <v>29109760</v>
      </c>
      <c r="E121" s="125">
        <v>1862950</v>
      </c>
      <c r="F121" s="12">
        <f t="shared" si="16"/>
        <v>254432.06853646098</v>
      </c>
      <c r="G121" s="13">
        <f t="shared" si="20"/>
        <v>0.014503102091750679</v>
      </c>
      <c r="H121" s="97">
        <f t="shared" si="25"/>
        <v>15.625626023242706</v>
      </c>
      <c r="I121" s="97">
        <f t="shared" si="22"/>
        <v>91602.06853646098</v>
      </c>
      <c r="J121" s="97">
        <f t="shared" si="23"/>
        <v>91602.06853646098</v>
      </c>
      <c r="K121" s="97">
        <f t="shared" si="24"/>
        <v>0.01949436532747872</v>
      </c>
      <c r="L121" s="47">
        <f t="shared" si="17"/>
        <v>1095419.3009899287</v>
      </c>
      <c r="M121" s="48">
        <f t="shared" si="19"/>
        <v>360060.927598532</v>
      </c>
      <c r="N121" s="49">
        <f t="shared" si="18"/>
        <v>1455480.2285884607</v>
      </c>
      <c r="O121" s="129"/>
      <c r="Z121" s="78" t="e">
        <f>#REF!-#REF!</f>
        <v>#REF!</v>
      </c>
      <c r="AA121" s="71" t="e">
        <f>Z121/#REF!</f>
        <v>#REF!</v>
      </c>
      <c r="AB121" s="72">
        <v>1975684.8629460344</v>
      </c>
      <c r="AC121" s="79" t="e">
        <f>#REF!-AB121</f>
        <v>#REF!</v>
      </c>
      <c r="AD121" s="71" t="e">
        <f>AC121/#REF!</f>
        <v>#REF!</v>
      </c>
      <c r="AE121" s="78" t="e">
        <f>#REF!-#REF!</f>
        <v>#REF!</v>
      </c>
      <c r="AF121" s="71" t="e">
        <f>AE121/#REF!</f>
        <v>#REF!</v>
      </c>
      <c r="AG121" s="78" t="e">
        <f>#REF!-#REF!</f>
        <v>#REF!</v>
      </c>
      <c r="AH121" s="73" t="e">
        <f>AG121/#REF!</f>
        <v>#REF!</v>
      </c>
    </row>
    <row r="122" spans="1:34" s="70" customFormat="1" ht="12.75">
      <c r="A122" s="11" t="s">
        <v>214</v>
      </c>
      <c r="B122" s="52" t="s">
        <v>215</v>
      </c>
      <c r="C122" s="108">
        <v>16846</v>
      </c>
      <c r="D122" s="125">
        <v>21357945</v>
      </c>
      <c r="E122" s="125">
        <v>1808100</v>
      </c>
      <c r="F122" s="12">
        <f t="shared" si="16"/>
        <v>198991.17386759582</v>
      </c>
      <c r="G122" s="13">
        <f t="shared" si="20"/>
        <v>0.011342867770402455</v>
      </c>
      <c r="H122" s="97">
        <f t="shared" si="25"/>
        <v>11.812369337979094</v>
      </c>
      <c r="I122" s="97">
        <f t="shared" si="22"/>
        <v>30531.173867595815</v>
      </c>
      <c r="J122" s="97">
        <f t="shared" si="23"/>
        <v>30531.173867595815</v>
      </c>
      <c r="K122" s="97">
        <f t="shared" si="24"/>
        <v>0.00649751546838463</v>
      </c>
      <c r="L122" s="47">
        <f t="shared" si="17"/>
        <v>856726.8026984974</v>
      </c>
      <c r="M122" s="48">
        <f t="shared" si="19"/>
        <v>120009.11070106413</v>
      </c>
      <c r="N122" s="49">
        <f t="shared" si="18"/>
        <v>976735.9133995615</v>
      </c>
      <c r="O122" s="129"/>
      <c r="Z122" s="78" t="e">
        <f>#REF!-#REF!</f>
        <v>#REF!</v>
      </c>
      <c r="AA122" s="71" t="e">
        <f>Z122/#REF!</f>
        <v>#REF!</v>
      </c>
      <c r="AB122" s="72">
        <v>1217566.047348738</v>
      </c>
      <c r="AC122" s="79" t="e">
        <f>#REF!-AB122</f>
        <v>#REF!</v>
      </c>
      <c r="AD122" s="71" t="e">
        <f>AC122/#REF!</f>
        <v>#REF!</v>
      </c>
      <c r="AE122" s="78" t="e">
        <f>#REF!-#REF!</f>
        <v>#REF!</v>
      </c>
      <c r="AF122" s="71" t="e">
        <f>AE122/#REF!</f>
        <v>#REF!</v>
      </c>
      <c r="AG122" s="78" t="e">
        <f>#REF!-#REF!</f>
        <v>#REF!</v>
      </c>
      <c r="AH122" s="73" t="e">
        <f>AG122/#REF!</f>
        <v>#REF!</v>
      </c>
    </row>
    <row r="123" spans="1:34" s="70" customFormat="1" ht="12.75">
      <c r="A123" s="11" t="s">
        <v>216</v>
      </c>
      <c r="B123" s="52" t="s">
        <v>217</v>
      </c>
      <c r="C123" s="108">
        <v>8038</v>
      </c>
      <c r="D123" s="125">
        <v>24997456</v>
      </c>
      <c r="E123" s="125">
        <v>1567950</v>
      </c>
      <c r="F123" s="12">
        <f t="shared" si="16"/>
        <v>128147.93286010396</v>
      </c>
      <c r="G123" s="13">
        <f t="shared" si="20"/>
        <v>0.007304671002391995</v>
      </c>
      <c r="H123" s="97">
        <f t="shared" si="25"/>
        <v>15.942763480978348</v>
      </c>
      <c r="I123" s="97">
        <f t="shared" si="22"/>
        <v>47767.93286010396</v>
      </c>
      <c r="J123" s="97">
        <f t="shared" si="23"/>
        <v>47767.93286010396</v>
      </c>
      <c r="K123" s="97">
        <f t="shared" si="24"/>
        <v>0.010165769714498184</v>
      </c>
      <c r="L123" s="47">
        <f t="shared" si="17"/>
        <v>551721.8008106673</v>
      </c>
      <c r="M123" s="48">
        <f t="shared" si="19"/>
        <v>187761.76662678146</v>
      </c>
      <c r="N123" s="49">
        <f t="shared" si="18"/>
        <v>739483.5674374488</v>
      </c>
      <c r="O123" s="129"/>
      <c r="Z123" s="78" t="e">
        <f>#REF!-#REF!</f>
        <v>#REF!</v>
      </c>
      <c r="AA123" s="71" t="e">
        <f>Z123/#REF!</f>
        <v>#REF!</v>
      </c>
      <c r="AB123" s="72">
        <v>989243.1567491442</v>
      </c>
      <c r="AC123" s="79" t="e">
        <f>#REF!-AB123</f>
        <v>#REF!</v>
      </c>
      <c r="AD123" s="71" t="e">
        <f>AC123/#REF!</f>
        <v>#REF!</v>
      </c>
      <c r="AE123" s="78" t="e">
        <f>#REF!-#REF!</f>
        <v>#REF!</v>
      </c>
      <c r="AF123" s="71" t="e">
        <f>AE123/#REF!</f>
        <v>#REF!</v>
      </c>
      <c r="AG123" s="78" t="e">
        <f>#REF!-#REF!</f>
        <v>#REF!</v>
      </c>
      <c r="AH123" s="73" t="e">
        <f>AG123/#REF!</f>
        <v>#REF!</v>
      </c>
    </row>
    <row r="124" spans="1:34" s="70" customFormat="1" ht="12.75">
      <c r="A124" s="11"/>
      <c r="B124" s="52"/>
      <c r="C124" s="18"/>
      <c r="D124" s="37"/>
      <c r="E124" s="37"/>
      <c r="F124" s="12"/>
      <c r="G124" s="13"/>
      <c r="H124" s="97"/>
      <c r="I124" s="97"/>
      <c r="J124" s="97"/>
      <c r="K124" s="97"/>
      <c r="L124" s="47">
        <f t="shared" si="17"/>
        <v>0</v>
      </c>
      <c r="M124" s="48">
        <f t="shared" si="19"/>
        <v>0</v>
      </c>
      <c r="N124" s="49">
        <f t="shared" si="18"/>
        <v>0</v>
      </c>
      <c r="O124" s="129"/>
      <c r="Z124" s="78" t="e">
        <f>#REF!-#REF!</f>
        <v>#REF!</v>
      </c>
      <c r="AA124" s="71" t="e">
        <f>Z124/#REF!</f>
        <v>#REF!</v>
      </c>
      <c r="AB124" s="72"/>
      <c r="AC124" s="79" t="e">
        <f>#REF!-AB124</f>
        <v>#REF!</v>
      </c>
      <c r="AD124" s="71" t="e">
        <f>AC124/#REF!</f>
        <v>#REF!</v>
      </c>
      <c r="AE124" s="78" t="e">
        <f>#REF!-#REF!</f>
        <v>#REF!</v>
      </c>
      <c r="AF124" s="71"/>
      <c r="AG124" s="78" t="e">
        <f>#REF!-#REF!</f>
        <v>#REF!</v>
      </c>
      <c r="AH124" s="73" t="e">
        <f>AG124/#REF!</f>
        <v>#REF!</v>
      </c>
    </row>
    <row r="125" spans="1:34" s="70" customFormat="1" ht="12.75">
      <c r="A125" s="2"/>
      <c r="B125" s="2" t="s">
        <v>988</v>
      </c>
      <c r="C125" s="11"/>
      <c r="D125" s="37"/>
      <c r="E125" s="37"/>
      <c r="F125" s="12"/>
      <c r="G125" s="13"/>
      <c r="H125" s="97"/>
      <c r="I125" s="97"/>
      <c r="J125" s="97"/>
      <c r="K125" s="97"/>
      <c r="L125" s="47">
        <f t="shared" si="17"/>
        <v>0</v>
      </c>
      <c r="M125" s="48">
        <f t="shared" si="19"/>
        <v>0</v>
      </c>
      <c r="N125" s="49">
        <f t="shared" si="18"/>
        <v>0</v>
      </c>
      <c r="O125" s="129"/>
      <c r="Z125" s="78" t="e">
        <f>#REF!-#REF!</f>
        <v>#REF!</v>
      </c>
      <c r="AA125" s="71" t="e">
        <f>Z125/#REF!</f>
        <v>#REF!</v>
      </c>
      <c r="AB125" s="72"/>
      <c r="AC125" s="79" t="e">
        <f>#REF!-AB125</f>
        <v>#REF!</v>
      </c>
      <c r="AD125" s="71" t="e">
        <f>AC125/#REF!</f>
        <v>#REF!</v>
      </c>
      <c r="AE125" s="78" t="e">
        <f>#REF!-#REF!</f>
        <v>#REF!</v>
      </c>
      <c r="AF125" s="71"/>
      <c r="AG125" s="78" t="e">
        <f>#REF!-#REF!</f>
        <v>#REF!</v>
      </c>
      <c r="AH125" s="73" t="e">
        <f>AG125/#REF!</f>
        <v>#REF!</v>
      </c>
    </row>
    <row r="126" spans="1:34" s="70" customFormat="1" ht="14.25">
      <c r="A126" s="11" t="s">
        <v>218</v>
      </c>
      <c r="B126" s="52" t="s">
        <v>219</v>
      </c>
      <c r="C126" s="121">
        <v>507</v>
      </c>
      <c r="D126" s="122">
        <v>479756.19</v>
      </c>
      <c r="E126" s="124">
        <v>39350</v>
      </c>
      <c r="F126" s="12">
        <f t="shared" si="16"/>
        <v>6181.356755527319</v>
      </c>
      <c r="G126" s="13">
        <f aca="true" t="shared" si="26" ref="G126:G146">F126/$F$534</f>
        <v>0.0003523488552627102</v>
      </c>
      <c r="H126" s="97">
        <f aca="true" t="shared" si="27" ref="H126:H146">D126/E126</f>
        <v>12.192025158831004</v>
      </c>
      <c r="I126" s="97">
        <f aca="true" t="shared" si="28" ref="I126:I146">(H126-10)*C126</f>
        <v>1111.3567555273194</v>
      </c>
      <c r="J126" s="97">
        <f aca="true" t="shared" si="29" ref="J126:J146">IF(I126&gt;0,I126,0)</f>
        <v>1111.3567555273194</v>
      </c>
      <c r="K126" s="97">
        <f aca="true" t="shared" si="30" ref="K126:K146">J126/$J$534</f>
        <v>0.0002365142506884272</v>
      </c>
      <c r="L126" s="47">
        <f t="shared" si="17"/>
        <v>26612.9090379925</v>
      </c>
      <c r="M126" s="48">
        <f t="shared" si="19"/>
        <v>4368.41821021525</v>
      </c>
      <c r="N126" s="49">
        <f t="shared" si="18"/>
        <v>30981.327248207752</v>
      </c>
      <c r="O126" s="129"/>
      <c r="Z126" s="78" t="e">
        <f>#REF!-#REF!</f>
        <v>#REF!</v>
      </c>
      <c r="AA126" s="71" t="e">
        <f>Z126/#REF!</f>
        <v>#REF!</v>
      </c>
      <c r="AB126" s="72">
        <v>43900.55253173262</v>
      </c>
      <c r="AC126" s="79" t="e">
        <f>#REF!-AB126</f>
        <v>#REF!</v>
      </c>
      <c r="AD126" s="71" t="e">
        <f>AC126/#REF!</f>
        <v>#REF!</v>
      </c>
      <c r="AE126" s="78" t="e">
        <f>#REF!-#REF!</f>
        <v>#REF!</v>
      </c>
      <c r="AF126" s="71" t="e">
        <f>AE126/#REF!</f>
        <v>#REF!</v>
      </c>
      <c r="AG126" s="78" t="e">
        <f>#REF!-#REF!</f>
        <v>#REF!</v>
      </c>
      <c r="AH126" s="73" t="e">
        <f>AG126/#REF!</f>
        <v>#REF!</v>
      </c>
    </row>
    <row r="127" spans="1:34" s="70" customFormat="1" ht="14.25">
      <c r="A127" s="11" t="s">
        <v>220</v>
      </c>
      <c r="B127" s="52" t="s">
        <v>221</v>
      </c>
      <c r="C127" s="121">
        <v>473</v>
      </c>
      <c r="D127" s="122">
        <v>3094546.89</v>
      </c>
      <c r="E127" s="124">
        <v>598200</v>
      </c>
      <c r="F127" s="12">
        <f t="shared" si="16"/>
        <v>2446.875090220662</v>
      </c>
      <c r="G127" s="13">
        <f t="shared" si="26"/>
        <v>0.00013947644038489774</v>
      </c>
      <c r="H127" s="97">
        <f t="shared" si="27"/>
        <v>5.1730974423269815</v>
      </c>
      <c r="I127" s="97">
        <f t="shared" si="28"/>
        <v>-2283.124909779338</v>
      </c>
      <c r="J127" s="97">
        <f t="shared" si="29"/>
        <v>0</v>
      </c>
      <c r="K127" s="97">
        <f t="shared" si="30"/>
        <v>0</v>
      </c>
      <c r="L127" s="47">
        <f t="shared" si="17"/>
        <v>10534.655542271326</v>
      </c>
      <c r="M127" s="48">
        <f t="shared" si="19"/>
        <v>0</v>
      </c>
      <c r="N127" s="49">
        <f t="shared" si="18"/>
        <v>10534.655542271326</v>
      </c>
      <c r="O127" s="129"/>
      <c r="Z127" s="78" t="e">
        <f>#REF!-#REF!</f>
        <v>#REF!</v>
      </c>
      <c r="AA127" s="71" t="e">
        <f>Z127/#REF!</f>
        <v>#REF!</v>
      </c>
      <c r="AB127" s="72">
        <v>13429.804275333636</v>
      </c>
      <c r="AC127" s="79" t="e">
        <f>#REF!-AB127</f>
        <v>#REF!</v>
      </c>
      <c r="AD127" s="71" t="e">
        <f>AC127/#REF!</f>
        <v>#REF!</v>
      </c>
      <c r="AE127" s="78" t="e">
        <f>#REF!-#REF!</f>
        <v>#REF!</v>
      </c>
      <c r="AF127" s="71" t="e">
        <f>AE127/#REF!</f>
        <v>#REF!</v>
      </c>
      <c r="AG127" s="78" t="e">
        <f>#REF!-#REF!</f>
        <v>#REF!</v>
      </c>
      <c r="AH127" s="73" t="e">
        <f>AG127/#REF!</f>
        <v>#REF!</v>
      </c>
    </row>
    <row r="128" spans="1:34" s="70" customFormat="1" ht="14.25">
      <c r="A128" s="11" t="s">
        <v>222</v>
      </c>
      <c r="B128" s="52" t="s">
        <v>223</v>
      </c>
      <c r="C128" s="121">
        <v>502</v>
      </c>
      <c r="D128" s="122">
        <v>372914.67</v>
      </c>
      <c r="E128" s="124">
        <v>30400</v>
      </c>
      <c r="F128" s="12">
        <f t="shared" si="16"/>
        <v>6157.998826973683</v>
      </c>
      <c r="G128" s="13">
        <f t="shared" si="26"/>
        <v>0.0003510174098029699</v>
      </c>
      <c r="H128" s="97">
        <f t="shared" si="27"/>
        <v>12.266929934210525</v>
      </c>
      <c r="I128" s="97">
        <f t="shared" si="28"/>
        <v>1137.9988269736837</v>
      </c>
      <c r="J128" s="97">
        <f t="shared" si="29"/>
        <v>1137.9988269736837</v>
      </c>
      <c r="K128" s="97">
        <f t="shared" si="30"/>
        <v>0.000242184103805876</v>
      </c>
      <c r="L128" s="47">
        <f t="shared" si="17"/>
        <v>26512.344962418316</v>
      </c>
      <c r="M128" s="48">
        <f t="shared" si="19"/>
        <v>4473.14039729453</v>
      </c>
      <c r="N128" s="49">
        <f t="shared" si="18"/>
        <v>30985.485359712846</v>
      </c>
      <c r="O128" s="129"/>
      <c r="Z128" s="78" t="e">
        <f>#REF!-#REF!</f>
        <v>#REF!</v>
      </c>
      <c r="AA128" s="71" t="e">
        <f>Z128/#REF!</f>
        <v>#REF!</v>
      </c>
      <c r="AB128" s="72">
        <v>58380.59505848042</v>
      </c>
      <c r="AC128" s="79" t="e">
        <f>#REF!-AB128</f>
        <v>#REF!</v>
      </c>
      <c r="AD128" s="71" t="e">
        <f>AC128/#REF!</f>
        <v>#REF!</v>
      </c>
      <c r="AE128" s="78" t="e">
        <f>#REF!-#REF!</f>
        <v>#REF!</v>
      </c>
      <c r="AF128" s="71" t="e">
        <f>AE128/#REF!</f>
        <v>#REF!</v>
      </c>
      <c r="AG128" s="78" t="e">
        <f>#REF!-#REF!</f>
        <v>#REF!</v>
      </c>
      <c r="AH128" s="73" t="e">
        <f>AG128/#REF!</f>
        <v>#REF!</v>
      </c>
    </row>
    <row r="129" spans="1:34" s="70" customFormat="1" ht="14.25">
      <c r="A129" s="11" t="s">
        <v>224</v>
      </c>
      <c r="B129" s="52" t="s">
        <v>225</v>
      </c>
      <c r="C129" s="121">
        <v>1271</v>
      </c>
      <c r="D129" s="122">
        <v>948480.91</v>
      </c>
      <c r="E129" s="124">
        <v>87600</v>
      </c>
      <c r="F129" s="12">
        <f t="shared" si="16"/>
        <v>13761.635121118723</v>
      </c>
      <c r="G129" s="13">
        <f t="shared" si="26"/>
        <v>0.0007844388494699722</v>
      </c>
      <c r="H129" s="97">
        <f t="shared" si="27"/>
        <v>10.827407648401827</v>
      </c>
      <c r="I129" s="97">
        <f t="shared" si="28"/>
        <v>1051.6351211187225</v>
      </c>
      <c r="J129" s="97">
        <f t="shared" si="29"/>
        <v>1051.6351211187225</v>
      </c>
      <c r="K129" s="97">
        <f t="shared" si="30"/>
        <v>0.0002238045446990706</v>
      </c>
      <c r="L129" s="47">
        <f t="shared" si="17"/>
        <v>59248.666300467</v>
      </c>
      <c r="M129" s="48">
        <f t="shared" si="19"/>
        <v>4133.669940591834</v>
      </c>
      <c r="N129" s="49">
        <f t="shared" si="18"/>
        <v>63382.33624105883</v>
      </c>
      <c r="O129" s="129"/>
      <c r="Z129" s="78" t="e">
        <f>#REF!-#REF!</f>
        <v>#REF!</v>
      </c>
      <c r="AA129" s="71" t="e">
        <f>Z129/#REF!</f>
        <v>#REF!</v>
      </c>
      <c r="AB129" s="72">
        <v>110676.2916790705</v>
      </c>
      <c r="AC129" s="79" t="e">
        <f>#REF!-AB129</f>
        <v>#REF!</v>
      </c>
      <c r="AD129" s="71" t="e">
        <f>AC129/#REF!</f>
        <v>#REF!</v>
      </c>
      <c r="AE129" s="78" t="e">
        <f>#REF!-#REF!</f>
        <v>#REF!</v>
      </c>
      <c r="AF129" s="71" t="e">
        <f>AE129/#REF!</f>
        <v>#REF!</v>
      </c>
      <c r="AG129" s="78" t="e">
        <f>#REF!-#REF!</f>
        <v>#REF!</v>
      </c>
      <c r="AH129" s="73" t="e">
        <f>AG129/#REF!</f>
        <v>#REF!</v>
      </c>
    </row>
    <row r="130" spans="1:34" s="70" customFormat="1" ht="14.25">
      <c r="A130" s="11" t="s">
        <v>226</v>
      </c>
      <c r="B130" s="52" t="s">
        <v>227</v>
      </c>
      <c r="C130" s="121">
        <v>144</v>
      </c>
      <c r="D130" s="122">
        <v>342322.1</v>
      </c>
      <c r="E130" s="124">
        <v>34700</v>
      </c>
      <c r="F130" s="12">
        <f t="shared" si="16"/>
        <v>1420.5873890489913</v>
      </c>
      <c r="G130" s="13">
        <f t="shared" si="26"/>
        <v>8.09761287252145E-05</v>
      </c>
      <c r="H130" s="97">
        <f t="shared" si="27"/>
        <v>9.865190201729106</v>
      </c>
      <c r="I130" s="97">
        <f t="shared" si="28"/>
        <v>-19.412610951008674</v>
      </c>
      <c r="J130" s="97">
        <f t="shared" si="29"/>
        <v>0</v>
      </c>
      <c r="K130" s="97">
        <f t="shared" si="30"/>
        <v>0</v>
      </c>
      <c r="L130" s="47">
        <f t="shared" si="17"/>
        <v>6116.127002615451</v>
      </c>
      <c r="M130" s="48">
        <f t="shared" si="19"/>
        <v>0</v>
      </c>
      <c r="N130" s="49">
        <f t="shared" si="18"/>
        <v>6116.127002615451</v>
      </c>
      <c r="O130" s="129"/>
      <c r="Z130" s="78" t="e">
        <f>#REF!-#REF!</f>
        <v>#REF!</v>
      </c>
      <c r="AA130" s="71" t="e">
        <f>Z130/#REF!</f>
        <v>#REF!</v>
      </c>
      <c r="AB130" s="72">
        <v>10824.677954763136</v>
      </c>
      <c r="AC130" s="79" t="e">
        <f>#REF!-AB130</f>
        <v>#REF!</v>
      </c>
      <c r="AD130" s="71" t="e">
        <f>AC130/#REF!</f>
        <v>#REF!</v>
      </c>
      <c r="AE130" s="78" t="e">
        <f>#REF!-#REF!</f>
        <v>#REF!</v>
      </c>
      <c r="AF130" s="71" t="e">
        <f>AE130/#REF!</f>
        <v>#REF!</v>
      </c>
      <c r="AG130" s="78" t="e">
        <f>#REF!-#REF!</f>
        <v>#REF!</v>
      </c>
      <c r="AH130" s="73" t="e">
        <f>AG130/#REF!</f>
        <v>#REF!</v>
      </c>
    </row>
    <row r="131" spans="1:34" s="70" customFormat="1" ht="14.25">
      <c r="A131" s="11" t="s">
        <v>228</v>
      </c>
      <c r="B131" s="52" t="s">
        <v>229</v>
      </c>
      <c r="C131" s="121">
        <v>261</v>
      </c>
      <c r="D131" s="122">
        <v>996669.71</v>
      </c>
      <c r="E131" s="124">
        <v>115250</v>
      </c>
      <c r="F131" s="12">
        <f t="shared" si="16"/>
        <v>2257.100167548807</v>
      </c>
      <c r="G131" s="13">
        <f t="shared" si="26"/>
        <v>0.00012865891610898444</v>
      </c>
      <c r="H131" s="97">
        <f t="shared" si="27"/>
        <v>8.647893362255965</v>
      </c>
      <c r="I131" s="97">
        <f t="shared" si="28"/>
        <v>-352.899832451193</v>
      </c>
      <c r="J131" s="97">
        <f t="shared" si="29"/>
        <v>0</v>
      </c>
      <c r="K131" s="97">
        <f t="shared" si="30"/>
        <v>0</v>
      </c>
      <c r="L131" s="47">
        <f t="shared" si="17"/>
        <v>9717.607933711595</v>
      </c>
      <c r="M131" s="48">
        <f t="shared" si="19"/>
        <v>0</v>
      </c>
      <c r="N131" s="49">
        <f t="shared" si="18"/>
        <v>9717.607933711595</v>
      </c>
      <c r="O131" s="129"/>
      <c r="Z131" s="78" t="e">
        <f>#REF!-#REF!</f>
        <v>#REF!</v>
      </c>
      <c r="AA131" s="71" t="e">
        <f>Z131/#REF!</f>
        <v>#REF!</v>
      </c>
      <c r="AB131" s="72">
        <v>11329.614977686058</v>
      </c>
      <c r="AC131" s="79" t="e">
        <f>#REF!-AB131</f>
        <v>#REF!</v>
      </c>
      <c r="AD131" s="71" t="e">
        <f>AC131/#REF!</f>
        <v>#REF!</v>
      </c>
      <c r="AE131" s="78" t="e">
        <f>#REF!-#REF!</f>
        <v>#REF!</v>
      </c>
      <c r="AF131" s="71" t="e">
        <f>AE131/#REF!</f>
        <v>#REF!</v>
      </c>
      <c r="AG131" s="78" t="e">
        <f>#REF!-#REF!</f>
        <v>#REF!</v>
      </c>
      <c r="AH131" s="73" t="e">
        <f>AG131/#REF!</f>
        <v>#REF!</v>
      </c>
    </row>
    <row r="132" spans="1:34" s="70" customFormat="1" ht="14.25">
      <c r="A132" s="11" t="s">
        <v>230</v>
      </c>
      <c r="B132" s="52" t="s">
        <v>231</v>
      </c>
      <c r="C132" s="121">
        <v>726</v>
      </c>
      <c r="D132" s="122">
        <v>1835669.6</v>
      </c>
      <c r="E132" s="124">
        <v>166600</v>
      </c>
      <c r="F132" s="12">
        <f t="shared" si="16"/>
        <v>7999.3765282112845</v>
      </c>
      <c r="G132" s="13">
        <f t="shared" si="26"/>
        <v>0.00045597937055004884</v>
      </c>
      <c r="H132" s="97">
        <f t="shared" si="27"/>
        <v>11.018424969987995</v>
      </c>
      <c r="I132" s="97">
        <f t="shared" si="28"/>
        <v>739.3765282112846</v>
      </c>
      <c r="J132" s="97">
        <f t="shared" si="29"/>
        <v>739.3765282112846</v>
      </c>
      <c r="K132" s="97">
        <f t="shared" si="30"/>
        <v>0.00015735098983901753</v>
      </c>
      <c r="L132" s="47">
        <f t="shared" si="17"/>
        <v>34440.12185764519</v>
      </c>
      <c r="M132" s="48">
        <f t="shared" si="19"/>
        <v>2906.2727823266537</v>
      </c>
      <c r="N132" s="49">
        <f t="shared" si="18"/>
        <v>37346.39463997184</v>
      </c>
      <c r="O132" s="129"/>
      <c r="Z132" s="78" t="e">
        <f>#REF!-#REF!</f>
        <v>#REF!</v>
      </c>
      <c r="AA132" s="71" t="e">
        <f>Z132/#REF!</f>
        <v>#REF!</v>
      </c>
      <c r="AB132" s="72">
        <v>48646.52178406483</v>
      </c>
      <c r="AC132" s="79" t="e">
        <f>#REF!-AB132</f>
        <v>#REF!</v>
      </c>
      <c r="AD132" s="71" t="e">
        <f>AC132/#REF!</f>
        <v>#REF!</v>
      </c>
      <c r="AE132" s="78" t="e">
        <f>#REF!-#REF!</f>
        <v>#REF!</v>
      </c>
      <c r="AF132" s="71" t="e">
        <f>AE132/#REF!</f>
        <v>#REF!</v>
      </c>
      <c r="AG132" s="78" t="e">
        <f>#REF!-#REF!</f>
        <v>#REF!</v>
      </c>
      <c r="AH132" s="73" t="e">
        <f>AG132/#REF!</f>
        <v>#REF!</v>
      </c>
    </row>
    <row r="133" spans="1:34" s="70" customFormat="1" ht="14.25">
      <c r="A133" s="11" t="s">
        <v>232</v>
      </c>
      <c r="B133" s="52" t="s">
        <v>233</v>
      </c>
      <c r="C133" s="121">
        <v>7489</v>
      </c>
      <c r="D133" s="122">
        <v>6092047.34</v>
      </c>
      <c r="E133" s="124">
        <v>463500</v>
      </c>
      <c r="F133" s="12">
        <f t="shared" si="16"/>
        <v>98432.23846658035</v>
      </c>
      <c r="G133" s="13">
        <f t="shared" si="26"/>
        <v>0.005610821040806761</v>
      </c>
      <c r="H133" s="97">
        <f t="shared" si="27"/>
        <v>13.143575706580366</v>
      </c>
      <c r="I133" s="97">
        <f t="shared" si="28"/>
        <v>23542.238466580362</v>
      </c>
      <c r="J133" s="97">
        <f t="shared" si="29"/>
        <v>23542.238466580362</v>
      </c>
      <c r="K133" s="97">
        <f t="shared" si="30"/>
        <v>0.005010159755414963</v>
      </c>
      <c r="L133" s="47">
        <f t="shared" si="17"/>
        <v>423785.31321213464</v>
      </c>
      <c r="M133" s="48">
        <f t="shared" si="19"/>
        <v>92537.65068251437</v>
      </c>
      <c r="N133" s="49">
        <f t="shared" si="18"/>
        <v>516322.963894649</v>
      </c>
      <c r="O133" s="129"/>
      <c r="Z133" s="78" t="e">
        <f>#REF!-#REF!</f>
        <v>#REF!</v>
      </c>
      <c r="AA133" s="71" t="e">
        <f>Z133/#REF!</f>
        <v>#REF!</v>
      </c>
      <c r="AB133" s="72">
        <v>749819.5207432327</v>
      </c>
      <c r="AC133" s="79" t="e">
        <f>#REF!-AB133</f>
        <v>#REF!</v>
      </c>
      <c r="AD133" s="71" t="e">
        <f>AC133/#REF!</f>
        <v>#REF!</v>
      </c>
      <c r="AE133" s="78" t="e">
        <f>#REF!-#REF!</f>
        <v>#REF!</v>
      </c>
      <c r="AF133" s="71" t="e">
        <f>AE133/#REF!</f>
        <v>#REF!</v>
      </c>
      <c r="AG133" s="78" t="e">
        <f>#REF!-#REF!</f>
        <v>#REF!</v>
      </c>
      <c r="AH133" s="73" t="e">
        <f>AG133/#REF!</f>
        <v>#REF!</v>
      </c>
    </row>
    <row r="134" spans="1:34" s="70" customFormat="1" ht="14.25">
      <c r="A134" s="11" t="s">
        <v>234</v>
      </c>
      <c r="B134" s="52" t="s">
        <v>235</v>
      </c>
      <c r="C134" s="121">
        <v>784</v>
      </c>
      <c r="D134" s="122">
        <v>902443</v>
      </c>
      <c r="E134" s="124">
        <v>80650</v>
      </c>
      <c r="F134" s="12">
        <f t="shared" si="16"/>
        <v>8772.66350898946</v>
      </c>
      <c r="G134" s="13">
        <f t="shared" si="26"/>
        <v>0.0005000581696297347</v>
      </c>
      <c r="H134" s="97">
        <f t="shared" si="27"/>
        <v>11.189621822690638</v>
      </c>
      <c r="I134" s="97">
        <f t="shared" si="28"/>
        <v>932.6635089894603</v>
      </c>
      <c r="J134" s="97">
        <f t="shared" si="29"/>
        <v>932.6635089894603</v>
      </c>
      <c r="K134" s="97">
        <f t="shared" si="30"/>
        <v>0.00019848550870455286</v>
      </c>
      <c r="L134" s="47">
        <f t="shared" si="17"/>
        <v>37769.393552133864</v>
      </c>
      <c r="M134" s="48">
        <f t="shared" si="19"/>
        <v>3666.0273457730914</v>
      </c>
      <c r="N134" s="49">
        <f t="shared" si="18"/>
        <v>41435.42089790696</v>
      </c>
      <c r="O134" s="129"/>
      <c r="Z134" s="78" t="e">
        <f>#REF!-#REF!</f>
        <v>#REF!</v>
      </c>
      <c r="AA134" s="71" t="e">
        <f>Z134/#REF!</f>
        <v>#REF!</v>
      </c>
      <c r="AB134" s="72">
        <v>67380.13399017694</v>
      </c>
      <c r="AC134" s="79" t="e">
        <f>#REF!-AB134</f>
        <v>#REF!</v>
      </c>
      <c r="AD134" s="71" t="e">
        <f>AC134/#REF!</f>
        <v>#REF!</v>
      </c>
      <c r="AE134" s="78" t="e">
        <f>#REF!-#REF!</f>
        <v>#REF!</v>
      </c>
      <c r="AF134" s="71" t="e">
        <f>AE134/#REF!</f>
        <v>#REF!</v>
      </c>
      <c r="AG134" s="78" t="e">
        <f>#REF!-#REF!</f>
        <v>#REF!</v>
      </c>
      <c r="AH134" s="73" t="e">
        <f>AG134/#REF!</f>
        <v>#REF!</v>
      </c>
    </row>
    <row r="135" spans="1:34" s="70" customFormat="1" ht="14.25">
      <c r="A135" s="11" t="s">
        <v>236</v>
      </c>
      <c r="B135" s="52" t="s">
        <v>237</v>
      </c>
      <c r="C135" s="121">
        <v>4836</v>
      </c>
      <c r="D135" s="122">
        <v>11723422</v>
      </c>
      <c r="E135" s="124">
        <v>955500</v>
      </c>
      <c r="F135" s="12">
        <f t="shared" si="16"/>
        <v>59334.87053061225</v>
      </c>
      <c r="G135" s="13">
        <f t="shared" si="26"/>
        <v>0.003382198202672553</v>
      </c>
      <c r="H135" s="97">
        <f t="shared" si="27"/>
        <v>12.269410779696495</v>
      </c>
      <c r="I135" s="97">
        <f t="shared" si="28"/>
        <v>10974.870530612248</v>
      </c>
      <c r="J135" s="97">
        <f t="shared" si="29"/>
        <v>10974.870530612248</v>
      </c>
      <c r="K135" s="97">
        <f t="shared" si="30"/>
        <v>0.0023356255919087265</v>
      </c>
      <c r="L135" s="47">
        <f t="shared" si="17"/>
        <v>255457.43024785793</v>
      </c>
      <c r="M135" s="48">
        <f t="shared" si="19"/>
        <v>43139.00468255418</v>
      </c>
      <c r="N135" s="49">
        <f t="shared" si="18"/>
        <v>298596.4349304121</v>
      </c>
      <c r="O135" s="129"/>
      <c r="Z135" s="78" t="e">
        <f>#REF!-#REF!</f>
        <v>#REF!</v>
      </c>
      <c r="AA135" s="71" t="e">
        <f>Z135/#REF!</f>
        <v>#REF!</v>
      </c>
      <c r="AB135" s="72">
        <v>526954.4782591847</v>
      </c>
      <c r="AC135" s="79" t="e">
        <f>#REF!-AB135</f>
        <v>#REF!</v>
      </c>
      <c r="AD135" s="71" t="e">
        <f>AC135/#REF!</f>
        <v>#REF!</v>
      </c>
      <c r="AE135" s="78" t="e">
        <f>#REF!-#REF!</f>
        <v>#REF!</v>
      </c>
      <c r="AF135" s="71" t="e">
        <f>AE135/#REF!</f>
        <v>#REF!</v>
      </c>
      <c r="AG135" s="78" t="e">
        <f>#REF!-#REF!</f>
        <v>#REF!</v>
      </c>
      <c r="AH135" s="73" t="e">
        <f>AG135/#REF!</f>
        <v>#REF!</v>
      </c>
    </row>
    <row r="136" spans="1:34" s="70" customFormat="1" ht="14.25">
      <c r="A136" s="11" t="s">
        <v>238</v>
      </c>
      <c r="B136" s="52" t="s">
        <v>239</v>
      </c>
      <c r="C136" s="121">
        <v>1150</v>
      </c>
      <c r="D136" s="122">
        <v>1104625.92</v>
      </c>
      <c r="E136" s="124">
        <v>143950</v>
      </c>
      <c r="F136" s="12">
        <f aca="true" t="shared" si="31" ref="F136:F199">D136/E136*C136</f>
        <v>8824.72947551233</v>
      </c>
      <c r="G136" s="13">
        <f t="shared" si="26"/>
        <v>0.0005030260267569059</v>
      </c>
      <c r="H136" s="97">
        <f t="shared" si="27"/>
        <v>7.67367780479333</v>
      </c>
      <c r="I136" s="97">
        <f t="shared" si="28"/>
        <v>-2675.27052448767</v>
      </c>
      <c r="J136" s="97">
        <f t="shared" si="29"/>
        <v>0</v>
      </c>
      <c r="K136" s="97">
        <f t="shared" si="30"/>
        <v>0</v>
      </c>
      <c r="L136" s="47">
        <f t="shared" si="17"/>
        <v>37993.5558009491</v>
      </c>
      <c r="M136" s="48">
        <f t="shared" si="19"/>
        <v>0</v>
      </c>
      <c r="N136" s="49">
        <f t="shared" si="18"/>
        <v>37993.5558009491</v>
      </c>
      <c r="O136" s="129"/>
      <c r="Z136" s="78" t="e">
        <f>#REF!-#REF!</f>
        <v>#REF!</v>
      </c>
      <c r="AA136" s="71" t="e">
        <f>Z136/#REF!</f>
        <v>#REF!</v>
      </c>
      <c r="AB136" s="72">
        <v>95082.59287043927</v>
      </c>
      <c r="AC136" s="79" t="e">
        <f>#REF!-AB136</f>
        <v>#REF!</v>
      </c>
      <c r="AD136" s="71" t="e">
        <f>AC136/#REF!</f>
        <v>#REF!</v>
      </c>
      <c r="AE136" s="78" t="e">
        <f>#REF!-#REF!</f>
        <v>#REF!</v>
      </c>
      <c r="AF136" s="71" t="e">
        <f>AE136/#REF!</f>
        <v>#REF!</v>
      </c>
      <c r="AG136" s="78" t="e">
        <f>#REF!-#REF!</f>
        <v>#REF!</v>
      </c>
      <c r="AH136" s="73" t="e">
        <f>AG136/#REF!</f>
        <v>#REF!</v>
      </c>
    </row>
    <row r="137" spans="1:34" s="70" customFormat="1" ht="14.25">
      <c r="A137" s="11" t="s">
        <v>240</v>
      </c>
      <c r="B137" s="52" t="s">
        <v>241</v>
      </c>
      <c r="C137" s="121">
        <v>1426</v>
      </c>
      <c r="D137" s="122">
        <v>1203174</v>
      </c>
      <c r="E137" s="124">
        <v>99650</v>
      </c>
      <c r="F137" s="12">
        <f t="shared" si="31"/>
        <v>17217.52256899147</v>
      </c>
      <c r="G137" s="13">
        <f t="shared" si="26"/>
        <v>0.0009814308747378704</v>
      </c>
      <c r="H137" s="97">
        <f t="shared" si="27"/>
        <v>12.073998996487706</v>
      </c>
      <c r="I137" s="97">
        <f t="shared" si="28"/>
        <v>2957.522568991469</v>
      </c>
      <c r="J137" s="97">
        <f t="shared" si="29"/>
        <v>2957.522568991469</v>
      </c>
      <c r="K137" s="97">
        <f t="shared" si="30"/>
        <v>0.0006294074614836266</v>
      </c>
      <c r="L137" s="47">
        <f aca="true" t="shared" si="32" ref="L137:L200">$B$541*G137</f>
        <v>74127.47396895135</v>
      </c>
      <c r="M137" s="48">
        <f t="shared" si="19"/>
        <v>11625.155813602583</v>
      </c>
      <c r="N137" s="49">
        <f aca="true" t="shared" si="33" ref="N137:N200">L137+M137</f>
        <v>85752.62978255394</v>
      </c>
      <c r="O137" s="129"/>
      <c r="Z137" s="78" t="e">
        <f>#REF!-#REF!</f>
        <v>#REF!</v>
      </c>
      <c r="AA137" s="71" t="e">
        <f>Z137/#REF!</f>
        <v>#REF!</v>
      </c>
      <c r="AB137" s="72">
        <v>112950.88825157867</v>
      </c>
      <c r="AC137" s="79" t="e">
        <f>#REF!-AB137</f>
        <v>#REF!</v>
      </c>
      <c r="AD137" s="71" t="e">
        <f>AC137/#REF!</f>
        <v>#REF!</v>
      </c>
      <c r="AE137" s="78" t="e">
        <f>#REF!-#REF!</f>
        <v>#REF!</v>
      </c>
      <c r="AF137" s="71" t="e">
        <f>AE137/#REF!</f>
        <v>#REF!</v>
      </c>
      <c r="AG137" s="78" t="e">
        <f>#REF!-#REF!</f>
        <v>#REF!</v>
      </c>
      <c r="AH137" s="73" t="e">
        <f>AG137/#REF!</f>
        <v>#REF!</v>
      </c>
    </row>
    <row r="138" spans="1:34" s="70" customFormat="1" ht="14.25">
      <c r="A138" s="11" t="s">
        <v>242</v>
      </c>
      <c r="B138" s="52" t="s">
        <v>243</v>
      </c>
      <c r="C138" s="121">
        <v>803</v>
      </c>
      <c r="D138" s="122">
        <v>629756.46</v>
      </c>
      <c r="E138" s="124">
        <v>65150</v>
      </c>
      <c r="F138" s="12">
        <f t="shared" si="31"/>
        <v>7762.002108672294</v>
      </c>
      <c r="G138" s="13">
        <f t="shared" si="26"/>
        <v>0.00044244858624150284</v>
      </c>
      <c r="H138" s="97">
        <f t="shared" si="27"/>
        <v>9.66625418265541</v>
      </c>
      <c r="I138" s="97">
        <f t="shared" si="28"/>
        <v>-267.99789132770627</v>
      </c>
      <c r="J138" s="97">
        <f t="shared" si="29"/>
        <v>0</v>
      </c>
      <c r="K138" s="97">
        <f t="shared" si="30"/>
        <v>0</v>
      </c>
      <c r="L138" s="47">
        <f t="shared" si="32"/>
        <v>33418.14171882071</v>
      </c>
      <c r="M138" s="48">
        <f aca="true" t="shared" si="34" ref="M138:M201">$G$541*K138</f>
        <v>0</v>
      </c>
      <c r="N138" s="49">
        <f t="shared" si="33"/>
        <v>33418.14171882071</v>
      </c>
      <c r="O138" s="129"/>
      <c r="Z138" s="78" t="e">
        <f>#REF!-#REF!</f>
        <v>#REF!</v>
      </c>
      <c r="AA138" s="71" t="e">
        <f>Z138/#REF!</f>
        <v>#REF!</v>
      </c>
      <c r="AB138" s="72">
        <v>49321.269278506115</v>
      </c>
      <c r="AC138" s="79" t="e">
        <f>#REF!-AB138</f>
        <v>#REF!</v>
      </c>
      <c r="AD138" s="71" t="e">
        <f>AC138/#REF!</f>
        <v>#REF!</v>
      </c>
      <c r="AE138" s="78" t="e">
        <f>#REF!-#REF!</f>
        <v>#REF!</v>
      </c>
      <c r="AF138" s="71" t="e">
        <f>AE138/#REF!</f>
        <v>#REF!</v>
      </c>
      <c r="AG138" s="78" t="e">
        <f>#REF!-#REF!</f>
        <v>#REF!</v>
      </c>
      <c r="AH138" s="73" t="e">
        <f>AG138/#REF!</f>
        <v>#REF!</v>
      </c>
    </row>
    <row r="139" spans="1:34" s="70" customFormat="1" ht="14.25">
      <c r="A139" s="11" t="s">
        <v>244</v>
      </c>
      <c r="B139" s="52" t="s">
        <v>245</v>
      </c>
      <c r="C139" s="121">
        <v>1033</v>
      </c>
      <c r="D139" s="122">
        <v>1316854.77</v>
      </c>
      <c r="E139" s="124">
        <v>81250</v>
      </c>
      <c r="F139" s="12">
        <f t="shared" si="31"/>
        <v>16742.28895273846</v>
      </c>
      <c r="G139" s="13">
        <f t="shared" si="26"/>
        <v>0.0009543416729183225</v>
      </c>
      <c r="H139" s="97">
        <f t="shared" si="27"/>
        <v>16.207443323076923</v>
      </c>
      <c r="I139" s="97">
        <f t="shared" si="28"/>
        <v>6412.288952738461</v>
      </c>
      <c r="J139" s="97">
        <f t="shared" si="29"/>
        <v>6412.288952738461</v>
      </c>
      <c r="K139" s="97">
        <f t="shared" si="30"/>
        <v>0.0013646362514213696</v>
      </c>
      <c r="L139" s="47">
        <f t="shared" si="32"/>
        <v>72081.4265555209</v>
      </c>
      <c r="M139" s="48">
        <f t="shared" si="34"/>
        <v>25204.831563752698</v>
      </c>
      <c r="N139" s="49">
        <f t="shared" si="33"/>
        <v>97286.2581192736</v>
      </c>
      <c r="O139" s="129"/>
      <c r="Z139" s="78" t="e">
        <f>#REF!-#REF!</f>
        <v>#REF!</v>
      </c>
      <c r="AA139" s="71" t="e">
        <f>Z139/#REF!</f>
        <v>#REF!</v>
      </c>
      <c r="AB139" s="72">
        <v>126895.02930686397</v>
      </c>
      <c r="AC139" s="79" t="e">
        <f>#REF!-AB139</f>
        <v>#REF!</v>
      </c>
      <c r="AD139" s="71" t="e">
        <f>AC139/#REF!</f>
        <v>#REF!</v>
      </c>
      <c r="AE139" s="78" t="e">
        <f>#REF!-#REF!</f>
        <v>#REF!</v>
      </c>
      <c r="AF139" s="71" t="e">
        <f>AE139/#REF!</f>
        <v>#REF!</v>
      </c>
      <c r="AG139" s="78" t="e">
        <f>#REF!-#REF!</f>
        <v>#REF!</v>
      </c>
      <c r="AH139" s="73" t="e">
        <f>AG139/#REF!</f>
        <v>#REF!</v>
      </c>
    </row>
    <row r="140" spans="1:34" s="70" customFormat="1" ht="14.25">
      <c r="A140" s="11" t="s">
        <v>246</v>
      </c>
      <c r="B140" s="52" t="s">
        <v>1008</v>
      </c>
      <c r="C140" s="121">
        <v>1089</v>
      </c>
      <c r="D140" s="122">
        <v>5103815.29</v>
      </c>
      <c r="E140" s="124">
        <v>597750</v>
      </c>
      <c r="F140" s="12">
        <f t="shared" si="31"/>
        <v>9298.293351417817</v>
      </c>
      <c r="G140" s="13">
        <f t="shared" si="26"/>
        <v>0.0005300200502647493</v>
      </c>
      <c r="H140" s="97">
        <f t="shared" si="27"/>
        <v>8.538377733166039</v>
      </c>
      <c r="I140" s="97">
        <f t="shared" si="28"/>
        <v>-1591.706648582184</v>
      </c>
      <c r="J140" s="97">
        <f t="shared" si="29"/>
        <v>0</v>
      </c>
      <c r="K140" s="97">
        <f t="shared" si="30"/>
        <v>0</v>
      </c>
      <c r="L140" s="47">
        <f t="shared" si="32"/>
        <v>40032.41439649651</v>
      </c>
      <c r="M140" s="48">
        <f t="shared" si="34"/>
        <v>0</v>
      </c>
      <c r="N140" s="49">
        <f t="shared" si="33"/>
        <v>40032.41439649651</v>
      </c>
      <c r="O140" s="129"/>
      <c r="Z140" s="78" t="e">
        <f>#REF!-#REF!</f>
        <v>#REF!</v>
      </c>
      <c r="AA140" s="71" t="e">
        <f>Z140/#REF!</f>
        <v>#REF!</v>
      </c>
      <c r="AB140" s="72">
        <v>59984.67299397935</v>
      </c>
      <c r="AC140" s="79" t="e">
        <f>#REF!-AB140</f>
        <v>#REF!</v>
      </c>
      <c r="AD140" s="71" t="e">
        <f>AC140/#REF!</f>
        <v>#REF!</v>
      </c>
      <c r="AE140" s="78" t="e">
        <f>#REF!-#REF!</f>
        <v>#REF!</v>
      </c>
      <c r="AF140" s="71" t="e">
        <f>AE140/#REF!</f>
        <v>#REF!</v>
      </c>
      <c r="AG140" s="78" t="e">
        <f>#REF!-#REF!</f>
        <v>#REF!</v>
      </c>
      <c r="AH140" s="73" t="e">
        <f>AG140/#REF!</f>
        <v>#REF!</v>
      </c>
    </row>
    <row r="141" spans="1:34" s="70" customFormat="1" ht="14.25">
      <c r="A141" s="11" t="s">
        <v>247</v>
      </c>
      <c r="B141" s="52" t="s">
        <v>1009</v>
      </c>
      <c r="C141" s="121">
        <v>125</v>
      </c>
      <c r="D141" s="122">
        <v>893049</v>
      </c>
      <c r="E141" s="124">
        <v>192400</v>
      </c>
      <c r="F141" s="12">
        <f t="shared" si="31"/>
        <v>580.2033523908524</v>
      </c>
      <c r="G141" s="13">
        <f t="shared" si="26"/>
        <v>3.3072672411554386E-05</v>
      </c>
      <c r="H141" s="97">
        <f t="shared" si="27"/>
        <v>4.641626819126819</v>
      </c>
      <c r="I141" s="97">
        <f t="shared" si="28"/>
        <v>-669.7966476091476</v>
      </c>
      <c r="J141" s="97">
        <f t="shared" si="29"/>
        <v>0</v>
      </c>
      <c r="K141" s="97">
        <f t="shared" si="30"/>
        <v>0</v>
      </c>
      <c r="L141" s="47">
        <f t="shared" si="32"/>
        <v>2497.978947244703</v>
      </c>
      <c r="M141" s="48">
        <f t="shared" si="34"/>
        <v>0</v>
      </c>
      <c r="N141" s="49">
        <f t="shared" si="33"/>
        <v>2497.978947244703</v>
      </c>
      <c r="O141" s="129"/>
      <c r="Z141" s="78" t="e">
        <f>#REF!-#REF!</f>
        <v>#REF!</v>
      </c>
      <c r="AA141" s="71" t="e">
        <f>Z141/#REF!</f>
        <v>#REF!</v>
      </c>
      <c r="AB141" s="72">
        <v>3082.831012521966</v>
      </c>
      <c r="AC141" s="79" t="e">
        <f>#REF!-AB141</f>
        <v>#REF!</v>
      </c>
      <c r="AD141" s="71" t="e">
        <f>AC141/#REF!</f>
        <v>#REF!</v>
      </c>
      <c r="AE141" s="78" t="e">
        <f>#REF!-#REF!</f>
        <v>#REF!</v>
      </c>
      <c r="AF141" s="71" t="e">
        <f>AE141/#REF!</f>
        <v>#REF!</v>
      </c>
      <c r="AG141" s="78" t="e">
        <f>#REF!-#REF!</f>
        <v>#REF!</v>
      </c>
      <c r="AH141" s="73" t="e">
        <f>AG141/#REF!</f>
        <v>#REF!</v>
      </c>
    </row>
    <row r="142" spans="1:34" s="70" customFormat="1" ht="14.25">
      <c r="A142" s="11" t="s">
        <v>248</v>
      </c>
      <c r="B142" s="52" t="s">
        <v>249</v>
      </c>
      <c r="C142" s="121">
        <v>102</v>
      </c>
      <c r="D142" s="122">
        <v>384993.46</v>
      </c>
      <c r="E142" s="124">
        <v>126400</v>
      </c>
      <c r="F142" s="12">
        <f t="shared" si="31"/>
        <v>310.6751022151899</v>
      </c>
      <c r="G142" s="13">
        <f t="shared" si="26"/>
        <v>1.7709059831608007E-05</v>
      </c>
      <c r="H142" s="97">
        <f t="shared" si="27"/>
        <v>3.045834335443038</v>
      </c>
      <c r="I142" s="97">
        <f t="shared" si="28"/>
        <v>-709.3248977848101</v>
      </c>
      <c r="J142" s="97">
        <f t="shared" si="29"/>
        <v>0</v>
      </c>
      <c r="K142" s="97">
        <f t="shared" si="30"/>
        <v>0</v>
      </c>
      <c r="L142" s="47">
        <f t="shared" si="32"/>
        <v>1337.5652890813528</v>
      </c>
      <c r="M142" s="48">
        <f t="shared" si="34"/>
        <v>0</v>
      </c>
      <c r="N142" s="49">
        <f t="shared" si="33"/>
        <v>1337.5652890813528</v>
      </c>
      <c r="O142" s="129"/>
      <c r="Z142" s="78" t="e">
        <f>#REF!-#REF!</f>
        <v>#REF!</v>
      </c>
      <c r="AA142" s="71" t="e">
        <f>Z142/#REF!</f>
        <v>#REF!</v>
      </c>
      <c r="AB142" s="72">
        <v>2807.8604271544773</v>
      </c>
      <c r="AC142" s="79" t="e">
        <f>#REF!-AB142</f>
        <v>#REF!</v>
      </c>
      <c r="AD142" s="71" t="e">
        <f>AC142/#REF!</f>
        <v>#REF!</v>
      </c>
      <c r="AE142" s="78" t="e">
        <f>#REF!-#REF!</f>
        <v>#REF!</v>
      </c>
      <c r="AF142" s="71" t="e">
        <f>AE142/#REF!</f>
        <v>#REF!</v>
      </c>
      <c r="AG142" s="78" t="e">
        <f>#REF!-#REF!</f>
        <v>#REF!</v>
      </c>
      <c r="AH142" s="73" t="e">
        <f>AG142/#REF!</f>
        <v>#REF!</v>
      </c>
    </row>
    <row r="143" spans="1:34" s="70" customFormat="1" ht="14.25">
      <c r="A143" s="11" t="s">
        <v>250</v>
      </c>
      <c r="B143" s="52" t="s">
        <v>251</v>
      </c>
      <c r="C143" s="121">
        <v>1206</v>
      </c>
      <c r="D143" s="122">
        <v>799785.5</v>
      </c>
      <c r="E143" s="124">
        <v>85000</v>
      </c>
      <c r="F143" s="12">
        <f t="shared" si="31"/>
        <v>11347.54485882353</v>
      </c>
      <c r="G143" s="13">
        <f t="shared" si="26"/>
        <v>0.0006468312053779263</v>
      </c>
      <c r="H143" s="97">
        <f t="shared" si="27"/>
        <v>9.409241176470589</v>
      </c>
      <c r="I143" s="97">
        <f t="shared" si="28"/>
        <v>-712.4551411764696</v>
      </c>
      <c r="J143" s="97">
        <f t="shared" si="29"/>
        <v>0</v>
      </c>
      <c r="K143" s="97">
        <f t="shared" si="30"/>
        <v>0</v>
      </c>
      <c r="L143" s="47">
        <f t="shared" si="32"/>
        <v>48855.16094219477</v>
      </c>
      <c r="M143" s="48">
        <f t="shared" si="34"/>
        <v>0</v>
      </c>
      <c r="N143" s="49">
        <f t="shared" si="33"/>
        <v>48855.16094219477</v>
      </c>
      <c r="O143" s="129"/>
      <c r="Z143" s="78" t="e">
        <f>#REF!-#REF!</f>
        <v>#REF!</v>
      </c>
      <c r="AA143" s="71" t="e">
        <f>Z143/#REF!</f>
        <v>#REF!</v>
      </c>
      <c r="AB143" s="72">
        <v>135781.7144297858</v>
      </c>
      <c r="AC143" s="79" t="e">
        <f>#REF!-AB143</f>
        <v>#REF!</v>
      </c>
      <c r="AD143" s="71" t="e">
        <f>AC143/#REF!</f>
        <v>#REF!</v>
      </c>
      <c r="AE143" s="78" t="e">
        <f>#REF!-#REF!</f>
        <v>#REF!</v>
      </c>
      <c r="AF143" s="71" t="e">
        <f>AE143/#REF!</f>
        <v>#REF!</v>
      </c>
      <c r="AG143" s="78" t="e">
        <f>#REF!-#REF!</f>
        <v>#REF!</v>
      </c>
      <c r="AH143" s="73" t="e">
        <f>AG143/#REF!</f>
        <v>#REF!</v>
      </c>
    </row>
    <row r="144" spans="1:34" s="70" customFormat="1" ht="14.25">
      <c r="A144" s="11" t="s">
        <v>252</v>
      </c>
      <c r="B144" s="52" t="s">
        <v>253</v>
      </c>
      <c r="C144" s="121">
        <v>558</v>
      </c>
      <c r="D144" s="122">
        <v>514875.04</v>
      </c>
      <c r="E144" s="124">
        <v>43050</v>
      </c>
      <c r="F144" s="12">
        <f t="shared" si="31"/>
        <v>6673.641633449477</v>
      </c>
      <c r="G144" s="13">
        <f t="shared" si="26"/>
        <v>0.0003804100107758445</v>
      </c>
      <c r="H144" s="97">
        <f t="shared" si="27"/>
        <v>11.959931242740998</v>
      </c>
      <c r="I144" s="97">
        <f t="shared" si="28"/>
        <v>1093.641633449477</v>
      </c>
      <c r="J144" s="97">
        <f t="shared" si="29"/>
        <v>1093.641633449477</v>
      </c>
      <c r="K144" s="97">
        <f t="shared" si="30"/>
        <v>0.00023274419323094866</v>
      </c>
      <c r="L144" s="47">
        <f t="shared" si="32"/>
        <v>28732.368113899534</v>
      </c>
      <c r="M144" s="48">
        <f t="shared" si="34"/>
        <v>4298.7852489756215</v>
      </c>
      <c r="N144" s="49">
        <f t="shared" si="33"/>
        <v>33031.15336287516</v>
      </c>
      <c r="O144" s="129"/>
      <c r="Z144" s="78" t="e">
        <f>#REF!-#REF!</f>
        <v>#REF!</v>
      </c>
      <c r="AA144" s="71" t="e">
        <f>Z144/#REF!</f>
        <v>#REF!</v>
      </c>
      <c r="AB144" s="72">
        <v>56001.10725867475</v>
      </c>
      <c r="AC144" s="79" t="e">
        <f>#REF!-AB144</f>
        <v>#REF!</v>
      </c>
      <c r="AD144" s="71" t="e">
        <f>AC144/#REF!</f>
        <v>#REF!</v>
      </c>
      <c r="AE144" s="78" t="e">
        <f>#REF!-#REF!</f>
        <v>#REF!</v>
      </c>
      <c r="AF144" s="71" t="e">
        <f>AE144/#REF!</f>
        <v>#REF!</v>
      </c>
      <c r="AG144" s="78" t="e">
        <f>#REF!-#REF!</f>
        <v>#REF!</v>
      </c>
      <c r="AH144" s="73" t="e">
        <f>AG144/#REF!</f>
        <v>#REF!</v>
      </c>
    </row>
    <row r="145" spans="1:34" s="70" customFormat="1" ht="14.25">
      <c r="A145" s="11" t="s">
        <v>254</v>
      </c>
      <c r="B145" s="52" t="s">
        <v>255</v>
      </c>
      <c r="C145" s="121">
        <v>379</v>
      </c>
      <c r="D145" s="122">
        <v>823190.82</v>
      </c>
      <c r="E145" s="124">
        <v>91550</v>
      </c>
      <c r="F145" s="12">
        <f t="shared" si="31"/>
        <v>3407.857135772802</v>
      </c>
      <c r="G145" s="13">
        <f t="shared" si="26"/>
        <v>0.00019425420796408493</v>
      </c>
      <c r="H145" s="97">
        <f t="shared" si="27"/>
        <v>8.991707482250137</v>
      </c>
      <c r="I145" s="97">
        <f t="shared" si="28"/>
        <v>-382.14286422719823</v>
      </c>
      <c r="J145" s="97">
        <f t="shared" si="29"/>
        <v>0</v>
      </c>
      <c r="K145" s="97">
        <f t="shared" si="30"/>
        <v>0</v>
      </c>
      <c r="L145" s="47">
        <f t="shared" si="32"/>
        <v>14672.020327527334</v>
      </c>
      <c r="M145" s="48">
        <f t="shared" si="34"/>
        <v>0</v>
      </c>
      <c r="N145" s="49">
        <f t="shared" si="33"/>
        <v>14672.020327527334</v>
      </c>
      <c r="O145" s="129"/>
      <c r="Z145" s="78" t="e">
        <f>#REF!-#REF!</f>
        <v>#REF!</v>
      </c>
      <c r="AA145" s="71" t="e">
        <f>Z145/#REF!</f>
        <v>#REF!</v>
      </c>
      <c r="AB145" s="72">
        <v>24154.654491556073</v>
      </c>
      <c r="AC145" s="79" t="e">
        <f>#REF!-AB145</f>
        <v>#REF!</v>
      </c>
      <c r="AD145" s="71" t="e">
        <f>AC145/#REF!</f>
        <v>#REF!</v>
      </c>
      <c r="AE145" s="78" t="e">
        <f>#REF!-#REF!</f>
        <v>#REF!</v>
      </c>
      <c r="AF145" s="71" t="e">
        <f>AE145/#REF!</f>
        <v>#REF!</v>
      </c>
      <c r="AG145" s="78" t="e">
        <f>#REF!-#REF!</f>
        <v>#REF!</v>
      </c>
      <c r="AH145" s="73" t="e">
        <f>AG145/#REF!</f>
        <v>#REF!</v>
      </c>
    </row>
    <row r="146" spans="1:34" s="70" customFormat="1" ht="14.25">
      <c r="A146" s="11" t="s">
        <v>256</v>
      </c>
      <c r="B146" s="52" t="s">
        <v>257</v>
      </c>
      <c r="C146" s="121">
        <v>4004</v>
      </c>
      <c r="D146" s="122">
        <v>3631681.8</v>
      </c>
      <c r="E146" s="124">
        <v>293300</v>
      </c>
      <c r="F146" s="12">
        <f t="shared" si="31"/>
        <v>49578.09044391407</v>
      </c>
      <c r="G146" s="13">
        <f t="shared" si="26"/>
        <v>0.0028260435540148673</v>
      </c>
      <c r="H146" s="97">
        <f t="shared" si="27"/>
        <v>12.382140470508011</v>
      </c>
      <c r="I146" s="97">
        <f t="shared" si="28"/>
        <v>9538.090443914076</v>
      </c>
      <c r="J146" s="97">
        <f t="shared" si="29"/>
        <v>9538.090443914076</v>
      </c>
      <c r="K146" s="97">
        <f t="shared" si="30"/>
        <v>0.002029856122366758</v>
      </c>
      <c r="L146" s="47">
        <f t="shared" si="32"/>
        <v>213451.06963474292</v>
      </c>
      <c r="M146" s="48">
        <f t="shared" si="34"/>
        <v>37491.44258011402</v>
      </c>
      <c r="N146" s="49">
        <f t="shared" si="33"/>
        <v>250942.51221485692</v>
      </c>
      <c r="O146" s="129"/>
      <c r="Z146" s="78" t="e">
        <f>#REF!-#REF!</f>
        <v>#REF!</v>
      </c>
      <c r="AA146" s="71" t="e">
        <f>Z146/#REF!</f>
        <v>#REF!</v>
      </c>
      <c r="AB146" s="72">
        <v>524222.4777209712</v>
      </c>
      <c r="AC146" s="79" t="e">
        <f>#REF!-AB146</f>
        <v>#REF!</v>
      </c>
      <c r="AD146" s="71" t="e">
        <f>AC146/#REF!</f>
        <v>#REF!</v>
      </c>
      <c r="AE146" s="78" t="e">
        <f>#REF!-#REF!</f>
        <v>#REF!</v>
      </c>
      <c r="AF146" s="71" t="e">
        <f>AE146/#REF!</f>
        <v>#REF!</v>
      </c>
      <c r="AG146" s="78" t="e">
        <f>#REF!-#REF!</f>
        <v>#REF!</v>
      </c>
      <c r="AH146" s="73" t="e">
        <f>AG146/#REF!</f>
        <v>#REF!</v>
      </c>
    </row>
    <row r="147" spans="1:34" s="70" customFormat="1" ht="12.75">
      <c r="A147" s="11"/>
      <c r="B147" s="52"/>
      <c r="C147" s="18"/>
      <c r="D147" s="37"/>
      <c r="E147" s="37"/>
      <c r="F147" s="12"/>
      <c r="G147" s="13"/>
      <c r="H147" s="97"/>
      <c r="I147" s="97"/>
      <c r="J147" s="97"/>
      <c r="K147" s="97"/>
      <c r="L147" s="47">
        <f t="shared" si="32"/>
        <v>0</v>
      </c>
      <c r="M147" s="48">
        <f t="shared" si="34"/>
        <v>0</v>
      </c>
      <c r="N147" s="49">
        <f t="shared" si="33"/>
        <v>0</v>
      </c>
      <c r="O147" s="129"/>
      <c r="Z147" s="78" t="e">
        <f>#REF!-#REF!</f>
        <v>#REF!</v>
      </c>
      <c r="AA147" s="71" t="e">
        <f>Z147/#REF!</f>
        <v>#REF!</v>
      </c>
      <c r="AB147" s="72"/>
      <c r="AC147" s="79" t="e">
        <f>#REF!-AB147</f>
        <v>#REF!</v>
      </c>
      <c r="AD147" s="71" t="e">
        <f>AC147/#REF!</f>
        <v>#REF!</v>
      </c>
      <c r="AE147" s="78" t="e">
        <f>#REF!-#REF!</f>
        <v>#REF!</v>
      </c>
      <c r="AF147" s="71"/>
      <c r="AG147" s="78" t="e">
        <f>#REF!-#REF!</f>
        <v>#REF!</v>
      </c>
      <c r="AH147" s="73" t="e">
        <f>AG147/#REF!</f>
        <v>#REF!</v>
      </c>
    </row>
    <row r="148" spans="1:34" s="70" customFormat="1" ht="12.75">
      <c r="A148" s="2"/>
      <c r="B148" s="2" t="s">
        <v>989</v>
      </c>
      <c r="C148" s="11"/>
      <c r="D148" s="37"/>
      <c r="E148" s="37"/>
      <c r="F148" s="12"/>
      <c r="G148" s="13"/>
      <c r="H148" s="97"/>
      <c r="I148" s="97"/>
      <c r="J148" s="97"/>
      <c r="K148" s="97"/>
      <c r="L148" s="47">
        <f t="shared" si="32"/>
        <v>0</v>
      </c>
      <c r="M148" s="48">
        <f t="shared" si="34"/>
        <v>0</v>
      </c>
      <c r="N148" s="49">
        <f t="shared" si="33"/>
        <v>0</v>
      </c>
      <c r="O148" s="129"/>
      <c r="Z148" s="78" t="e">
        <f>#REF!-#REF!</f>
        <v>#REF!</v>
      </c>
      <c r="AA148" s="71" t="e">
        <f>Z148/#REF!</f>
        <v>#REF!</v>
      </c>
      <c r="AB148" s="72"/>
      <c r="AC148" s="79" t="e">
        <f>#REF!-AB148</f>
        <v>#REF!</v>
      </c>
      <c r="AD148" s="71" t="e">
        <f>AC148/#REF!</f>
        <v>#REF!</v>
      </c>
      <c r="AE148" s="78" t="e">
        <f>#REF!-#REF!</f>
        <v>#REF!</v>
      </c>
      <c r="AF148" s="71"/>
      <c r="AG148" s="78" t="e">
        <f>#REF!-#REF!</f>
        <v>#REF!</v>
      </c>
      <c r="AH148" s="73" t="e">
        <f>AG148/#REF!</f>
        <v>#REF!</v>
      </c>
    </row>
    <row r="149" spans="1:34" s="70" customFormat="1" ht="14.25">
      <c r="A149" s="11" t="s">
        <v>258</v>
      </c>
      <c r="B149" s="52" t="s">
        <v>259</v>
      </c>
      <c r="C149" s="108">
        <v>234</v>
      </c>
      <c r="D149" s="122">
        <v>251138.4</v>
      </c>
      <c r="E149" s="124">
        <v>23900</v>
      </c>
      <c r="F149" s="12">
        <f t="shared" si="31"/>
        <v>2458.8445857740585</v>
      </c>
      <c r="G149" s="13">
        <f aca="true" t="shared" si="35" ref="G149:G185">F149/$F$534</f>
        <v>0.00014015872393899613</v>
      </c>
      <c r="H149" s="97">
        <f aca="true" t="shared" si="36" ref="H149:H185">D149/E149</f>
        <v>10.507882845188284</v>
      </c>
      <c r="I149" s="97">
        <f aca="true" t="shared" si="37" ref="I149:I185">(H149-10)*C149</f>
        <v>118.8445857740585</v>
      </c>
      <c r="J149" s="97">
        <f aca="true" t="shared" si="38" ref="J149:J185">IF(I149&gt;0,I149,0)</f>
        <v>118.8445857740585</v>
      </c>
      <c r="K149" s="97">
        <f aca="true" t="shared" si="39" ref="K149:K185">J149/$J$534</f>
        <v>2.5292002782122827E-05</v>
      </c>
      <c r="L149" s="47">
        <f t="shared" si="32"/>
        <v>10586.188419112377</v>
      </c>
      <c r="M149" s="48">
        <f t="shared" si="34"/>
        <v>467.1432913858086</v>
      </c>
      <c r="N149" s="49">
        <f t="shared" si="33"/>
        <v>11053.331710498185</v>
      </c>
      <c r="O149" s="129"/>
      <c r="Z149" s="78" t="e">
        <f>#REF!-#REF!</f>
        <v>#REF!</v>
      </c>
      <c r="AA149" s="71" t="e">
        <f>Z149/#REF!</f>
        <v>#REF!</v>
      </c>
      <c r="AB149" s="72">
        <v>12455.085738291064</v>
      </c>
      <c r="AC149" s="79" t="e">
        <f>#REF!-AB149</f>
        <v>#REF!</v>
      </c>
      <c r="AD149" s="71" t="e">
        <f>AC149/#REF!</f>
        <v>#REF!</v>
      </c>
      <c r="AE149" s="78" t="e">
        <f>#REF!-#REF!</f>
        <v>#REF!</v>
      </c>
      <c r="AF149" s="71" t="e">
        <f>AE149/#REF!</f>
        <v>#REF!</v>
      </c>
      <c r="AG149" s="78" t="e">
        <f>#REF!-#REF!</f>
        <v>#REF!</v>
      </c>
      <c r="AH149" s="73" t="e">
        <f>AG149/#REF!</f>
        <v>#REF!</v>
      </c>
    </row>
    <row r="150" spans="1:34" s="70" customFormat="1" ht="14.25">
      <c r="A150" s="11" t="s">
        <v>260</v>
      </c>
      <c r="B150" s="52" t="s">
        <v>261</v>
      </c>
      <c r="C150" s="108">
        <v>129</v>
      </c>
      <c r="D150" s="122">
        <v>193683.74</v>
      </c>
      <c r="E150" s="124">
        <v>17950</v>
      </c>
      <c r="F150" s="12">
        <f t="shared" si="31"/>
        <v>1391.9332846796658</v>
      </c>
      <c r="G150" s="13">
        <f t="shared" si="35"/>
        <v>7.93427913734944E-05</v>
      </c>
      <c r="H150" s="97">
        <f t="shared" si="36"/>
        <v>10.790180501392758</v>
      </c>
      <c r="I150" s="97">
        <f t="shared" si="37"/>
        <v>101.93328467966576</v>
      </c>
      <c r="J150" s="97">
        <f t="shared" si="38"/>
        <v>101.93328467966576</v>
      </c>
      <c r="K150" s="97">
        <f t="shared" si="39"/>
        <v>2.1693011111253953E-05</v>
      </c>
      <c r="L150" s="47">
        <f t="shared" si="32"/>
        <v>5992.761032440032</v>
      </c>
      <c r="M150" s="48">
        <f t="shared" si="34"/>
        <v>400.6699152248605</v>
      </c>
      <c r="N150" s="49">
        <f t="shared" si="33"/>
        <v>6393.430947664892</v>
      </c>
      <c r="O150" s="129"/>
      <c r="Z150" s="78" t="e">
        <f>#REF!-#REF!</f>
        <v>#REF!</v>
      </c>
      <c r="AA150" s="71" t="e">
        <f>Z150/#REF!</f>
        <v>#REF!</v>
      </c>
      <c r="AB150" s="72">
        <v>9603.631470206168</v>
      </c>
      <c r="AC150" s="79" t="e">
        <f>#REF!-AB150</f>
        <v>#REF!</v>
      </c>
      <c r="AD150" s="71" t="e">
        <f>AC150/#REF!</f>
        <v>#REF!</v>
      </c>
      <c r="AE150" s="78" t="e">
        <f>#REF!-#REF!</f>
        <v>#REF!</v>
      </c>
      <c r="AF150" s="71" t="e">
        <f>AE150/#REF!</f>
        <v>#REF!</v>
      </c>
      <c r="AG150" s="78" t="e">
        <f>#REF!-#REF!</f>
        <v>#REF!</v>
      </c>
      <c r="AH150" s="73" t="e">
        <f>AG150/#REF!</f>
        <v>#REF!</v>
      </c>
    </row>
    <row r="151" spans="1:34" s="70" customFormat="1" ht="14.25">
      <c r="A151" s="11" t="s">
        <v>262</v>
      </c>
      <c r="B151" s="52" t="s">
        <v>263</v>
      </c>
      <c r="C151" s="108">
        <v>5126</v>
      </c>
      <c r="D151" s="122">
        <v>12762312.38</v>
      </c>
      <c r="E151" s="124">
        <v>1443700</v>
      </c>
      <c r="F151" s="12">
        <f t="shared" si="31"/>
        <v>45313.8555516243</v>
      </c>
      <c r="G151" s="13">
        <f t="shared" si="35"/>
        <v>0.0025829742178976652</v>
      </c>
      <c r="H151" s="97">
        <f t="shared" si="36"/>
        <v>8.840003033871303</v>
      </c>
      <c r="I151" s="97">
        <f t="shared" si="37"/>
        <v>-5946.144448375699</v>
      </c>
      <c r="J151" s="97">
        <f t="shared" si="38"/>
        <v>0</v>
      </c>
      <c r="K151" s="97">
        <f t="shared" si="39"/>
        <v>0</v>
      </c>
      <c r="L151" s="47">
        <f t="shared" si="32"/>
        <v>195092.04267781065</v>
      </c>
      <c r="M151" s="48">
        <f t="shared" si="34"/>
        <v>0</v>
      </c>
      <c r="N151" s="49">
        <f t="shared" si="33"/>
        <v>195092.04267781065</v>
      </c>
      <c r="O151" s="129"/>
      <c r="Z151" s="78" t="e">
        <f>#REF!-#REF!</f>
        <v>#REF!</v>
      </c>
      <c r="AA151" s="71" t="e">
        <f>Z151/#REF!</f>
        <v>#REF!</v>
      </c>
      <c r="AB151" s="72">
        <v>285654.43938302645</v>
      </c>
      <c r="AC151" s="79" t="e">
        <f>#REF!-AB151</f>
        <v>#REF!</v>
      </c>
      <c r="AD151" s="71" t="e">
        <f>AC151/#REF!</f>
        <v>#REF!</v>
      </c>
      <c r="AE151" s="78" t="e">
        <f>#REF!-#REF!</f>
        <v>#REF!</v>
      </c>
      <c r="AF151" s="71" t="e">
        <f>AE151/#REF!</f>
        <v>#REF!</v>
      </c>
      <c r="AG151" s="78" t="e">
        <f>#REF!-#REF!</f>
        <v>#REF!</v>
      </c>
      <c r="AH151" s="73" t="e">
        <f>AG151/#REF!</f>
        <v>#REF!</v>
      </c>
    </row>
    <row r="152" spans="1:34" s="70" customFormat="1" ht="14.25">
      <c r="A152" s="11" t="s">
        <v>264</v>
      </c>
      <c r="B152" s="52" t="s">
        <v>265</v>
      </c>
      <c r="C152" s="108">
        <v>2274</v>
      </c>
      <c r="D152" s="122">
        <v>4860089.99</v>
      </c>
      <c r="E152" s="124">
        <v>768700</v>
      </c>
      <c r="F152" s="12">
        <f t="shared" si="31"/>
        <v>14377.318378118902</v>
      </c>
      <c r="G152" s="13">
        <f t="shared" si="35"/>
        <v>0.000819533942568174</v>
      </c>
      <c r="H152" s="97">
        <f t="shared" si="36"/>
        <v>6.322479497853519</v>
      </c>
      <c r="I152" s="97">
        <f t="shared" si="37"/>
        <v>-8362.681621881098</v>
      </c>
      <c r="J152" s="97">
        <f t="shared" si="38"/>
        <v>0</v>
      </c>
      <c r="K152" s="97">
        <f t="shared" si="39"/>
        <v>0</v>
      </c>
      <c r="L152" s="47">
        <f t="shared" si="32"/>
        <v>61899.398682174186</v>
      </c>
      <c r="M152" s="48">
        <f t="shared" si="34"/>
        <v>0</v>
      </c>
      <c r="N152" s="49">
        <f t="shared" si="33"/>
        <v>61899.398682174186</v>
      </c>
      <c r="O152" s="129"/>
      <c r="Z152" s="78" t="e">
        <f>#REF!-#REF!</f>
        <v>#REF!</v>
      </c>
      <c r="AA152" s="71" t="e">
        <f>Z152/#REF!</f>
        <v>#REF!</v>
      </c>
      <c r="AB152" s="72">
        <v>92181.66437361445</v>
      </c>
      <c r="AC152" s="79" t="e">
        <f>#REF!-AB152</f>
        <v>#REF!</v>
      </c>
      <c r="AD152" s="71" t="e">
        <f>AC152/#REF!</f>
        <v>#REF!</v>
      </c>
      <c r="AE152" s="78" t="e">
        <f>#REF!-#REF!</f>
        <v>#REF!</v>
      </c>
      <c r="AF152" s="71" t="e">
        <f>AE152/#REF!</f>
        <v>#REF!</v>
      </c>
      <c r="AG152" s="78" t="e">
        <f>#REF!-#REF!</f>
        <v>#REF!</v>
      </c>
      <c r="AH152" s="73" t="e">
        <f>AG152/#REF!</f>
        <v>#REF!</v>
      </c>
    </row>
    <row r="153" spans="1:34" s="70" customFormat="1" ht="14.25">
      <c r="A153" s="11" t="s">
        <v>266</v>
      </c>
      <c r="B153" s="52" t="s">
        <v>267</v>
      </c>
      <c r="C153" s="108">
        <v>832</v>
      </c>
      <c r="D153" s="122">
        <v>2377040.02</v>
      </c>
      <c r="E153" s="124">
        <v>378950</v>
      </c>
      <c r="F153" s="12">
        <f t="shared" si="31"/>
        <v>5218.88717941681</v>
      </c>
      <c r="G153" s="13">
        <f t="shared" si="35"/>
        <v>0.0002974862956693845</v>
      </c>
      <c r="H153" s="97">
        <f t="shared" si="36"/>
        <v>6.27270093679905</v>
      </c>
      <c r="I153" s="97">
        <f t="shared" si="37"/>
        <v>-3101.11282058319</v>
      </c>
      <c r="J153" s="97">
        <f t="shared" si="38"/>
        <v>0</v>
      </c>
      <c r="K153" s="97">
        <f t="shared" si="39"/>
        <v>0</v>
      </c>
      <c r="L153" s="47">
        <f t="shared" si="32"/>
        <v>22469.139911908613</v>
      </c>
      <c r="M153" s="48">
        <f t="shared" si="34"/>
        <v>0</v>
      </c>
      <c r="N153" s="49">
        <f t="shared" si="33"/>
        <v>22469.139911908613</v>
      </c>
      <c r="O153" s="129"/>
      <c r="Z153" s="78" t="e">
        <f>#REF!-#REF!</f>
        <v>#REF!</v>
      </c>
      <c r="AA153" s="71" t="e">
        <f>Z153/#REF!</f>
        <v>#REF!</v>
      </c>
      <c r="AB153" s="72">
        <v>26414.149176000305</v>
      </c>
      <c r="AC153" s="79" t="e">
        <f>#REF!-AB153</f>
        <v>#REF!</v>
      </c>
      <c r="AD153" s="71" t="e">
        <f>AC153/#REF!</f>
        <v>#REF!</v>
      </c>
      <c r="AE153" s="78" t="e">
        <f>#REF!-#REF!</f>
        <v>#REF!</v>
      </c>
      <c r="AF153" s="71" t="e">
        <f>AE153/#REF!</f>
        <v>#REF!</v>
      </c>
      <c r="AG153" s="78" t="e">
        <f>#REF!-#REF!</f>
        <v>#REF!</v>
      </c>
      <c r="AH153" s="73" t="e">
        <f>AG153/#REF!</f>
        <v>#REF!</v>
      </c>
    </row>
    <row r="154" spans="1:34" s="70" customFormat="1" ht="14.25">
      <c r="A154" s="11" t="s">
        <v>268</v>
      </c>
      <c r="B154" s="52" t="s">
        <v>269</v>
      </c>
      <c r="C154" s="108">
        <v>848</v>
      </c>
      <c r="D154" s="122">
        <v>2262442.76</v>
      </c>
      <c r="E154" s="124">
        <v>486350</v>
      </c>
      <c r="F154" s="12">
        <f t="shared" si="31"/>
        <v>3944.795847599465</v>
      </c>
      <c r="G154" s="13">
        <f t="shared" si="35"/>
        <v>0.00022486071523114843</v>
      </c>
      <c r="H154" s="97">
        <f t="shared" si="36"/>
        <v>4.651881895754086</v>
      </c>
      <c r="I154" s="97">
        <f t="shared" si="37"/>
        <v>-4535.204152400534</v>
      </c>
      <c r="J154" s="97">
        <f t="shared" si="38"/>
        <v>0</v>
      </c>
      <c r="K154" s="97">
        <f t="shared" si="39"/>
        <v>0</v>
      </c>
      <c r="L154" s="47">
        <f t="shared" si="32"/>
        <v>16983.72982140864</v>
      </c>
      <c r="M154" s="48">
        <f t="shared" si="34"/>
        <v>0</v>
      </c>
      <c r="N154" s="49">
        <f t="shared" si="33"/>
        <v>16983.72982140864</v>
      </c>
      <c r="O154" s="129"/>
      <c r="Z154" s="78" t="e">
        <f>#REF!-#REF!</f>
        <v>#REF!</v>
      </c>
      <c r="AA154" s="71" t="e">
        <f>Z154/#REF!</f>
        <v>#REF!</v>
      </c>
      <c r="AB154" s="72">
        <v>21836.791997740194</v>
      </c>
      <c r="AC154" s="79" t="e">
        <f>#REF!-AB154</f>
        <v>#REF!</v>
      </c>
      <c r="AD154" s="71" t="e">
        <f>AC154/#REF!</f>
        <v>#REF!</v>
      </c>
      <c r="AE154" s="78" t="e">
        <f>#REF!-#REF!</f>
        <v>#REF!</v>
      </c>
      <c r="AF154" s="71" t="e">
        <f>AE154/#REF!</f>
        <v>#REF!</v>
      </c>
      <c r="AG154" s="78" t="e">
        <f>#REF!-#REF!</f>
        <v>#REF!</v>
      </c>
      <c r="AH154" s="73" t="e">
        <f>AG154/#REF!</f>
        <v>#REF!</v>
      </c>
    </row>
    <row r="155" spans="1:34" s="70" customFormat="1" ht="14.25">
      <c r="A155" s="11" t="s">
        <v>270</v>
      </c>
      <c r="B155" s="52" t="s">
        <v>271</v>
      </c>
      <c r="C155" s="108">
        <v>4909</v>
      </c>
      <c r="D155" s="122">
        <v>7916005.01</v>
      </c>
      <c r="E155" s="124">
        <v>681000</v>
      </c>
      <c r="F155" s="12">
        <f t="shared" si="31"/>
        <v>57062.655791615274</v>
      </c>
      <c r="G155" s="13">
        <f t="shared" si="35"/>
        <v>0.003252677727821989</v>
      </c>
      <c r="H155" s="97">
        <f t="shared" si="36"/>
        <v>11.624089588839942</v>
      </c>
      <c r="I155" s="97">
        <f t="shared" si="37"/>
        <v>7972.655791615274</v>
      </c>
      <c r="J155" s="97">
        <f t="shared" si="38"/>
        <v>7972.655791615274</v>
      </c>
      <c r="K155" s="97">
        <f t="shared" si="39"/>
        <v>0.0016967069315702583</v>
      </c>
      <c r="L155" s="47">
        <f t="shared" si="32"/>
        <v>245674.74878239483</v>
      </c>
      <c r="M155" s="48">
        <f t="shared" si="34"/>
        <v>31338.177026102672</v>
      </c>
      <c r="N155" s="49">
        <f t="shared" si="33"/>
        <v>277012.92580849753</v>
      </c>
      <c r="O155" s="129"/>
      <c r="Z155" s="78" t="e">
        <f>#REF!-#REF!</f>
        <v>#REF!</v>
      </c>
      <c r="AA155" s="71" t="e">
        <f>Z155/#REF!</f>
        <v>#REF!</v>
      </c>
      <c r="AB155" s="72">
        <v>516392.7016572518</v>
      </c>
      <c r="AC155" s="79" t="e">
        <f>#REF!-AB155</f>
        <v>#REF!</v>
      </c>
      <c r="AD155" s="71" t="e">
        <f>AC155/#REF!</f>
        <v>#REF!</v>
      </c>
      <c r="AE155" s="78" t="e">
        <f>#REF!-#REF!</f>
        <v>#REF!</v>
      </c>
      <c r="AF155" s="71" t="e">
        <f>AE155/#REF!</f>
        <v>#REF!</v>
      </c>
      <c r="AG155" s="78" t="e">
        <f>#REF!-#REF!</f>
        <v>#REF!</v>
      </c>
      <c r="AH155" s="73" t="e">
        <f>AG155/#REF!</f>
        <v>#REF!</v>
      </c>
    </row>
    <row r="156" spans="1:34" s="70" customFormat="1" ht="14.25">
      <c r="A156" s="11" t="s">
        <v>272</v>
      </c>
      <c r="B156" s="52" t="s">
        <v>273</v>
      </c>
      <c r="C156" s="108">
        <v>1444</v>
      </c>
      <c r="D156" s="122">
        <v>2393352.43</v>
      </c>
      <c r="E156" s="124">
        <v>373700</v>
      </c>
      <c r="F156" s="12">
        <f t="shared" si="31"/>
        <v>9248.062373347606</v>
      </c>
      <c r="G156" s="13">
        <f t="shared" si="35"/>
        <v>0.0005271567908992484</v>
      </c>
      <c r="H156" s="97">
        <f t="shared" si="36"/>
        <v>6.404475327803051</v>
      </c>
      <c r="I156" s="97">
        <f t="shared" si="37"/>
        <v>-5191.937626652394</v>
      </c>
      <c r="J156" s="97">
        <f t="shared" si="38"/>
        <v>0</v>
      </c>
      <c r="K156" s="97">
        <f t="shared" si="39"/>
        <v>0</v>
      </c>
      <c r="L156" s="47">
        <f t="shared" si="32"/>
        <v>39816.152416620236</v>
      </c>
      <c r="M156" s="48">
        <f t="shared" si="34"/>
        <v>0</v>
      </c>
      <c r="N156" s="49">
        <f t="shared" si="33"/>
        <v>39816.152416620236</v>
      </c>
      <c r="O156" s="129"/>
      <c r="Z156" s="78" t="e">
        <f>#REF!-#REF!</f>
        <v>#REF!</v>
      </c>
      <c r="AA156" s="71" t="e">
        <f>Z156/#REF!</f>
        <v>#REF!</v>
      </c>
      <c r="AB156" s="72">
        <v>57497.96783162961</v>
      </c>
      <c r="AC156" s="79" t="e">
        <f>#REF!-AB156</f>
        <v>#REF!</v>
      </c>
      <c r="AD156" s="71" t="e">
        <f>AC156/#REF!</f>
        <v>#REF!</v>
      </c>
      <c r="AE156" s="78" t="e">
        <f>#REF!-#REF!</f>
        <v>#REF!</v>
      </c>
      <c r="AF156" s="71" t="e">
        <f>AE156/#REF!</f>
        <v>#REF!</v>
      </c>
      <c r="AG156" s="78" t="e">
        <f>#REF!-#REF!</f>
        <v>#REF!</v>
      </c>
      <c r="AH156" s="73" t="e">
        <f>AG156/#REF!</f>
        <v>#REF!</v>
      </c>
    </row>
    <row r="157" spans="1:34" s="70" customFormat="1" ht="14.25">
      <c r="A157" s="11" t="s">
        <v>274</v>
      </c>
      <c r="B157" s="52" t="s">
        <v>275</v>
      </c>
      <c r="C157" s="108">
        <v>121</v>
      </c>
      <c r="D157" s="122">
        <v>1166435.27</v>
      </c>
      <c r="E157" s="124">
        <v>197300</v>
      </c>
      <c r="F157" s="12">
        <f t="shared" si="31"/>
        <v>715.3505710593006</v>
      </c>
      <c r="G157" s="13">
        <f t="shared" si="35"/>
        <v>4.0776315749594437E-05</v>
      </c>
      <c r="H157" s="97">
        <f t="shared" si="36"/>
        <v>5.911988190572732</v>
      </c>
      <c r="I157" s="97">
        <f t="shared" si="37"/>
        <v>-494.64942894069947</v>
      </c>
      <c r="J157" s="97">
        <f t="shared" si="38"/>
        <v>0</v>
      </c>
      <c r="K157" s="97">
        <f t="shared" si="39"/>
        <v>0</v>
      </c>
      <c r="L157" s="47">
        <f t="shared" si="32"/>
        <v>3079.8351285668678</v>
      </c>
      <c r="M157" s="48">
        <f t="shared" si="34"/>
        <v>0</v>
      </c>
      <c r="N157" s="49">
        <f t="shared" si="33"/>
        <v>3079.8351285668678</v>
      </c>
      <c r="O157" s="129"/>
      <c r="Z157" s="78" t="e">
        <f>#REF!-#REF!</f>
        <v>#REF!</v>
      </c>
      <c r="AA157" s="71" t="e">
        <f>Z157/#REF!</f>
        <v>#REF!</v>
      </c>
      <c r="AB157" s="72">
        <v>4338.661020737859</v>
      </c>
      <c r="AC157" s="79" t="e">
        <f>#REF!-AB157</f>
        <v>#REF!</v>
      </c>
      <c r="AD157" s="71" t="e">
        <f>AC157/#REF!</f>
        <v>#REF!</v>
      </c>
      <c r="AE157" s="78" t="e">
        <f>#REF!-#REF!</f>
        <v>#REF!</v>
      </c>
      <c r="AF157" s="71" t="e">
        <f>AE157/#REF!</f>
        <v>#REF!</v>
      </c>
      <c r="AG157" s="78" t="e">
        <f>#REF!-#REF!</f>
        <v>#REF!</v>
      </c>
      <c r="AH157" s="73" t="e">
        <f>AG157/#REF!</f>
        <v>#REF!</v>
      </c>
    </row>
    <row r="158" spans="1:34" s="70" customFormat="1" ht="14.25">
      <c r="A158" s="11" t="s">
        <v>276</v>
      </c>
      <c r="B158" s="52" t="s">
        <v>277</v>
      </c>
      <c r="C158" s="108">
        <v>1465</v>
      </c>
      <c r="D158" s="122">
        <v>2787998.07</v>
      </c>
      <c r="E158" s="124">
        <v>266700</v>
      </c>
      <c r="F158" s="12">
        <f t="shared" si="31"/>
        <v>15314.650065804273</v>
      </c>
      <c r="G158" s="13">
        <f t="shared" si="35"/>
        <v>0.0008729635956717717</v>
      </c>
      <c r="H158" s="97">
        <f t="shared" si="36"/>
        <v>10.453686051743531</v>
      </c>
      <c r="I158" s="97">
        <f t="shared" si="37"/>
        <v>664.6500658042736</v>
      </c>
      <c r="J158" s="97">
        <f t="shared" si="38"/>
        <v>664.6500658042736</v>
      </c>
      <c r="K158" s="97">
        <f t="shared" si="39"/>
        <v>0.0001414480197307329</v>
      </c>
      <c r="L158" s="47">
        <f t="shared" si="32"/>
        <v>65934.94038108892</v>
      </c>
      <c r="M158" s="48">
        <f t="shared" si="34"/>
        <v>2612.544924426637</v>
      </c>
      <c r="N158" s="49">
        <f t="shared" si="33"/>
        <v>68547.48530551555</v>
      </c>
      <c r="O158" s="129"/>
      <c r="Z158" s="78" t="e">
        <f>#REF!-#REF!</f>
        <v>#REF!</v>
      </c>
      <c r="AA158" s="71" t="e">
        <f>Z158/#REF!</f>
        <v>#REF!</v>
      </c>
      <c r="AB158" s="72">
        <v>92658.62750981188</v>
      </c>
      <c r="AC158" s="79" t="e">
        <f>#REF!-AB158</f>
        <v>#REF!</v>
      </c>
      <c r="AD158" s="71" t="e">
        <f>AC158/#REF!</f>
        <v>#REF!</v>
      </c>
      <c r="AE158" s="78" t="e">
        <f>#REF!-#REF!</f>
        <v>#REF!</v>
      </c>
      <c r="AF158" s="71" t="e">
        <f>AE158/#REF!</f>
        <v>#REF!</v>
      </c>
      <c r="AG158" s="78" t="e">
        <f>#REF!-#REF!</f>
        <v>#REF!</v>
      </c>
      <c r="AH158" s="73" t="e">
        <f>AG158/#REF!</f>
        <v>#REF!</v>
      </c>
    </row>
    <row r="159" spans="1:34" s="70" customFormat="1" ht="14.25">
      <c r="A159" s="11" t="s">
        <v>278</v>
      </c>
      <c r="B159" s="52" t="s">
        <v>279</v>
      </c>
      <c r="C159" s="108">
        <v>1884</v>
      </c>
      <c r="D159" s="122">
        <v>4195777.07</v>
      </c>
      <c r="E159" s="124">
        <v>568800</v>
      </c>
      <c r="F159" s="12">
        <f t="shared" si="31"/>
        <v>13897.40506308017</v>
      </c>
      <c r="G159" s="13">
        <f t="shared" si="35"/>
        <v>0.0007921779891962829</v>
      </c>
      <c r="H159" s="97">
        <f t="shared" si="36"/>
        <v>7.376541965541492</v>
      </c>
      <c r="I159" s="97">
        <f t="shared" si="37"/>
        <v>-4942.59493691983</v>
      </c>
      <c r="J159" s="97">
        <f t="shared" si="38"/>
        <v>0</v>
      </c>
      <c r="K159" s="97">
        <f t="shared" si="39"/>
        <v>0</v>
      </c>
      <c r="L159" s="47">
        <f t="shared" si="32"/>
        <v>59833.203523995246</v>
      </c>
      <c r="M159" s="48">
        <f t="shared" si="34"/>
        <v>0</v>
      </c>
      <c r="N159" s="49">
        <f t="shared" si="33"/>
        <v>59833.203523995246</v>
      </c>
      <c r="O159" s="129"/>
      <c r="Z159" s="78" t="e">
        <f>#REF!-#REF!</f>
        <v>#REF!</v>
      </c>
      <c r="AA159" s="71" t="e">
        <f>Z159/#REF!</f>
        <v>#REF!</v>
      </c>
      <c r="AB159" s="72">
        <v>76734.96222424357</v>
      </c>
      <c r="AC159" s="79" t="e">
        <f>#REF!-AB159</f>
        <v>#REF!</v>
      </c>
      <c r="AD159" s="71" t="e">
        <f>AC159/#REF!</f>
        <v>#REF!</v>
      </c>
      <c r="AE159" s="78" t="e">
        <f>#REF!-#REF!</f>
        <v>#REF!</v>
      </c>
      <c r="AF159" s="71" t="e">
        <f>AE159/#REF!</f>
        <v>#REF!</v>
      </c>
      <c r="AG159" s="78" t="e">
        <f>#REF!-#REF!</f>
        <v>#REF!</v>
      </c>
      <c r="AH159" s="73" t="e">
        <f>AG159/#REF!</f>
        <v>#REF!</v>
      </c>
    </row>
    <row r="160" spans="1:34" s="70" customFormat="1" ht="14.25">
      <c r="A160" s="11" t="s">
        <v>280</v>
      </c>
      <c r="B160" s="52" t="s">
        <v>281</v>
      </c>
      <c r="C160" s="108">
        <v>395</v>
      </c>
      <c r="D160" s="122">
        <v>861076.87</v>
      </c>
      <c r="E160" s="124">
        <v>66550</v>
      </c>
      <c r="F160" s="12">
        <f t="shared" si="31"/>
        <v>5110.82439744553</v>
      </c>
      <c r="G160" s="13">
        <f t="shared" si="35"/>
        <v>0.00029132651570036117</v>
      </c>
      <c r="H160" s="97">
        <f t="shared" si="36"/>
        <v>12.938795942900075</v>
      </c>
      <c r="I160" s="97">
        <f t="shared" si="37"/>
        <v>1160.8243974455297</v>
      </c>
      <c r="J160" s="97">
        <f t="shared" si="38"/>
        <v>1160.8243974455297</v>
      </c>
      <c r="K160" s="97">
        <f t="shared" si="39"/>
        <v>0.0002470417453056328</v>
      </c>
      <c r="L160" s="47">
        <f t="shared" si="32"/>
        <v>22003.891730848278</v>
      </c>
      <c r="M160" s="48">
        <f t="shared" si="34"/>
        <v>4562.861035795037</v>
      </c>
      <c r="N160" s="49">
        <f t="shared" si="33"/>
        <v>26566.752766643316</v>
      </c>
      <c r="O160" s="129"/>
      <c r="Z160" s="78" t="e">
        <f>#REF!-#REF!</f>
        <v>#REF!</v>
      </c>
      <c r="AA160" s="71" t="e">
        <f>Z160/#REF!</f>
        <v>#REF!</v>
      </c>
      <c r="AB160" s="72">
        <v>32280.558508758473</v>
      </c>
      <c r="AC160" s="79" t="e">
        <f>#REF!-AB160</f>
        <v>#REF!</v>
      </c>
      <c r="AD160" s="71" t="e">
        <f>AC160/#REF!</f>
        <v>#REF!</v>
      </c>
      <c r="AE160" s="78" t="e">
        <f>#REF!-#REF!</f>
        <v>#REF!</v>
      </c>
      <c r="AF160" s="71" t="e">
        <f>AE160/#REF!</f>
        <v>#REF!</v>
      </c>
      <c r="AG160" s="78" t="e">
        <f>#REF!-#REF!</f>
        <v>#REF!</v>
      </c>
      <c r="AH160" s="73" t="e">
        <f>AG160/#REF!</f>
        <v>#REF!</v>
      </c>
    </row>
    <row r="161" spans="1:34" s="70" customFormat="1" ht="14.25">
      <c r="A161" s="11" t="s">
        <v>282</v>
      </c>
      <c r="B161" s="52" t="s">
        <v>283</v>
      </c>
      <c r="C161" s="108">
        <v>7015</v>
      </c>
      <c r="D161" s="122">
        <v>13719166</v>
      </c>
      <c r="E161" s="124">
        <v>1086500</v>
      </c>
      <c r="F161" s="12">
        <f t="shared" si="31"/>
        <v>88577.95627243441</v>
      </c>
      <c r="G161" s="13">
        <f t="shared" si="35"/>
        <v>0.005049108590309826</v>
      </c>
      <c r="H161" s="97">
        <f t="shared" si="36"/>
        <v>12.626936033133916</v>
      </c>
      <c r="I161" s="97">
        <f t="shared" si="37"/>
        <v>18427.956272434418</v>
      </c>
      <c r="J161" s="97">
        <f t="shared" si="38"/>
        <v>18427.956272434418</v>
      </c>
      <c r="K161" s="97">
        <f t="shared" si="39"/>
        <v>0.003921759819983195</v>
      </c>
      <c r="L161" s="47">
        <f t="shared" si="32"/>
        <v>381359.1718261012</v>
      </c>
      <c r="M161" s="48">
        <f t="shared" si="34"/>
        <v>72434.90387508961</v>
      </c>
      <c r="N161" s="49">
        <f t="shared" si="33"/>
        <v>453794.0757011908</v>
      </c>
      <c r="O161" s="129"/>
      <c r="Z161" s="78" t="e">
        <f>#REF!-#REF!</f>
        <v>#REF!</v>
      </c>
      <c r="AA161" s="71" t="e">
        <f>Z161/#REF!</f>
        <v>#REF!</v>
      </c>
      <c r="AB161" s="72">
        <v>683987.25353249</v>
      </c>
      <c r="AC161" s="79" t="e">
        <f>#REF!-AB161</f>
        <v>#REF!</v>
      </c>
      <c r="AD161" s="71" t="e">
        <f>AC161/#REF!</f>
        <v>#REF!</v>
      </c>
      <c r="AE161" s="78" t="e">
        <f>#REF!-#REF!</f>
        <v>#REF!</v>
      </c>
      <c r="AF161" s="71" t="e">
        <f>AE161/#REF!</f>
        <v>#REF!</v>
      </c>
      <c r="AG161" s="78" t="e">
        <f>#REF!-#REF!</f>
        <v>#REF!</v>
      </c>
      <c r="AH161" s="73" t="e">
        <f>AG161/#REF!</f>
        <v>#REF!</v>
      </c>
    </row>
    <row r="162" spans="1:34" s="70" customFormat="1" ht="14.25">
      <c r="A162" s="11" t="s">
        <v>284</v>
      </c>
      <c r="B162" s="52" t="s">
        <v>285</v>
      </c>
      <c r="C162" s="108">
        <v>1452</v>
      </c>
      <c r="D162" s="122">
        <v>1547719.95</v>
      </c>
      <c r="E162" s="124">
        <v>164450</v>
      </c>
      <c r="F162" s="12">
        <f t="shared" si="31"/>
        <v>13665.487183946487</v>
      </c>
      <c r="G162" s="13">
        <f t="shared" si="35"/>
        <v>0.0007789582378601964</v>
      </c>
      <c r="H162" s="97">
        <f t="shared" si="36"/>
        <v>9.411492550927333</v>
      </c>
      <c r="I162" s="97">
        <f t="shared" si="37"/>
        <v>-854.5128160535124</v>
      </c>
      <c r="J162" s="97">
        <f t="shared" si="38"/>
        <v>0</v>
      </c>
      <c r="K162" s="97">
        <f t="shared" si="39"/>
        <v>0</v>
      </c>
      <c r="L162" s="47">
        <f t="shared" si="32"/>
        <v>58834.71570558064</v>
      </c>
      <c r="M162" s="48">
        <f t="shared" si="34"/>
        <v>0</v>
      </c>
      <c r="N162" s="49">
        <f t="shared" si="33"/>
        <v>58834.71570558064</v>
      </c>
      <c r="O162" s="129"/>
      <c r="Z162" s="78" t="e">
        <f>#REF!-#REF!</f>
        <v>#REF!</v>
      </c>
      <c r="AA162" s="71" t="e">
        <f>Z162/#REF!</f>
        <v>#REF!</v>
      </c>
      <c r="AB162" s="72">
        <v>73382.1749028454</v>
      </c>
      <c r="AC162" s="79" t="e">
        <f>#REF!-AB162</f>
        <v>#REF!</v>
      </c>
      <c r="AD162" s="71" t="e">
        <f>AC162/#REF!</f>
        <v>#REF!</v>
      </c>
      <c r="AE162" s="78" t="e">
        <f>#REF!-#REF!</f>
        <v>#REF!</v>
      </c>
      <c r="AF162" s="71" t="e">
        <f>AE162/#REF!</f>
        <v>#REF!</v>
      </c>
      <c r="AG162" s="78" t="e">
        <f>#REF!-#REF!</f>
        <v>#REF!</v>
      </c>
      <c r="AH162" s="73" t="e">
        <f>AG162/#REF!</f>
        <v>#REF!</v>
      </c>
    </row>
    <row r="163" spans="1:34" s="70" customFormat="1" ht="14.25">
      <c r="A163" s="11" t="s">
        <v>294</v>
      </c>
      <c r="B163" s="52" t="s">
        <v>295</v>
      </c>
      <c r="C163" s="108">
        <v>48</v>
      </c>
      <c r="D163" s="122">
        <v>183477.97</v>
      </c>
      <c r="E163" s="124">
        <v>12350</v>
      </c>
      <c r="F163" s="12">
        <f t="shared" si="31"/>
        <v>713.1127578947369</v>
      </c>
      <c r="G163" s="13">
        <f t="shared" si="35"/>
        <v>4.06487562286008E-05</v>
      </c>
      <c r="H163" s="97">
        <f t="shared" si="36"/>
        <v>14.856515789473685</v>
      </c>
      <c r="I163" s="97">
        <f t="shared" si="37"/>
        <v>233.11275789473686</v>
      </c>
      <c r="J163" s="97">
        <f t="shared" si="38"/>
        <v>233.11275789473686</v>
      </c>
      <c r="K163" s="97">
        <f t="shared" si="39"/>
        <v>4.961007253987139E-05</v>
      </c>
      <c r="L163" s="47">
        <f t="shared" si="32"/>
        <v>3070.2005579462184</v>
      </c>
      <c r="M163" s="48">
        <f t="shared" si="34"/>
        <v>916.2980398114246</v>
      </c>
      <c r="N163" s="49">
        <f t="shared" si="33"/>
        <v>3986.498597757643</v>
      </c>
      <c r="O163" s="129"/>
      <c r="Z163" s="78" t="e">
        <f>#REF!-#REF!</f>
        <v>#REF!</v>
      </c>
      <c r="AA163" s="71" t="e">
        <f>Z163/#REF!</f>
        <v>#REF!</v>
      </c>
      <c r="AB163" s="72">
        <v>7482.212900264147</v>
      </c>
      <c r="AC163" s="79" t="e">
        <f>#REF!-AB163</f>
        <v>#REF!</v>
      </c>
      <c r="AD163" s="71" t="e">
        <f>AC163/#REF!</f>
        <v>#REF!</v>
      </c>
      <c r="AE163" s="78" t="e">
        <f>#REF!-#REF!</f>
        <v>#REF!</v>
      </c>
      <c r="AF163" s="71" t="e">
        <f>AE163/#REF!</f>
        <v>#REF!</v>
      </c>
      <c r="AG163" s="78" t="e">
        <f>#REF!-#REF!</f>
        <v>#REF!</v>
      </c>
      <c r="AH163" s="73" t="e">
        <f>AG163/#REF!</f>
        <v>#REF!</v>
      </c>
    </row>
    <row r="164" spans="1:34" s="70" customFormat="1" ht="14.25">
      <c r="A164" s="11" t="s">
        <v>286</v>
      </c>
      <c r="B164" s="52" t="s">
        <v>287</v>
      </c>
      <c r="C164" s="108">
        <v>1996</v>
      </c>
      <c r="D164" s="122">
        <v>3240329.45</v>
      </c>
      <c r="E164" s="124">
        <v>421850</v>
      </c>
      <c r="F164" s="12">
        <f t="shared" si="31"/>
        <v>15331.747261348823</v>
      </c>
      <c r="G164" s="13">
        <f t="shared" si="35"/>
        <v>0.0008739381676818629</v>
      </c>
      <c r="H164" s="97">
        <f t="shared" si="36"/>
        <v>7.681236102880171</v>
      </c>
      <c r="I164" s="97">
        <f t="shared" si="37"/>
        <v>-4628.252738651178</v>
      </c>
      <c r="J164" s="97">
        <f t="shared" si="38"/>
        <v>0</v>
      </c>
      <c r="K164" s="97">
        <f t="shared" si="39"/>
        <v>0</v>
      </c>
      <c r="L164" s="47">
        <f t="shared" si="32"/>
        <v>66008.5498050111</v>
      </c>
      <c r="M164" s="48">
        <f t="shared" si="34"/>
        <v>0</v>
      </c>
      <c r="N164" s="49">
        <f t="shared" si="33"/>
        <v>66008.5498050111</v>
      </c>
      <c r="O164" s="129"/>
      <c r="Z164" s="78" t="e">
        <f>#REF!-#REF!</f>
        <v>#REF!</v>
      </c>
      <c r="AA164" s="71" t="e">
        <f>Z164/#REF!</f>
        <v>#REF!</v>
      </c>
      <c r="AB164" s="72">
        <v>87816.36717458595</v>
      </c>
      <c r="AC164" s="79" t="e">
        <f>#REF!-AB164</f>
        <v>#REF!</v>
      </c>
      <c r="AD164" s="71" t="e">
        <f>AC164/#REF!</f>
        <v>#REF!</v>
      </c>
      <c r="AE164" s="78" t="e">
        <f>#REF!-#REF!</f>
        <v>#REF!</v>
      </c>
      <c r="AF164" s="71" t="e">
        <f>AE164/#REF!</f>
        <v>#REF!</v>
      </c>
      <c r="AG164" s="78" t="e">
        <f>#REF!-#REF!</f>
        <v>#REF!</v>
      </c>
      <c r="AH164" s="73" t="e">
        <f>AG164/#REF!</f>
        <v>#REF!</v>
      </c>
    </row>
    <row r="165" spans="1:34" s="70" customFormat="1" ht="14.25">
      <c r="A165" s="11" t="s">
        <v>288</v>
      </c>
      <c r="B165" s="52" t="s">
        <v>289</v>
      </c>
      <c r="C165" s="108">
        <v>41</v>
      </c>
      <c r="D165" s="122">
        <v>147738.76</v>
      </c>
      <c r="E165" s="124">
        <v>30800</v>
      </c>
      <c r="F165" s="12">
        <f t="shared" si="31"/>
        <v>196.66523246753246</v>
      </c>
      <c r="G165" s="13">
        <f t="shared" si="35"/>
        <v>1.1210284775740703E-05</v>
      </c>
      <c r="H165" s="97">
        <f t="shared" si="36"/>
        <v>4.796712987012987</v>
      </c>
      <c r="I165" s="97">
        <f t="shared" si="37"/>
        <v>-213.33476753246754</v>
      </c>
      <c r="J165" s="97">
        <f t="shared" si="38"/>
        <v>0</v>
      </c>
      <c r="K165" s="97">
        <f t="shared" si="39"/>
        <v>0</v>
      </c>
      <c r="L165" s="47">
        <f t="shared" si="32"/>
        <v>846.7128091116953</v>
      </c>
      <c r="M165" s="48">
        <f t="shared" si="34"/>
        <v>0</v>
      </c>
      <c r="N165" s="49">
        <f t="shared" si="33"/>
        <v>846.7128091116953</v>
      </c>
      <c r="O165" s="129"/>
      <c r="Z165" s="78" t="e">
        <f>#REF!-#REF!</f>
        <v>#REF!</v>
      </c>
      <c r="AA165" s="71" t="e">
        <f>Z165/#REF!</f>
        <v>#REF!</v>
      </c>
      <c r="AB165" s="72">
        <v>2702.8215429664765</v>
      </c>
      <c r="AC165" s="79" t="e">
        <f>#REF!-AB165</f>
        <v>#REF!</v>
      </c>
      <c r="AD165" s="71" t="e">
        <f>AC165/#REF!</f>
        <v>#REF!</v>
      </c>
      <c r="AE165" s="78" t="e">
        <f>#REF!-#REF!</f>
        <v>#REF!</v>
      </c>
      <c r="AF165" s="71" t="e">
        <f>AE165/#REF!</f>
        <v>#REF!</v>
      </c>
      <c r="AG165" s="78" t="e">
        <f>#REF!-#REF!</f>
        <v>#REF!</v>
      </c>
      <c r="AH165" s="73" t="e">
        <f>AG165/#REF!</f>
        <v>#REF!</v>
      </c>
    </row>
    <row r="166" spans="1:34" s="70" customFormat="1" ht="14.25">
      <c r="A166" s="11" t="s">
        <v>290</v>
      </c>
      <c r="B166" s="52" t="s">
        <v>291</v>
      </c>
      <c r="C166" s="108">
        <v>2296</v>
      </c>
      <c r="D166" s="122">
        <v>2822731.24</v>
      </c>
      <c r="E166" s="124">
        <v>363750</v>
      </c>
      <c r="F166" s="12">
        <f t="shared" si="31"/>
        <v>17817.157187738834</v>
      </c>
      <c r="G166" s="13">
        <f t="shared" si="35"/>
        <v>0.0010156111655458067</v>
      </c>
      <c r="H166" s="97">
        <f t="shared" si="36"/>
        <v>7.760085883161513</v>
      </c>
      <c r="I166" s="97">
        <f t="shared" si="37"/>
        <v>-5142.842812261167</v>
      </c>
      <c r="J166" s="97">
        <f t="shared" si="38"/>
        <v>0</v>
      </c>
      <c r="K166" s="97">
        <f t="shared" si="39"/>
        <v>0</v>
      </c>
      <c r="L166" s="47">
        <f t="shared" si="32"/>
        <v>76709.11133367478</v>
      </c>
      <c r="M166" s="48">
        <f t="shared" si="34"/>
        <v>0</v>
      </c>
      <c r="N166" s="49">
        <f t="shared" si="33"/>
        <v>76709.11133367478</v>
      </c>
      <c r="O166" s="129"/>
      <c r="Z166" s="78" t="e">
        <f>#REF!-#REF!</f>
        <v>#REF!</v>
      </c>
      <c r="AA166" s="71" t="e">
        <f>Z166/#REF!</f>
        <v>#REF!</v>
      </c>
      <c r="AB166" s="72">
        <v>121024.63967710038</v>
      </c>
      <c r="AC166" s="79" t="e">
        <f>#REF!-AB166</f>
        <v>#REF!</v>
      </c>
      <c r="AD166" s="71" t="e">
        <f>AC166/#REF!</f>
        <v>#REF!</v>
      </c>
      <c r="AE166" s="78" t="e">
        <f>#REF!-#REF!</f>
        <v>#REF!</v>
      </c>
      <c r="AF166" s="71" t="e">
        <f>AE166/#REF!</f>
        <v>#REF!</v>
      </c>
      <c r="AG166" s="78" t="e">
        <f>#REF!-#REF!</f>
        <v>#REF!</v>
      </c>
      <c r="AH166" s="73" t="e">
        <f>AG166/#REF!</f>
        <v>#REF!</v>
      </c>
    </row>
    <row r="167" spans="1:34" s="70" customFormat="1" ht="14.25">
      <c r="A167" s="11" t="s">
        <v>292</v>
      </c>
      <c r="B167" s="52" t="s">
        <v>293</v>
      </c>
      <c r="C167" s="108">
        <v>1659</v>
      </c>
      <c r="D167" s="122">
        <v>2396230.29</v>
      </c>
      <c r="E167" s="124">
        <v>277000</v>
      </c>
      <c r="F167" s="12">
        <f t="shared" si="31"/>
        <v>14351.429787400722</v>
      </c>
      <c r="G167" s="13">
        <f t="shared" si="35"/>
        <v>0.0008180582446486584</v>
      </c>
      <c r="H167" s="97">
        <f t="shared" si="36"/>
        <v>8.650650866425993</v>
      </c>
      <c r="I167" s="97">
        <f t="shared" si="37"/>
        <v>-2238.570212599278</v>
      </c>
      <c r="J167" s="97">
        <f t="shared" si="38"/>
        <v>0</v>
      </c>
      <c r="K167" s="97">
        <f t="shared" si="39"/>
        <v>0</v>
      </c>
      <c r="L167" s="47">
        <f t="shared" si="32"/>
        <v>61787.93921831317</v>
      </c>
      <c r="M167" s="48">
        <f t="shared" si="34"/>
        <v>0</v>
      </c>
      <c r="N167" s="49">
        <f t="shared" si="33"/>
        <v>61787.93921831317</v>
      </c>
      <c r="O167" s="129"/>
      <c r="Z167" s="78" t="e">
        <f>#REF!-#REF!</f>
        <v>#REF!</v>
      </c>
      <c r="AA167" s="71" t="e">
        <f>Z167/#REF!</f>
        <v>#REF!</v>
      </c>
      <c r="AB167" s="72">
        <v>66870.36466760596</v>
      </c>
      <c r="AC167" s="79" t="e">
        <f>#REF!-AB167</f>
        <v>#REF!</v>
      </c>
      <c r="AD167" s="71" t="e">
        <f>AC167/#REF!</f>
        <v>#REF!</v>
      </c>
      <c r="AE167" s="78" t="e">
        <f>#REF!-#REF!</f>
        <v>#REF!</v>
      </c>
      <c r="AF167" s="71" t="e">
        <f>AE167/#REF!</f>
        <v>#REF!</v>
      </c>
      <c r="AG167" s="78" t="e">
        <f>#REF!-#REF!</f>
        <v>#REF!</v>
      </c>
      <c r="AH167" s="73" t="e">
        <f>AG167/#REF!</f>
        <v>#REF!</v>
      </c>
    </row>
    <row r="168" spans="1:34" s="70" customFormat="1" ht="14.25">
      <c r="A168" s="11" t="s">
        <v>296</v>
      </c>
      <c r="B168" s="52" t="s">
        <v>297</v>
      </c>
      <c r="C168" s="108">
        <v>517</v>
      </c>
      <c r="D168" s="122">
        <v>704854.08</v>
      </c>
      <c r="E168" s="124">
        <v>74150</v>
      </c>
      <c r="F168" s="12">
        <f t="shared" si="31"/>
        <v>4914.491697370196</v>
      </c>
      <c r="G168" s="13">
        <f t="shared" si="35"/>
        <v>0.00028013518589071654</v>
      </c>
      <c r="H168" s="97">
        <f t="shared" si="36"/>
        <v>9.505786648685097</v>
      </c>
      <c r="I168" s="97">
        <f t="shared" si="37"/>
        <v>-255.50830262980472</v>
      </c>
      <c r="J168" s="97">
        <f t="shared" si="38"/>
        <v>0</v>
      </c>
      <c r="K168" s="97">
        <f t="shared" si="39"/>
        <v>0</v>
      </c>
      <c r="L168" s="47">
        <f t="shared" si="32"/>
        <v>21158.61059032582</v>
      </c>
      <c r="M168" s="48">
        <f t="shared" si="34"/>
        <v>0</v>
      </c>
      <c r="N168" s="49">
        <f t="shared" si="33"/>
        <v>21158.61059032582</v>
      </c>
      <c r="O168" s="129"/>
      <c r="Z168" s="78" t="e">
        <f>#REF!-#REF!</f>
        <v>#REF!</v>
      </c>
      <c r="AA168" s="71" t="e">
        <f>Z168/#REF!</f>
        <v>#REF!</v>
      </c>
      <c r="AB168" s="72">
        <v>34091.905210553254</v>
      </c>
      <c r="AC168" s="79" t="e">
        <f>#REF!-AB168</f>
        <v>#REF!</v>
      </c>
      <c r="AD168" s="71" t="e">
        <f>AC168/#REF!</f>
        <v>#REF!</v>
      </c>
      <c r="AE168" s="78" t="e">
        <f>#REF!-#REF!</f>
        <v>#REF!</v>
      </c>
      <c r="AF168" s="71" t="e">
        <f>AE168/#REF!</f>
        <v>#REF!</v>
      </c>
      <c r="AG168" s="78" t="e">
        <f>#REF!-#REF!</f>
        <v>#REF!</v>
      </c>
      <c r="AH168" s="73" t="e">
        <f>AG168/#REF!</f>
        <v>#REF!</v>
      </c>
    </row>
    <row r="169" spans="1:34" s="70" customFormat="1" ht="14.25">
      <c r="A169" s="11" t="s">
        <v>298</v>
      </c>
      <c r="B169" s="52" t="s">
        <v>299</v>
      </c>
      <c r="C169" s="108">
        <v>2159</v>
      </c>
      <c r="D169" s="122">
        <v>11599054.94</v>
      </c>
      <c r="E169" s="124">
        <v>2008850</v>
      </c>
      <c r="F169" s="12">
        <f t="shared" si="31"/>
        <v>12466.01767949822</v>
      </c>
      <c r="G169" s="13">
        <f t="shared" si="35"/>
        <v>0.0007105862406547346</v>
      </c>
      <c r="H169" s="97">
        <f t="shared" si="36"/>
        <v>5.773977619035766</v>
      </c>
      <c r="I169" s="97">
        <f t="shared" si="37"/>
        <v>-9123.98232050178</v>
      </c>
      <c r="J169" s="97">
        <f t="shared" si="38"/>
        <v>0</v>
      </c>
      <c r="K169" s="97">
        <f t="shared" si="39"/>
        <v>0</v>
      </c>
      <c r="L169" s="47">
        <f t="shared" si="32"/>
        <v>53670.5787566521</v>
      </c>
      <c r="M169" s="48">
        <f t="shared" si="34"/>
        <v>0</v>
      </c>
      <c r="N169" s="49">
        <f t="shared" si="33"/>
        <v>53670.5787566521</v>
      </c>
      <c r="O169" s="129"/>
      <c r="Z169" s="78" t="e">
        <f>#REF!-#REF!</f>
        <v>#REF!</v>
      </c>
      <c r="AA169" s="71" t="e">
        <f>Z169/#REF!</f>
        <v>#REF!</v>
      </c>
      <c r="AB169" s="72">
        <v>78024.51900467112</v>
      </c>
      <c r="AC169" s="79" t="e">
        <f>#REF!-AB169</f>
        <v>#REF!</v>
      </c>
      <c r="AD169" s="71" t="e">
        <f>AC169/#REF!</f>
        <v>#REF!</v>
      </c>
      <c r="AE169" s="78" t="e">
        <f>#REF!-#REF!</f>
        <v>#REF!</v>
      </c>
      <c r="AF169" s="71" t="e">
        <f>AE169/#REF!</f>
        <v>#REF!</v>
      </c>
      <c r="AG169" s="78" t="e">
        <f>#REF!-#REF!</f>
        <v>#REF!</v>
      </c>
      <c r="AH169" s="73" t="e">
        <f>AG169/#REF!</f>
        <v>#REF!</v>
      </c>
    </row>
    <row r="170" spans="1:34" s="70" customFormat="1" ht="14.25">
      <c r="A170" s="11" t="s">
        <v>300</v>
      </c>
      <c r="B170" s="52" t="s">
        <v>301</v>
      </c>
      <c r="C170" s="108">
        <v>2023</v>
      </c>
      <c r="D170" s="122">
        <v>2795186.58</v>
      </c>
      <c r="E170" s="124">
        <v>245450</v>
      </c>
      <c r="F170" s="12">
        <f t="shared" si="31"/>
        <v>23037.940319168873</v>
      </c>
      <c r="G170" s="13">
        <f t="shared" si="35"/>
        <v>0.001313205534013432</v>
      </c>
      <c r="H170" s="97">
        <f t="shared" si="36"/>
        <v>11.388008066816052</v>
      </c>
      <c r="I170" s="97">
        <f t="shared" si="37"/>
        <v>2807.940319168874</v>
      </c>
      <c r="J170" s="97">
        <f t="shared" si="38"/>
        <v>2807.940319168874</v>
      </c>
      <c r="K170" s="97">
        <f t="shared" si="39"/>
        <v>0.0005975739988649611</v>
      </c>
      <c r="L170" s="47">
        <f t="shared" si="32"/>
        <v>99186.41398403452</v>
      </c>
      <c r="M170" s="48">
        <f t="shared" si="34"/>
        <v>11037.191759035832</v>
      </c>
      <c r="N170" s="49">
        <f t="shared" si="33"/>
        <v>110223.60574307035</v>
      </c>
      <c r="O170" s="129"/>
      <c r="Z170" s="78" t="e">
        <f>#REF!-#REF!</f>
        <v>#REF!</v>
      </c>
      <c r="AA170" s="71" t="e">
        <f>Z170/#REF!</f>
        <v>#REF!</v>
      </c>
      <c r="AB170" s="72">
        <v>113739.77510629616</v>
      </c>
      <c r="AC170" s="79" t="e">
        <f>#REF!-AB170</f>
        <v>#REF!</v>
      </c>
      <c r="AD170" s="71" t="e">
        <f>AC170/#REF!</f>
        <v>#REF!</v>
      </c>
      <c r="AE170" s="78" t="e">
        <f>#REF!-#REF!</f>
        <v>#REF!</v>
      </c>
      <c r="AF170" s="71" t="e">
        <f>AE170/#REF!</f>
        <v>#REF!</v>
      </c>
      <c r="AG170" s="78" t="e">
        <f>#REF!-#REF!</f>
        <v>#REF!</v>
      </c>
      <c r="AH170" s="73" t="e">
        <f>AG170/#REF!</f>
        <v>#REF!</v>
      </c>
    </row>
    <row r="171" spans="1:34" s="70" customFormat="1" ht="14.25">
      <c r="A171" s="11" t="s">
        <v>302</v>
      </c>
      <c r="B171" s="52" t="s">
        <v>303</v>
      </c>
      <c r="C171" s="108">
        <v>71</v>
      </c>
      <c r="D171" s="122">
        <v>129383.87</v>
      </c>
      <c r="E171" s="124">
        <v>14750</v>
      </c>
      <c r="F171" s="12">
        <f t="shared" si="31"/>
        <v>622.796933559322</v>
      </c>
      <c r="G171" s="13">
        <f t="shared" si="35"/>
        <v>3.550058591983552E-05</v>
      </c>
      <c r="H171" s="97">
        <f t="shared" si="36"/>
        <v>8.77178779661017</v>
      </c>
      <c r="I171" s="97">
        <f t="shared" si="37"/>
        <v>-87.20306644067796</v>
      </c>
      <c r="J171" s="97">
        <f t="shared" si="38"/>
        <v>0</v>
      </c>
      <c r="K171" s="97">
        <f t="shared" si="39"/>
        <v>0</v>
      </c>
      <c r="L171" s="47">
        <f t="shared" si="32"/>
        <v>2681.3592545251768</v>
      </c>
      <c r="M171" s="48">
        <f t="shared" si="34"/>
        <v>0</v>
      </c>
      <c r="N171" s="49">
        <f t="shared" si="33"/>
        <v>2681.3592545251768</v>
      </c>
      <c r="O171" s="129"/>
      <c r="Z171" s="78" t="e">
        <f>#REF!-#REF!</f>
        <v>#REF!</v>
      </c>
      <c r="AA171" s="71" t="e">
        <f>Z171/#REF!</f>
        <v>#REF!</v>
      </c>
      <c r="AB171" s="72">
        <v>6481.527695524325</v>
      </c>
      <c r="AC171" s="79" t="e">
        <f>#REF!-AB171</f>
        <v>#REF!</v>
      </c>
      <c r="AD171" s="71" t="e">
        <f>AC171/#REF!</f>
        <v>#REF!</v>
      </c>
      <c r="AE171" s="78" t="e">
        <f>#REF!-#REF!</f>
        <v>#REF!</v>
      </c>
      <c r="AF171" s="71" t="e">
        <f>AE171/#REF!</f>
        <v>#REF!</v>
      </c>
      <c r="AG171" s="78" t="e">
        <f>#REF!-#REF!</f>
        <v>#REF!</v>
      </c>
      <c r="AH171" s="73" t="e">
        <f>AG171/#REF!</f>
        <v>#REF!</v>
      </c>
    </row>
    <row r="172" spans="1:34" s="70" customFormat="1" ht="14.25">
      <c r="A172" s="11" t="s">
        <v>304</v>
      </c>
      <c r="B172" s="52" t="s">
        <v>305</v>
      </c>
      <c r="C172" s="108">
        <v>595</v>
      </c>
      <c r="D172" s="122">
        <v>962340.27</v>
      </c>
      <c r="E172" s="124">
        <v>152350</v>
      </c>
      <c r="F172" s="12">
        <f t="shared" si="31"/>
        <v>3758.401448309813</v>
      </c>
      <c r="G172" s="13">
        <f t="shared" si="35"/>
        <v>0.0002142358870883038</v>
      </c>
      <c r="H172" s="97">
        <f t="shared" si="36"/>
        <v>6.316641089596325</v>
      </c>
      <c r="I172" s="97">
        <f t="shared" si="37"/>
        <v>-2191.598551690187</v>
      </c>
      <c r="J172" s="97">
        <f t="shared" si="38"/>
        <v>0</v>
      </c>
      <c r="K172" s="97">
        <f t="shared" si="39"/>
        <v>0</v>
      </c>
      <c r="L172" s="47">
        <f t="shared" si="32"/>
        <v>16181.236551779586</v>
      </c>
      <c r="M172" s="48">
        <f t="shared" si="34"/>
        <v>0</v>
      </c>
      <c r="N172" s="49">
        <f t="shared" si="33"/>
        <v>16181.236551779586</v>
      </c>
      <c r="O172" s="129"/>
      <c r="Z172" s="78" t="e">
        <f>#REF!-#REF!</f>
        <v>#REF!</v>
      </c>
      <c r="AA172" s="71" t="e">
        <f>Z172/#REF!</f>
        <v>#REF!</v>
      </c>
      <c r="AB172" s="72">
        <v>23154.524774433514</v>
      </c>
      <c r="AC172" s="79" t="e">
        <f>#REF!-AB172</f>
        <v>#REF!</v>
      </c>
      <c r="AD172" s="71" t="e">
        <f>AC172/#REF!</f>
        <v>#REF!</v>
      </c>
      <c r="AE172" s="78" t="e">
        <f>#REF!-#REF!</f>
        <v>#REF!</v>
      </c>
      <c r="AF172" s="71" t="e">
        <f>AE172/#REF!</f>
        <v>#REF!</v>
      </c>
      <c r="AG172" s="78" t="e">
        <f>#REF!-#REF!</f>
        <v>#REF!</v>
      </c>
      <c r="AH172" s="73" t="e">
        <f>AG172/#REF!</f>
        <v>#REF!</v>
      </c>
    </row>
    <row r="173" spans="1:34" s="70" customFormat="1" ht="14.25">
      <c r="A173" s="11" t="s">
        <v>306</v>
      </c>
      <c r="B173" s="52" t="s">
        <v>307</v>
      </c>
      <c r="C173" s="108">
        <v>1341</v>
      </c>
      <c r="D173" s="122">
        <v>1392608.05</v>
      </c>
      <c r="E173" s="124">
        <v>190500</v>
      </c>
      <c r="F173" s="12">
        <f t="shared" si="31"/>
        <v>9803.083438582678</v>
      </c>
      <c r="G173" s="13">
        <f t="shared" si="35"/>
        <v>0.0005587940260106823</v>
      </c>
      <c r="H173" s="97">
        <f t="shared" si="36"/>
        <v>7.310278477690289</v>
      </c>
      <c r="I173" s="97">
        <f t="shared" si="37"/>
        <v>-3606.916561417322</v>
      </c>
      <c r="J173" s="97">
        <f t="shared" si="38"/>
        <v>0</v>
      </c>
      <c r="K173" s="97">
        <f t="shared" si="39"/>
        <v>0</v>
      </c>
      <c r="L173" s="47">
        <f t="shared" si="32"/>
        <v>42205.71278458683</v>
      </c>
      <c r="M173" s="48">
        <f t="shared" si="34"/>
        <v>0</v>
      </c>
      <c r="N173" s="49">
        <f t="shared" si="33"/>
        <v>42205.71278458683</v>
      </c>
      <c r="O173" s="129"/>
      <c r="Z173" s="78" t="e">
        <f>#REF!-#REF!</f>
        <v>#REF!</v>
      </c>
      <c r="AA173" s="71" t="e">
        <f>Z173/#REF!</f>
        <v>#REF!</v>
      </c>
      <c r="AB173" s="72">
        <v>73066.3178528286</v>
      </c>
      <c r="AC173" s="79" t="e">
        <f>#REF!-AB173</f>
        <v>#REF!</v>
      </c>
      <c r="AD173" s="71" t="e">
        <f>AC173/#REF!</f>
        <v>#REF!</v>
      </c>
      <c r="AE173" s="78" t="e">
        <f>#REF!-#REF!</f>
        <v>#REF!</v>
      </c>
      <c r="AF173" s="71" t="e">
        <f>AE173/#REF!</f>
        <v>#REF!</v>
      </c>
      <c r="AG173" s="78" t="e">
        <f>#REF!-#REF!</f>
        <v>#REF!</v>
      </c>
      <c r="AH173" s="73" t="e">
        <f>AG173/#REF!</f>
        <v>#REF!</v>
      </c>
    </row>
    <row r="174" spans="1:34" s="70" customFormat="1" ht="14.25">
      <c r="A174" s="11" t="s">
        <v>308</v>
      </c>
      <c r="B174" s="52" t="s">
        <v>309</v>
      </c>
      <c r="C174" s="108">
        <v>1023</v>
      </c>
      <c r="D174" s="122">
        <v>2008423.94</v>
      </c>
      <c r="E174" s="124">
        <v>238950</v>
      </c>
      <c r="F174" s="12">
        <f t="shared" si="31"/>
        <v>8598.525593722536</v>
      </c>
      <c r="G174" s="13">
        <f t="shared" si="35"/>
        <v>0.0004901319839186009</v>
      </c>
      <c r="H174" s="97">
        <f t="shared" si="36"/>
        <v>8.40520585896631</v>
      </c>
      <c r="I174" s="97">
        <f t="shared" si="37"/>
        <v>-1631.4744062774648</v>
      </c>
      <c r="J174" s="97">
        <f t="shared" si="38"/>
        <v>0</v>
      </c>
      <c r="K174" s="97">
        <f t="shared" si="39"/>
        <v>0</v>
      </c>
      <c r="L174" s="47">
        <f t="shared" si="32"/>
        <v>37019.66874537193</v>
      </c>
      <c r="M174" s="48">
        <f t="shared" si="34"/>
        <v>0</v>
      </c>
      <c r="N174" s="49">
        <f t="shared" si="33"/>
        <v>37019.66874537193</v>
      </c>
      <c r="O174" s="129"/>
      <c r="Z174" s="78" t="e">
        <f>#REF!-#REF!</f>
        <v>#REF!</v>
      </c>
      <c r="AA174" s="71" t="e">
        <f>Z174/#REF!</f>
        <v>#REF!</v>
      </c>
      <c r="AB174" s="72">
        <v>50031.76758141309</v>
      </c>
      <c r="AC174" s="79" t="e">
        <f>#REF!-AB174</f>
        <v>#REF!</v>
      </c>
      <c r="AD174" s="71" t="e">
        <f>AC174/#REF!</f>
        <v>#REF!</v>
      </c>
      <c r="AE174" s="78" t="e">
        <f>#REF!-#REF!</f>
        <v>#REF!</v>
      </c>
      <c r="AF174" s="71" t="e">
        <f>AE174/#REF!</f>
        <v>#REF!</v>
      </c>
      <c r="AG174" s="78" t="e">
        <f>#REF!-#REF!</f>
        <v>#REF!</v>
      </c>
      <c r="AH174" s="73" t="e">
        <f>AG174/#REF!</f>
        <v>#REF!</v>
      </c>
    </row>
    <row r="175" spans="1:34" s="70" customFormat="1" ht="14.25">
      <c r="A175" s="11" t="s">
        <v>310</v>
      </c>
      <c r="B175" s="52" t="s">
        <v>311</v>
      </c>
      <c r="C175" s="108">
        <v>281</v>
      </c>
      <c r="D175" s="122">
        <v>597339.1</v>
      </c>
      <c r="E175" s="124">
        <v>108000</v>
      </c>
      <c r="F175" s="12">
        <f t="shared" si="31"/>
        <v>1554.1878435185185</v>
      </c>
      <c r="G175" s="13">
        <f t="shared" si="35"/>
        <v>8.859160362121084E-05</v>
      </c>
      <c r="H175" s="97">
        <f t="shared" si="36"/>
        <v>5.530917592592592</v>
      </c>
      <c r="I175" s="97">
        <f t="shared" si="37"/>
        <v>-1255.8121564814815</v>
      </c>
      <c r="J175" s="97">
        <f t="shared" si="38"/>
        <v>0</v>
      </c>
      <c r="K175" s="97">
        <f t="shared" si="39"/>
        <v>0</v>
      </c>
      <c r="L175" s="47">
        <f t="shared" si="32"/>
        <v>6691.323821510055</v>
      </c>
      <c r="M175" s="48">
        <f t="shared" si="34"/>
        <v>0</v>
      </c>
      <c r="N175" s="49">
        <f t="shared" si="33"/>
        <v>6691.323821510055</v>
      </c>
      <c r="O175" s="129"/>
      <c r="Z175" s="78" t="e">
        <f>#REF!-#REF!</f>
        <v>#REF!</v>
      </c>
      <c r="AA175" s="71" t="e">
        <f>Z175/#REF!</f>
        <v>#REF!</v>
      </c>
      <c r="AB175" s="72">
        <v>9788.288449862051</v>
      </c>
      <c r="AC175" s="79" t="e">
        <f>#REF!-AB175</f>
        <v>#REF!</v>
      </c>
      <c r="AD175" s="71" t="e">
        <f>AC175/#REF!</f>
        <v>#REF!</v>
      </c>
      <c r="AE175" s="78" t="e">
        <f>#REF!-#REF!</f>
        <v>#REF!</v>
      </c>
      <c r="AF175" s="71" t="e">
        <f>AE175/#REF!</f>
        <v>#REF!</v>
      </c>
      <c r="AG175" s="78" t="e">
        <f>#REF!-#REF!</f>
        <v>#REF!</v>
      </c>
      <c r="AH175" s="73" t="e">
        <f>AG175/#REF!</f>
        <v>#REF!</v>
      </c>
    </row>
    <row r="176" spans="1:34" s="70" customFormat="1" ht="14.25">
      <c r="A176" s="11" t="s">
        <v>312</v>
      </c>
      <c r="B176" s="52" t="s">
        <v>313</v>
      </c>
      <c r="C176" s="108">
        <v>1930</v>
      </c>
      <c r="D176" s="122">
        <v>6897525.05</v>
      </c>
      <c r="E176" s="124">
        <v>750150</v>
      </c>
      <c r="F176" s="12">
        <f t="shared" si="31"/>
        <v>17746.08191228421</v>
      </c>
      <c r="G176" s="13">
        <f t="shared" si="35"/>
        <v>0.0010115597423818671</v>
      </c>
      <c r="H176" s="97">
        <f t="shared" si="36"/>
        <v>9.194861094447777</v>
      </c>
      <c r="I176" s="97">
        <f t="shared" si="37"/>
        <v>-1553.91808771579</v>
      </c>
      <c r="J176" s="97">
        <f t="shared" si="38"/>
        <v>0</v>
      </c>
      <c r="K176" s="97">
        <f t="shared" si="39"/>
        <v>0</v>
      </c>
      <c r="L176" s="47">
        <f t="shared" si="32"/>
        <v>76403.10734210242</v>
      </c>
      <c r="M176" s="48">
        <f t="shared" si="34"/>
        <v>0</v>
      </c>
      <c r="N176" s="49">
        <f t="shared" si="33"/>
        <v>76403.10734210242</v>
      </c>
      <c r="O176" s="129"/>
      <c r="Z176" s="78" t="e">
        <f>#REF!-#REF!</f>
        <v>#REF!</v>
      </c>
      <c r="AA176" s="71" t="e">
        <f>Z176/#REF!</f>
        <v>#REF!</v>
      </c>
      <c r="AB176" s="72">
        <v>107005.26162936428</v>
      </c>
      <c r="AC176" s="79" t="e">
        <f>#REF!-AB176</f>
        <v>#REF!</v>
      </c>
      <c r="AD176" s="71" t="e">
        <f>AC176/#REF!</f>
        <v>#REF!</v>
      </c>
      <c r="AE176" s="78" t="e">
        <f>#REF!-#REF!</f>
        <v>#REF!</v>
      </c>
      <c r="AF176" s="71" t="e">
        <f>AE176/#REF!</f>
        <v>#REF!</v>
      </c>
      <c r="AG176" s="78" t="e">
        <f>#REF!-#REF!</f>
        <v>#REF!</v>
      </c>
      <c r="AH176" s="73" t="e">
        <f>AG176/#REF!</f>
        <v>#REF!</v>
      </c>
    </row>
    <row r="177" spans="1:34" s="70" customFormat="1" ht="14.25">
      <c r="A177" s="11" t="s">
        <v>314</v>
      </c>
      <c r="B177" s="52" t="s">
        <v>315</v>
      </c>
      <c r="C177" s="108">
        <v>1165</v>
      </c>
      <c r="D177" s="122">
        <v>2609146.37</v>
      </c>
      <c r="E177" s="124">
        <v>318000</v>
      </c>
      <c r="F177" s="12">
        <f t="shared" si="31"/>
        <v>9558.665160534592</v>
      </c>
      <c r="G177" s="13">
        <f t="shared" si="35"/>
        <v>0.0005448617286394753</v>
      </c>
      <c r="H177" s="97">
        <f t="shared" si="36"/>
        <v>8.20486279874214</v>
      </c>
      <c r="I177" s="97">
        <f t="shared" si="37"/>
        <v>-2091.3348394654076</v>
      </c>
      <c r="J177" s="97">
        <f t="shared" si="38"/>
        <v>0</v>
      </c>
      <c r="K177" s="97">
        <f t="shared" si="39"/>
        <v>0</v>
      </c>
      <c r="L177" s="47">
        <f t="shared" si="32"/>
        <v>41153.40636413956</v>
      </c>
      <c r="M177" s="48">
        <f t="shared" si="34"/>
        <v>0</v>
      </c>
      <c r="N177" s="49">
        <f t="shared" si="33"/>
        <v>41153.40636413956</v>
      </c>
      <c r="O177" s="129"/>
      <c r="Z177" s="78" t="e">
        <f>#REF!-#REF!</f>
        <v>#REF!</v>
      </c>
      <c r="AA177" s="71" t="e">
        <f>Z177/#REF!</f>
        <v>#REF!</v>
      </c>
      <c r="AB177" s="72">
        <v>55960.341100016434</v>
      </c>
      <c r="AC177" s="79" t="e">
        <f>#REF!-AB177</f>
        <v>#REF!</v>
      </c>
      <c r="AD177" s="71" t="e">
        <f>AC177/#REF!</f>
        <v>#REF!</v>
      </c>
      <c r="AE177" s="78" t="e">
        <f>#REF!-#REF!</f>
        <v>#REF!</v>
      </c>
      <c r="AF177" s="71" t="e">
        <f>AE177/#REF!</f>
        <v>#REF!</v>
      </c>
      <c r="AG177" s="78" t="e">
        <f>#REF!-#REF!</f>
        <v>#REF!</v>
      </c>
      <c r="AH177" s="73" t="e">
        <f>AG177/#REF!</f>
        <v>#REF!</v>
      </c>
    </row>
    <row r="178" spans="1:34" s="70" customFormat="1" ht="14.25">
      <c r="A178" s="11" t="s">
        <v>316</v>
      </c>
      <c r="B178" s="52" t="s">
        <v>317</v>
      </c>
      <c r="C178" s="108">
        <v>1229</v>
      </c>
      <c r="D178" s="122">
        <v>1626250.34</v>
      </c>
      <c r="E178" s="124">
        <v>173250</v>
      </c>
      <c r="F178" s="12">
        <f t="shared" si="31"/>
        <v>11536.286683174605</v>
      </c>
      <c r="G178" s="13">
        <f t="shared" si="35"/>
        <v>0.0006575898411241692</v>
      </c>
      <c r="H178" s="97">
        <f t="shared" si="36"/>
        <v>9.38672634920635</v>
      </c>
      <c r="I178" s="97">
        <f t="shared" si="37"/>
        <v>-753.7133168253954</v>
      </c>
      <c r="J178" s="97">
        <f t="shared" si="38"/>
        <v>0</v>
      </c>
      <c r="K178" s="97">
        <f t="shared" si="39"/>
        <v>0</v>
      </c>
      <c r="L178" s="47">
        <f t="shared" si="32"/>
        <v>49667.7607001085</v>
      </c>
      <c r="M178" s="48">
        <f t="shared" si="34"/>
        <v>0</v>
      </c>
      <c r="N178" s="49">
        <f t="shared" si="33"/>
        <v>49667.7607001085</v>
      </c>
      <c r="O178" s="129"/>
      <c r="Z178" s="78" t="e">
        <f>#REF!-#REF!</f>
        <v>#REF!</v>
      </c>
      <c r="AA178" s="71" t="e">
        <f>Z178/#REF!</f>
        <v>#REF!</v>
      </c>
      <c r="AB178" s="72">
        <v>61682.140594210105</v>
      </c>
      <c r="AC178" s="79" t="e">
        <f>#REF!-AB178</f>
        <v>#REF!</v>
      </c>
      <c r="AD178" s="71" t="e">
        <f>AC178/#REF!</f>
        <v>#REF!</v>
      </c>
      <c r="AE178" s="78" t="e">
        <f>#REF!-#REF!</f>
        <v>#REF!</v>
      </c>
      <c r="AF178" s="71" t="e">
        <f>AE178/#REF!</f>
        <v>#REF!</v>
      </c>
      <c r="AG178" s="78" t="e">
        <f>#REF!-#REF!</f>
        <v>#REF!</v>
      </c>
      <c r="AH178" s="73" t="e">
        <f>AG178/#REF!</f>
        <v>#REF!</v>
      </c>
    </row>
    <row r="179" spans="1:34" s="70" customFormat="1" ht="14.25">
      <c r="A179" s="11" t="s">
        <v>318</v>
      </c>
      <c r="B179" s="52" t="s">
        <v>319</v>
      </c>
      <c r="C179" s="108">
        <v>1437</v>
      </c>
      <c r="D179" s="122">
        <v>2660006.08</v>
      </c>
      <c r="E179" s="124">
        <v>346600</v>
      </c>
      <c r="F179" s="12">
        <f t="shared" si="31"/>
        <v>11028.357579226775</v>
      </c>
      <c r="G179" s="13">
        <f t="shared" si="35"/>
        <v>0.0006286369355714198</v>
      </c>
      <c r="H179" s="97">
        <f t="shared" si="36"/>
        <v>7.674570340450087</v>
      </c>
      <c r="I179" s="97">
        <f t="shared" si="37"/>
        <v>-3341.6424207732252</v>
      </c>
      <c r="J179" s="97">
        <f t="shared" si="38"/>
        <v>0</v>
      </c>
      <c r="K179" s="97">
        <f t="shared" si="39"/>
        <v>0</v>
      </c>
      <c r="L179" s="47">
        <f t="shared" si="32"/>
        <v>47480.94774370934</v>
      </c>
      <c r="M179" s="48">
        <f t="shared" si="34"/>
        <v>0</v>
      </c>
      <c r="N179" s="49">
        <f t="shared" si="33"/>
        <v>47480.94774370934</v>
      </c>
      <c r="O179" s="129"/>
      <c r="Z179" s="78" t="e">
        <f>#REF!-#REF!</f>
        <v>#REF!</v>
      </c>
      <c r="AA179" s="71" t="e">
        <f>Z179/#REF!</f>
        <v>#REF!</v>
      </c>
      <c r="AB179" s="72">
        <v>67276.13722204953</v>
      </c>
      <c r="AC179" s="79" t="e">
        <f>#REF!-AB179</f>
        <v>#REF!</v>
      </c>
      <c r="AD179" s="71" t="e">
        <f>AC179/#REF!</f>
        <v>#REF!</v>
      </c>
      <c r="AE179" s="78" t="e">
        <f>#REF!-#REF!</f>
        <v>#REF!</v>
      </c>
      <c r="AF179" s="71" t="e">
        <f>AE179/#REF!</f>
        <v>#REF!</v>
      </c>
      <c r="AG179" s="78" t="e">
        <f>#REF!-#REF!</f>
        <v>#REF!</v>
      </c>
      <c r="AH179" s="73" t="e">
        <f>AG179/#REF!</f>
        <v>#REF!</v>
      </c>
    </row>
    <row r="180" spans="1:34" s="70" customFormat="1" ht="14.25">
      <c r="A180" s="11" t="s">
        <v>320</v>
      </c>
      <c r="B180" s="52" t="s">
        <v>321</v>
      </c>
      <c r="C180" s="108">
        <v>340</v>
      </c>
      <c r="D180" s="122">
        <v>1378212.48</v>
      </c>
      <c r="E180" s="124">
        <v>163900</v>
      </c>
      <c r="F180" s="12">
        <f t="shared" si="31"/>
        <v>2859.013076266016</v>
      </c>
      <c r="G180" s="13">
        <f t="shared" si="35"/>
        <v>0.00016296907369125205</v>
      </c>
      <c r="H180" s="97">
        <f t="shared" si="36"/>
        <v>8.408861989017694</v>
      </c>
      <c r="I180" s="97">
        <f t="shared" si="37"/>
        <v>-540.986923733984</v>
      </c>
      <c r="J180" s="97">
        <f t="shared" si="38"/>
        <v>0</v>
      </c>
      <c r="K180" s="97">
        <f t="shared" si="39"/>
        <v>0</v>
      </c>
      <c r="L180" s="47">
        <f t="shared" si="32"/>
        <v>12309.054135900267</v>
      </c>
      <c r="M180" s="48">
        <f t="shared" si="34"/>
        <v>0</v>
      </c>
      <c r="N180" s="49">
        <f t="shared" si="33"/>
        <v>12309.054135900267</v>
      </c>
      <c r="O180" s="129"/>
      <c r="Z180" s="78" t="e">
        <f>#REF!-#REF!</f>
        <v>#REF!</v>
      </c>
      <c r="AA180" s="71" t="e">
        <f>Z180/#REF!</f>
        <v>#REF!</v>
      </c>
      <c r="AB180" s="72">
        <v>19581.061207601615</v>
      </c>
      <c r="AC180" s="79" t="e">
        <f>#REF!-AB180</f>
        <v>#REF!</v>
      </c>
      <c r="AD180" s="71" t="e">
        <f>AC180/#REF!</f>
        <v>#REF!</v>
      </c>
      <c r="AE180" s="78" t="e">
        <f>#REF!-#REF!</f>
        <v>#REF!</v>
      </c>
      <c r="AF180" s="71" t="e">
        <f>AE180/#REF!</f>
        <v>#REF!</v>
      </c>
      <c r="AG180" s="78" t="e">
        <f>#REF!-#REF!</f>
        <v>#REF!</v>
      </c>
      <c r="AH180" s="73" t="e">
        <f>AG180/#REF!</f>
        <v>#REF!</v>
      </c>
    </row>
    <row r="181" spans="1:34" s="70" customFormat="1" ht="14.25">
      <c r="A181" s="11" t="s">
        <v>322</v>
      </c>
      <c r="B181" s="52" t="s">
        <v>323</v>
      </c>
      <c r="C181" s="108">
        <v>1586</v>
      </c>
      <c r="D181" s="122">
        <v>3898617.27</v>
      </c>
      <c r="E181" s="124">
        <v>509850</v>
      </c>
      <c r="F181" s="12">
        <f t="shared" si="31"/>
        <v>12127.50218734922</v>
      </c>
      <c r="G181" s="13">
        <f t="shared" si="35"/>
        <v>0.0006912902267107509</v>
      </c>
      <c r="H181" s="97">
        <f t="shared" si="36"/>
        <v>7.646596587231539</v>
      </c>
      <c r="I181" s="97">
        <f t="shared" si="37"/>
        <v>-3732.4978126507795</v>
      </c>
      <c r="J181" s="97">
        <f t="shared" si="38"/>
        <v>0</v>
      </c>
      <c r="K181" s="97">
        <f t="shared" si="39"/>
        <v>0</v>
      </c>
      <c r="L181" s="47">
        <f t="shared" si="32"/>
        <v>52213.15082346302</v>
      </c>
      <c r="M181" s="48">
        <f t="shared" si="34"/>
        <v>0</v>
      </c>
      <c r="N181" s="49">
        <f t="shared" si="33"/>
        <v>52213.15082346302</v>
      </c>
      <c r="O181" s="129"/>
      <c r="Z181" s="78" t="e">
        <f>#REF!-#REF!</f>
        <v>#REF!</v>
      </c>
      <c r="AA181" s="71" t="e">
        <f>Z181/#REF!</f>
        <v>#REF!</v>
      </c>
      <c r="AB181" s="72">
        <v>77295.48362439498</v>
      </c>
      <c r="AC181" s="79" t="e">
        <f>#REF!-AB181</f>
        <v>#REF!</v>
      </c>
      <c r="AD181" s="71" t="e">
        <f>AC181/#REF!</f>
        <v>#REF!</v>
      </c>
      <c r="AE181" s="78" t="e">
        <f>#REF!-#REF!</f>
        <v>#REF!</v>
      </c>
      <c r="AF181" s="71" t="e">
        <f>AE181/#REF!</f>
        <v>#REF!</v>
      </c>
      <c r="AG181" s="78" t="e">
        <f>#REF!-#REF!</f>
        <v>#REF!</v>
      </c>
      <c r="AH181" s="73" t="e">
        <f>AG181/#REF!</f>
        <v>#REF!</v>
      </c>
    </row>
    <row r="182" spans="1:34" s="70" customFormat="1" ht="14.25">
      <c r="A182" s="11" t="s">
        <v>324</v>
      </c>
      <c r="B182" s="52" t="s">
        <v>325</v>
      </c>
      <c r="C182" s="108">
        <v>1449</v>
      </c>
      <c r="D182" s="122">
        <v>3112317.75</v>
      </c>
      <c r="E182" s="124">
        <v>294000</v>
      </c>
      <c r="F182" s="12">
        <f t="shared" si="31"/>
        <v>15339.280339285715</v>
      </c>
      <c r="G182" s="13">
        <f t="shared" si="35"/>
        <v>0.0008743675671636668</v>
      </c>
      <c r="H182" s="97">
        <f t="shared" si="36"/>
        <v>10.586114795918368</v>
      </c>
      <c r="I182" s="97">
        <f t="shared" si="37"/>
        <v>849.2803392857151</v>
      </c>
      <c r="J182" s="97">
        <f t="shared" si="38"/>
        <v>849.2803392857151</v>
      </c>
      <c r="K182" s="97">
        <f t="shared" si="39"/>
        <v>0.0001807402547125979</v>
      </c>
      <c r="L182" s="47">
        <f t="shared" si="32"/>
        <v>66040.98234787174</v>
      </c>
      <c r="M182" s="48">
        <f t="shared" si="34"/>
        <v>3338.2725045416832</v>
      </c>
      <c r="N182" s="49">
        <f t="shared" si="33"/>
        <v>69379.25485241343</v>
      </c>
      <c r="O182" s="129"/>
      <c r="Z182" s="78" t="e">
        <f>#REF!-#REF!</f>
        <v>#REF!</v>
      </c>
      <c r="AA182" s="71" t="e">
        <f>Z182/#REF!</f>
        <v>#REF!</v>
      </c>
      <c r="AB182" s="72">
        <v>103418.22619185541</v>
      </c>
      <c r="AC182" s="79" t="e">
        <f>#REF!-AB182</f>
        <v>#REF!</v>
      </c>
      <c r="AD182" s="71" t="e">
        <f>AC182/#REF!</f>
        <v>#REF!</v>
      </c>
      <c r="AE182" s="78" t="e">
        <f>#REF!-#REF!</f>
        <v>#REF!</v>
      </c>
      <c r="AF182" s="71" t="e">
        <f>AE182/#REF!</f>
        <v>#REF!</v>
      </c>
      <c r="AG182" s="78" t="e">
        <f>#REF!-#REF!</f>
        <v>#REF!</v>
      </c>
      <c r="AH182" s="73" t="e">
        <f>AG182/#REF!</f>
        <v>#REF!</v>
      </c>
    </row>
    <row r="183" spans="1:34" s="70" customFormat="1" ht="14.25">
      <c r="A183" s="11" t="s">
        <v>326</v>
      </c>
      <c r="B183" s="52" t="s">
        <v>327</v>
      </c>
      <c r="C183" s="108">
        <v>548</v>
      </c>
      <c r="D183" s="122">
        <v>539681.79</v>
      </c>
      <c r="E183" s="124">
        <v>54100</v>
      </c>
      <c r="F183" s="12">
        <f t="shared" si="31"/>
        <v>5466.647336783734</v>
      </c>
      <c r="G183" s="13">
        <f t="shared" si="35"/>
        <v>0.0003116090863900275</v>
      </c>
      <c r="H183" s="97">
        <f t="shared" si="36"/>
        <v>9.975633826247691</v>
      </c>
      <c r="I183" s="97">
        <f t="shared" si="37"/>
        <v>-13.352663216265384</v>
      </c>
      <c r="J183" s="97">
        <f t="shared" si="38"/>
        <v>0</v>
      </c>
      <c r="K183" s="97">
        <f t="shared" si="39"/>
        <v>0</v>
      </c>
      <c r="L183" s="47">
        <f t="shared" si="32"/>
        <v>23535.834295038774</v>
      </c>
      <c r="M183" s="48">
        <f t="shared" si="34"/>
        <v>0</v>
      </c>
      <c r="N183" s="49">
        <f t="shared" si="33"/>
        <v>23535.834295038774</v>
      </c>
      <c r="O183" s="129"/>
      <c r="Z183" s="78" t="e">
        <f>#REF!-#REF!</f>
        <v>#REF!</v>
      </c>
      <c r="AA183" s="71" t="e">
        <f>Z183/#REF!</f>
        <v>#REF!</v>
      </c>
      <c r="AB183" s="72">
        <v>29729.426690823635</v>
      </c>
      <c r="AC183" s="79" t="e">
        <f>#REF!-AB183</f>
        <v>#REF!</v>
      </c>
      <c r="AD183" s="71" t="e">
        <f>AC183/#REF!</f>
        <v>#REF!</v>
      </c>
      <c r="AE183" s="78" t="e">
        <f>#REF!-#REF!</f>
        <v>#REF!</v>
      </c>
      <c r="AF183" s="71" t="e">
        <f>AE183/#REF!</f>
        <v>#REF!</v>
      </c>
      <c r="AG183" s="78" t="e">
        <f>#REF!-#REF!</f>
        <v>#REF!</v>
      </c>
      <c r="AH183" s="73" t="e">
        <f>AG183/#REF!</f>
        <v>#REF!</v>
      </c>
    </row>
    <row r="184" spans="1:34" s="70" customFormat="1" ht="14.25">
      <c r="A184" s="11" t="s">
        <v>328</v>
      </c>
      <c r="B184" s="52" t="s">
        <v>329</v>
      </c>
      <c r="C184" s="108">
        <v>332</v>
      </c>
      <c r="D184" s="122">
        <v>297145.66</v>
      </c>
      <c r="E184" s="124">
        <v>29650</v>
      </c>
      <c r="F184" s="12">
        <f t="shared" si="31"/>
        <v>3327.2296499156823</v>
      </c>
      <c r="G184" s="13">
        <f t="shared" si="35"/>
        <v>0.0001896582910047437</v>
      </c>
      <c r="H184" s="97">
        <f t="shared" si="36"/>
        <v>10.021776053962899</v>
      </c>
      <c r="I184" s="97">
        <f t="shared" si="37"/>
        <v>7.2296499156824865</v>
      </c>
      <c r="J184" s="97">
        <f t="shared" si="38"/>
        <v>7.2296499156824865</v>
      </c>
      <c r="K184" s="97">
        <f t="shared" si="39"/>
        <v>1.5385835592783788E-06</v>
      </c>
      <c r="L184" s="47">
        <f t="shared" si="32"/>
        <v>14324.890719588291</v>
      </c>
      <c r="M184" s="48">
        <f t="shared" si="34"/>
        <v>28.417638339871658</v>
      </c>
      <c r="N184" s="49">
        <f t="shared" si="33"/>
        <v>14353.308357928163</v>
      </c>
      <c r="O184" s="129"/>
      <c r="Z184" s="78" t="e">
        <f>#REF!-#REF!</f>
        <v>#REF!</v>
      </c>
      <c r="AA184" s="71" t="e">
        <f>Z184/#REF!</f>
        <v>#REF!</v>
      </c>
      <c r="AB184" s="72">
        <v>24784.874668943885</v>
      </c>
      <c r="AC184" s="79" t="e">
        <f>#REF!-AB184</f>
        <v>#REF!</v>
      </c>
      <c r="AD184" s="71" t="e">
        <f>AC184/#REF!</f>
        <v>#REF!</v>
      </c>
      <c r="AE184" s="78" t="e">
        <f>#REF!-#REF!</f>
        <v>#REF!</v>
      </c>
      <c r="AF184" s="71" t="e">
        <f>AE184/#REF!</f>
        <v>#REF!</v>
      </c>
      <c r="AG184" s="78" t="e">
        <f>#REF!-#REF!</f>
        <v>#REF!</v>
      </c>
      <c r="AH184" s="73" t="e">
        <f>AG184/#REF!</f>
        <v>#REF!</v>
      </c>
    </row>
    <row r="185" spans="1:34" s="70" customFormat="1" ht="14.25">
      <c r="A185" s="11" t="s">
        <v>330</v>
      </c>
      <c r="B185" s="52" t="s">
        <v>331</v>
      </c>
      <c r="C185" s="108">
        <v>964</v>
      </c>
      <c r="D185" s="122">
        <v>1122395.9</v>
      </c>
      <c r="E185" s="124">
        <v>230750</v>
      </c>
      <c r="F185" s="12">
        <f t="shared" si="31"/>
        <v>4689.012557313109</v>
      </c>
      <c r="G185" s="13">
        <f t="shared" si="35"/>
        <v>0.00026728245468187736</v>
      </c>
      <c r="H185" s="97">
        <f t="shared" si="36"/>
        <v>4.864120910075839</v>
      </c>
      <c r="I185" s="97">
        <f t="shared" si="37"/>
        <v>-4950.987442686891</v>
      </c>
      <c r="J185" s="97">
        <f t="shared" si="38"/>
        <v>0</v>
      </c>
      <c r="K185" s="97">
        <f t="shared" si="39"/>
        <v>0</v>
      </c>
      <c r="L185" s="47">
        <f t="shared" si="32"/>
        <v>20187.843802122195</v>
      </c>
      <c r="M185" s="48">
        <f t="shared" si="34"/>
        <v>0</v>
      </c>
      <c r="N185" s="49">
        <f t="shared" si="33"/>
        <v>20187.843802122195</v>
      </c>
      <c r="O185" s="129"/>
      <c r="Z185" s="78" t="e">
        <f>#REF!-#REF!</f>
        <v>#REF!</v>
      </c>
      <c r="AA185" s="71" t="e">
        <f>Z185/#REF!</f>
        <v>#REF!</v>
      </c>
      <c r="AB185" s="72">
        <v>34929.85581970041</v>
      </c>
      <c r="AC185" s="79" t="e">
        <f>#REF!-AB185</f>
        <v>#REF!</v>
      </c>
      <c r="AD185" s="71" t="e">
        <f>AC185/#REF!</f>
        <v>#REF!</v>
      </c>
      <c r="AE185" s="78" t="e">
        <f>#REF!-#REF!</f>
        <v>#REF!</v>
      </c>
      <c r="AF185" s="71" t="e">
        <f>AE185/#REF!</f>
        <v>#REF!</v>
      </c>
      <c r="AG185" s="78" t="e">
        <f>#REF!-#REF!</f>
        <v>#REF!</v>
      </c>
      <c r="AH185" s="73" t="e">
        <f>AG185/#REF!</f>
        <v>#REF!</v>
      </c>
    </row>
    <row r="186" spans="1:34" s="70" customFormat="1" ht="12.75">
      <c r="A186" s="11"/>
      <c r="B186" s="52"/>
      <c r="C186" s="109"/>
      <c r="D186" s="37"/>
      <c r="E186" s="37"/>
      <c r="F186" s="12"/>
      <c r="G186" s="13"/>
      <c r="H186" s="97"/>
      <c r="I186" s="97"/>
      <c r="J186" s="97"/>
      <c r="K186" s="97"/>
      <c r="L186" s="47">
        <f t="shared" si="32"/>
        <v>0</v>
      </c>
      <c r="M186" s="48">
        <f t="shared" si="34"/>
        <v>0</v>
      </c>
      <c r="N186" s="49">
        <f t="shared" si="33"/>
        <v>0</v>
      </c>
      <c r="O186" s="129"/>
      <c r="Z186" s="78" t="e">
        <f>#REF!-#REF!</f>
        <v>#REF!</v>
      </c>
      <c r="AA186" s="71" t="e">
        <f>Z186/#REF!</f>
        <v>#REF!</v>
      </c>
      <c r="AB186" s="72"/>
      <c r="AC186" s="79" t="e">
        <f>#REF!-AB186</f>
        <v>#REF!</v>
      </c>
      <c r="AD186" s="71" t="e">
        <f>AC186/#REF!</f>
        <v>#REF!</v>
      </c>
      <c r="AE186" s="78" t="e">
        <f>#REF!-#REF!</f>
        <v>#REF!</v>
      </c>
      <c r="AF186" s="71"/>
      <c r="AG186" s="78" t="e">
        <f>#REF!-#REF!</f>
        <v>#REF!</v>
      </c>
      <c r="AH186" s="73" t="e">
        <f>AG186/#REF!</f>
        <v>#REF!</v>
      </c>
    </row>
    <row r="187" spans="1:34" s="70" customFormat="1" ht="12.75">
      <c r="A187" s="2"/>
      <c r="B187" s="2" t="s">
        <v>990</v>
      </c>
      <c r="C187" s="109"/>
      <c r="D187" s="37"/>
      <c r="E187" s="37"/>
      <c r="F187" s="12"/>
      <c r="G187" s="13"/>
      <c r="H187" s="97"/>
      <c r="I187" s="97"/>
      <c r="J187" s="97"/>
      <c r="K187" s="97"/>
      <c r="L187" s="47">
        <f t="shared" si="32"/>
        <v>0</v>
      </c>
      <c r="M187" s="48">
        <f t="shared" si="34"/>
        <v>0</v>
      </c>
      <c r="N187" s="49">
        <f t="shared" si="33"/>
        <v>0</v>
      </c>
      <c r="O187" s="129"/>
      <c r="Z187" s="78" t="e">
        <f>#REF!-#REF!</f>
        <v>#REF!</v>
      </c>
      <c r="AA187" s="71" t="e">
        <f>Z187/#REF!</f>
        <v>#REF!</v>
      </c>
      <c r="AB187" s="72"/>
      <c r="AC187" s="79" t="e">
        <f>#REF!-AB187</f>
        <v>#REF!</v>
      </c>
      <c r="AD187" s="71" t="e">
        <f>AC187/#REF!</f>
        <v>#REF!</v>
      </c>
      <c r="AE187" s="78" t="e">
        <f>#REF!-#REF!</f>
        <v>#REF!</v>
      </c>
      <c r="AF187" s="71"/>
      <c r="AG187" s="78" t="e">
        <f>#REF!-#REF!</f>
        <v>#REF!</v>
      </c>
      <c r="AH187" s="73" t="e">
        <f>AG187/#REF!</f>
        <v>#REF!</v>
      </c>
    </row>
    <row r="188" spans="1:34" s="70" customFormat="1" ht="14.25">
      <c r="A188" s="11" t="s">
        <v>332</v>
      </c>
      <c r="B188" s="52" t="s">
        <v>333</v>
      </c>
      <c r="C188" s="108">
        <v>2121</v>
      </c>
      <c r="D188" s="122">
        <v>1356028</v>
      </c>
      <c r="E188" s="124">
        <v>121850</v>
      </c>
      <c r="F188" s="12">
        <f t="shared" si="31"/>
        <v>23603.901419778416</v>
      </c>
      <c r="G188" s="13">
        <f aca="true" t="shared" si="40" ref="G188:G216">F188/$F$534</f>
        <v>0.0013454663715301602</v>
      </c>
      <c r="H188" s="97">
        <f aca="true" t="shared" si="41" ref="H188:H216">D188/E188</f>
        <v>11.128666393106279</v>
      </c>
      <c r="I188" s="97">
        <f aca="true" t="shared" si="42" ref="I188:I216">(H188-10)*C188</f>
        <v>2393.9014197784177</v>
      </c>
      <c r="J188" s="97">
        <f aca="true" t="shared" si="43" ref="J188:J251">IF(I188&gt;0,I188,0)</f>
        <v>2393.9014197784177</v>
      </c>
      <c r="K188" s="97">
        <f aca="true" t="shared" si="44" ref="K188:K216">J188/$J$534</f>
        <v>0.0005094599890673327</v>
      </c>
      <c r="L188" s="47">
        <f t="shared" si="32"/>
        <v>101623.075041673</v>
      </c>
      <c r="M188" s="48">
        <f t="shared" si="34"/>
        <v>9409.725998073634</v>
      </c>
      <c r="N188" s="49">
        <f t="shared" si="33"/>
        <v>111032.80103974664</v>
      </c>
      <c r="O188" s="129"/>
      <c r="Z188" s="78" t="e">
        <f>#REF!-#REF!</f>
        <v>#REF!</v>
      </c>
      <c r="AA188" s="71" t="e">
        <f>Z188/#REF!</f>
        <v>#REF!</v>
      </c>
      <c r="AB188" s="72">
        <v>145991.14062215318</v>
      </c>
      <c r="AC188" s="79" t="e">
        <f>#REF!-AB188</f>
        <v>#REF!</v>
      </c>
      <c r="AD188" s="71" t="e">
        <f>AC188/#REF!</f>
        <v>#REF!</v>
      </c>
      <c r="AE188" s="78" t="e">
        <f>#REF!-#REF!</f>
        <v>#REF!</v>
      </c>
      <c r="AF188" s="71" t="e">
        <f>AE188/#REF!</f>
        <v>#REF!</v>
      </c>
      <c r="AG188" s="78" t="e">
        <f>#REF!-#REF!</f>
        <v>#REF!</v>
      </c>
      <c r="AH188" s="73" t="e">
        <f>AG188/#REF!</f>
        <v>#REF!</v>
      </c>
    </row>
    <row r="189" spans="1:34" s="70" customFormat="1" ht="14.25">
      <c r="A189" s="11" t="s">
        <v>334</v>
      </c>
      <c r="B189" s="52" t="s">
        <v>335</v>
      </c>
      <c r="C189" s="108">
        <v>18400</v>
      </c>
      <c r="D189" s="122">
        <v>24106916</v>
      </c>
      <c r="E189" s="124">
        <v>1526350</v>
      </c>
      <c r="F189" s="12">
        <f t="shared" si="31"/>
        <v>290606.5151505225</v>
      </c>
      <c r="G189" s="13">
        <f t="shared" si="40"/>
        <v>0.016565112967086293</v>
      </c>
      <c r="H189" s="97">
        <f t="shared" si="41"/>
        <v>15.793832345137092</v>
      </c>
      <c r="I189" s="97">
        <f t="shared" si="42"/>
        <v>106606.5151505225</v>
      </c>
      <c r="J189" s="97">
        <f t="shared" si="43"/>
        <v>106606.5151505225</v>
      </c>
      <c r="K189" s="97">
        <f t="shared" si="44"/>
        <v>0.022687548281799665</v>
      </c>
      <c r="L189" s="47">
        <f t="shared" si="32"/>
        <v>1251162.9824040276</v>
      </c>
      <c r="M189" s="48">
        <f t="shared" si="34"/>
        <v>419039.0167648398</v>
      </c>
      <c r="N189" s="49">
        <f t="shared" si="33"/>
        <v>1670201.9991688675</v>
      </c>
      <c r="O189" s="129"/>
      <c r="Z189" s="78" t="e">
        <f>#REF!-#REF!</f>
        <v>#REF!</v>
      </c>
      <c r="AA189" s="71" t="e">
        <f>Z189/#REF!</f>
        <v>#REF!</v>
      </c>
      <c r="AB189" s="72">
        <v>2597937.257298266</v>
      </c>
      <c r="AC189" s="79" t="e">
        <f>#REF!-AB189</f>
        <v>#REF!</v>
      </c>
      <c r="AD189" s="71" t="e">
        <f>AC189/#REF!</f>
        <v>#REF!</v>
      </c>
      <c r="AE189" s="78" t="e">
        <f>#REF!-#REF!</f>
        <v>#REF!</v>
      </c>
      <c r="AF189" s="71" t="e">
        <f>AE189/#REF!</f>
        <v>#REF!</v>
      </c>
      <c r="AG189" s="78" t="e">
        <f>#REF!-#REF!</f>
        <v>#REF!</v>
      </c>
      <c r="AH189" s="73" t="e">
        <f>AG189/#REF!</f>
        <v>#REF!</v>
      </c>
    </row>
    <row r="190" spans="1:34" s="70" customFormat="1" ht="14.25">
      <c r="A190" s="11" t="s">
        <v>336</v>
      </c>
      <c r="B190" s="52" t="s">
        <v>337</v>
      </c>
      <c r="C190" s="108">
        <v>3272</v>
      </c>
      <c r="D190" s="122">
        <v>6234626.61</v>
      </c>
      <c r="E190" s="124">
        <v>632000</v>
      </c>
      <c r="F190" s="12">
        <f t="shared" si="31"/>
        <v>32278.003588481013</v>
      </c>
      <c r="G190" s="13">
        <f t="shared" si="40"/>
        <v>0.0018399063610747247</v>
      </c>
      <c r="H190" s="97">
        <f t="shared" si="41"/>
        <v>9.864915522151898</v>
      </c>
      <c r="I190" s="97">
        <f t="shared" si="42"/>
        <v>-441.99641151898817</v>
      </c>
      <c r="J190" s="97">
        <f t="shared" si="43"/>
        <v>0</v>
      </c>
      <c r="K190" s="97">
        <f t="shared" si="44"/>
        <v>0</v>
      </c>
      <c r="L190" s="47">
        <f t="shared" si="32"/>
        <v>138968.12745197397</v>
      </c>
      <c r="M190" s="48">
        <f t="shared" si="34"/>
        <v>0</v>
      </c>
      <c r="N190" s="49">
        <f t="shared" si="33"/>
        <v>138968.12745197397</v>
      </c>
      <c r="O190" s="129"/>
      <c r="Z190" s="78" t="e">
        <f>#REF!-#REF!</f>
        <v>#REF!</v>
      </c>
      <c r="AA190" s="71" t="e">
        <f>Z190/#REF!</f>
        <v>#REF!</v>
      </c>
      <c r="AB190" s="72">
        <v>188225.54170896273</v>
      </c>
      <c r="AC190" s="79" t="e">
        <f>#REF!-AB190</f>
        <v>#REF!</v>
      </c>
      <c r="AD190" s="71" t="e">
        <f>AC190/#REF!</f>
        <v>#REF!</v>
      </c>
      <c r="AE190" s="78" t="e">
        <f>#REF!-#REF!</f>
        <v>#REF!</v>
      </c>
      <c r="AF190" s="71" t="e">
        <f>AE190/#REF!</f>
        <v>#REF!</v>
      </c>
      <c r="AG190" s="78" t="e">
        <f>#REF!-#REF!</f>
        <v>#REF!</v>
      </c>
      <c r="AH190" s="73" t="e">
        <f>AG190/#REF!</f>
        <v>#REF!</v>
      </c>
    </row>
    <row r="191" spans="1:34" s="70" customFormat="1" ht="14.25">
      <c r="A191" s="11" t="s">
        <v>338</v>
      </c>
      <c r="B191" s="52" t="s">
        <v>339</v>
      </c>
      <c r="C191" s="108">
        <v>2682</v>
      </c>
      <c r="D191" s="122">
        <v>1473340.99</v>
      </c>
      <c r="E191" s="124">
        <v>171950</v>
      </c>
      <c r="F191" s="12">
        <f t="shared" si="31"/>
        <v>22980.52070473975</v>
      </c>
      <c r="G191" s="13">
        <f t="shared" si="40"/>
        <v>0.0013099325089780082</v>
      </c>
      <c r="H191" s="97">
        <f t="shared" si="41"/>
        <v>8.56842681011922</v>
      </c>
      <c r="I191" s="97">
        <f t="shared" si="42"/>
        <v>-3839.479295260251</v>
      </c>
      <c r="J191" s="97">
        <f t="shared" si="43"/>
        <v>0</v>
      </c>
      <c r="K191" s="97">
        <f t="shared" si="44"/>
        <v>0</v>
      </c>
      <c r="L191" s="47">
        <f t="shared" si="32"/>
        <v>98939.20240310895</v>
      </c>
      <c r="M191" s="48">
        <f t="shared" si="34"/>
        <v>0</v>
      </c>
      <c r="N191" s="49">
        <f t="shared" si="33"/>
        <v>98939.20240310895</v>
      </c>
      <c r="O191" s="129"/>
      <c r="Z191" s="78" t="e">
        <f>#REF!-#REF!</f>
        <v>#REF!</v>
      </c>
      <c r="AA191" s="71" t="e">
        <f>Z191/#REF!</f>
        <v>#REF!</v>
      </c>
      <c r="AB191" s="72">
        <v>163078.81912664318</v>
      </c>
      <c r="AC191" s="79" t="e">
        <f>#REF!-AB191</f>
        <v>#REF!</v>
      </c>
      <c r="AD191" s="71" t="e">
        <f>AC191/#REF!</f>
        <v>#REF!</v>
      </c>
      <c r="AE191" s="78" t="e">
        <f>#REF!-#REF!</f>
        <v>#REF!</v>
      </c>
      <c r="AF191" s="71" t="e">
        <f>AE191/#REF!</f>
        <v>#REF!</v>
      </c>
      <c r="AG191" s="78" t="e">
        <f>#REF!-#REF!</f>
        <v>#REF!</v>
      </c>
      <c r="AH191" s="73" t="e">
        <f>AG191/#REF!</f>
        <v>#REF!</v>
      </c>
    </row>
    <row r="192" spans="1:34" s="70" customFormat="1" ht="14.25">
      <c r="A192" s="11" t="s">
        <v>340</v>
      </c>
      <c r="B192" s="52" t="s">
        <v>341</v>
      </c>
      <c r="C192" s="108">
        <v>2771</v>
      </c>
      <c r="D192" s="122">
        <v>2033565.96</v>
      </c>
      <c r="E192" s="124">
        <v>144000</v>
      </c>
      <c r="F192" s="12">
        <f t="shared" si="31"/>
        <v>39132.022744166665</v>
      </c>
      <c r="G192" s="13">
        <f t="shared" si="40"/>
        <v>0.002230598226787709</v>
      </c>
      <c r="H192" s="97">
        <f t="shared" si="41"/>
        <v>14.121985833333333</v>
      </c>
      <c r="I192" s="97">
        <f t="shared" si="42"/>
        <v>11422.022744166667</v>
      </c>
      <c r="J192" s="97">
        <f t="shared" si="43"/>
        <v>11422.022744166667</v>
      </c>
      <c r="K192" s="97">
        <f t="shared" si="44"/>
        <v>0.0024307866373664603</v>
      </c>
      <c r="L192" s="47">
        <f t="shared" si="32"/>
        <v>168477.08406927568</v>
      </c>
      <c r="M192" s="48">
        <f t="shared" si="34"/>
        <v>44896.62919215852</v>
      </c>
      <c r="N192" s="49">
        <f t="shared" si="33"/>
        <v>213373.7132614342</v>
      </c>
      <c r="O192" s="129"/>
      <c r="Z192" s="78" t="e">
        <f>#REF!-#REF!</f>
        <v>#REF!</v>
      </c>
      <c r="AA192" s="71" t="e">
        <f>Z192/#REF!</f>
        <v>#REF!</v>
      </c>
      <c r="AB192" s="72">
        <v>303004.8739860982</v>
      </c>
      <c r="AC192" s="79" t="e">
        <f>#REF!-AB192</f>
        <v>#REF!</v>
      </c>
      <c r="AD192" s="71" t="e">
        <f>AC192/#REF!</f>
        <v>#REF!</v>
      </c>
      <c r="AE192" s="78" t="e">
        <f>#REF!-#REF!</f>
        <v>#REF!</v>
      </c>
      <c r="AF192" s="71" t="e">
        <f>AE192/#REF!</f>
        <v>#REF!</v>
      </c>
      <c r="AG192" s="78" t="e">
        <f>#REF!-#REF!</f>
        <v>#REF!</v>
      </c>
      <c r="AH192" s="73" t="e">
        <f>AG192/#REF!</f>
        <v>#REF!</v>
      </c>
    </row>
    <row r="193" spans="1:34" s="70" customFormat="1" ht="14.25">
      <c r="A193" s="11" t="s">
        <v>342</v>
      </c>
      <c r="B193" s="52" t="s">
        <v>343</v>
      </c>
      <c r="C193" s="108">
        <v>4438</v>
      </c>
      <c r="D193" s="122">
        <v>4420572.4</v>
      </c>
      <c r="E193" s="124">
        <v>413200</v>
      </c>
      <c r="F193" s="12">
        <f t="shared" si="31"/>
        <v>47479.42960116167</v>
      </c>
      <c r="G193" s="13">
        <f t="shared" si="40"/>
        <v>0.0027064159747027263</v>
      </c>
      <c r="H193" s="97">
        <f t="shared" si="41"/>
        <v>10.698384317521782</v>
      </c>
      <c r="I193" s="97">
        <f t="shared" si="42"/>
        <v>3099.429601161669</v>
      </c>
      <c r="J193" s="97">
        <f t="shared" si="43"/>
        <v>3099.429601161669</v>
      </c>
      <c r="K193" s="97">
        <f t="shared" si="44"/>
        <v>0.000659607516699225</v>
      </c>
      <c r="L193" s="47">
        <f t="shared" si="32"/>
        <v>204415.5985692969</v>
      </c>
      <c r="M193" s="48">
        <f t="shared" si="34"/>
        <v>12182.950833434685</v>
      </c>
      <c r="N193" s="49">
        <f t="shared" si="33"/>
        <v>216598.5494027316</v>
      </c>
      <c r="O193" s="129"/>
      <c r="Z193" s="78" t="e">
        <f>#REF!-#REF!</f>
        <v>#REF!</v>
      </c>
      <c r="AA193" s="71" t="e">
        <f>Z193/#REF!</f>
        <v>#REF!</v>
      </c>
      <c r="AB193" s="72">
        <v>253732.79260997154</v>
      </c>
      <c r="AC193" s="79" t="e">
        <f>#REF!-AB193</f>
        <v>#REF!</v>
      </c>
      <c r="AD193" s="71" t="e">
        <f>AC193/#REF!</f>
        <v>#REF!</v>
      </c>
      <c r="AE193" s="78" t="e">
        <f>#REF!-#REF!</f>
        <v>#REF!</v>
      </c>
      <c r="AF193" s="71" t="e">
        <f>AE193/#REF!</f>
        <v>#REF!</v>
      </c>
      <c r="AG193" s="78" t="e">
        <f>#REF!-#REF!</f>
        <v>#REF!</v>
      </c>
      <c r="AH193" s="73" t="e">
        <f>AG193/#REF!</f>
        <v>#REF!</v>
      </c>
    </row>
    <row r="194" spans="1:34" s="70" customFormat="1" ht="14.25">
      <c r="A194" s="11" t="s">
        <v>344</v>
      </c>
      <c r="B194" s="52" t="s">
        <v>345</v>
      </c>
      <c r="C194" s="108">
        <v>3327</v>
      </c>
      <c r="D194" s="122">
        <v>1940193.13</v>
      </c>
      <c r="E194" s="124">
        <v>171100</v>
      </c>
      <c r="F194" s="12">
        <f t="shared" si="31"/>
        <v>37726.607501519575</v>
      </c>
      <c r="G194" s="13">
        <f t="shared" si="40"/>
        <v>0.0021504869386837397</v>
      </c>
      <c r="H194" s="97">
        <f t="shared" si="41"/>
        <v>11.339527352425481</v>
      </c>
      <c r="I194" s="97">
        <f t="shared" si="42"/>
        <v>4456.607501519576</v>
      </c>
      <c r="J194" s="97">
        <f t="shared" si="43"/>
        <v>4456.607501519576</v>
      </c>
      <c r="K194" s="97">
        <f t="shared" si="44"/>
        <v>0.0009484363851589647</v>
      </c>
      <c r="L194" s="47">
        <f t="shared" si="32"/>
        <v>162426.27847878286</v>
      </c>
      <c r="M194" s="48">
        <f t="shared" si="34"/>
        <v>17517.62003388608</v>
      </c>
      <c r="N194" s="49">
        <f t="shared" si="33"/>
        <v>179943.89851266894</v>
      </c>
      <c r="O194" s="129"/>
      <c r="Z194" s="78" t="e">
        <f>#REF!-#REF!</f>
        <v>#REF!</v>
      </c>
      <c r="AA194" s="71" t="e">
        <f>Z194/#REF!</f>
        <v>#REF!</v>
      </c>
      <c r="AB194" s="72">
        <v>294224.8994144056</v>
      </c>
      <c r="AC194" s="79" t="e">
        <f>#REF!-AB194</f>
        <v>#REF!</v>
      </c>
      <c r="AD194" s="71" t="e">
        <f>AC194/#REF!</f>
        <v>#REF!</v>
      </c>
      <c r="AE194" s="78" t="e">
        <f>#REF!-#REF!</f>
        <v>#REF!</v>
      </c>
      <c r="AF194" s="71" t="e">
        <f>AE194/#REF!</f>
        <v>#REF!</v>
      </c>
      <c r="AG194" s="78" t="e">
        <f>#REF!-#REF!</f>
        <v>#REF!</v>
      </c>
      <c r="AH194" s="73" t="e">
        <f>AG194/#REF!</f>
        <v>#REF!</v>
      </c>
    </row>
    <row r="195" spans="1:34" s="70" customFormat="1" ht="14.25">
      <c r="A195" s="11" t="s">
        <v>346</v>
      </c>
      <c r="B195" s="52" t="s">
        <v>347</v>
      </c>
      <c r="C195" s="108">
        <v>2880</v>
      </c>
      <c r="D195" s="122">
        <v>2005089</v>
      </c>
      <c r="E195" s="124">
        <v>196000</v>
      </c>
      <c r="F195" s="12">
        <f t="shared" si="31"/>
        <v>29462.53224489796</v>
      </c>
      <c r="G195" s="13">
        <f t="shared" si="40"/>
        <v>0.0016794192472951504</v>
      </c>
      <c r="H195" s="97">
        <f t="shared" si="41"/>
        <v>10.230045918367347</v>
      </c>
      <c r="I195" s="97">
        <f t="shared" si="42"/>
        <v>662.5322448979597</v>
      </c>
      <c r="J195" s="97">
        <f t="shared" si="43"/>
        <v>662.5322448979597</v>
      </c>
      <c r="K195" s="97">
        <f t="shared" si="44"/>
        <v>0.00014099731403046346</v>
      </c>
      <c r="L195" s="47">
        <f t="shared" si="32"/>
        <v>126846.53574820272</v>
      </c>
      <c r="M195" s="48">
        <f t="shared" si="34"/>
        <v>2604.22039014266</v>
      </c>
      <c r="N195" s="49">
        <f t="shared" si="33"/>
        <v>129450.75613834537</v>
      </c>
      <c r="O195" s="129"/>
      <c r="Z195" s="78" t="e">
        <f>#REF!-#REF!</f>
        <v>#REF!</v>
      </c>
      <c r="AA195" s="71" t="e">
        <f>Z195/#REF!</f>
        <v>#REF!</v>
      </c>
      <c r="AB195" s="72">
        <v>213079.179759114</v>
      </c>
      <c r="AC195" s="79" t="e">
        <f>#REF!-AB195</f>
        <v>#REF!</v>
      </c>
      <c r="AD195" s="71" t="e">
        <f>AC195/#REF!</f>
        <v>#REF!</v>
      </c>
      <c r="AE195" s="78" t="e">
        <f>#REF!-#REF!</f>
        <v>#REF!</v>
      </c>
      <c r="AF195" s="71" t="e">
        <f>AE195/#REF!</f>
        <v>#REF!</v>
      </c>
      <c r="AG195" s="78" t="e">
        <f>#REF!-#REF!</f>
        <v>#REF!</v>
      </c>
      <c r="AH195" s="73" t="e">
        <f>AG195/#REF!</f>
        <v>#REF!</v>
      </c>
    </row>
    <row r="196" spans="1:34" s="70" customFormat="1" ht="14.25">
      <c r="A196" s="11" t="s">
        <v>348</v>
      </c>
      <c r="B196" s="52" t="s">
        <v>349</v>
      </c>
      <c r="C196" s="108">
        <v>1155</v>
      </c>
      <c r="D196" s="122">
        <v>1955471.33</v>
      </c>
      <c r="E196" s="124">
        <v>165300</v>
      </c>
      <c r="F196" s="12">
        <f t="shared" si="31"/>
        <v>13663.456661524502</v>
      </c>
      <c r="G196" s="13">
        <f t="shared" si="40"/>
        <v>0.0007788424942978577</v>
      </c>
      <c r="H196" s="97">
        <f t="shared" si="41"/>
        <v>11.82983260738052</v>
      </c>
      <c r="I196" s="97">
        <f t="shared" si="42"/>
        <v>2113.456661524501</v>
      </c>
      <c r="J196" s="97">
        <f t="shared" si="43"/>
        <v>2113.456661524501</v>
      </c>
      <c r="K196" s="97">
        <f t="shared" si="44"/>
        <v>0.0004497769201265674</v>
      </c>
      <c r="L196" s="47">
        <f t="shared" si="32"/>
        <v>58825.97359431719</v>
      </c>
      <c r="M196" s="48">
        <f t="shared" si="34"/>
        <v>8307.3797147377</v>
      </c>
      <c r="N196" s="49">
        <f t="shared" si="33"/>
        <v>67133.35330905489</v>
      </c>
      <c r="O196" s="129"/>
      <c r="Z196" s="78" t="e">
        <f>#REF!-#REF!</f>
        <v>#REF!</v>
      </c>
      <c r="AA196" s="71" t="e">
        <f>Z196/#REF!</f>
        <v>#REF!</v>
      </c>
      <c r="AB196" s="72">
        <v>69828.97424829312</v>
      </c>
      <c r="AC196" s="79" t="e">
        <f>#REF!-AB196</f>
        <v>#REF!</v>
      </c>
      <c r="AD196" s="71" t="e">
        <f>AC196/#REF!</f>
        <v>#REF!</v>
      </c>
      <c r="AE196" s="78" t="e">
        <f>#REF!-#REF!</f>
        <v>#REF!</v>
      </c>
      <c r="AF196" s="71" t="e">
        <f>AE196/#REF!</f>
        <v>#REF!</v>
      </c>
      <c r="AG196" s="78" t="e">
        <f>#REF!-#REF!</f>
        <v>#REF!</v>
      </c>
      <c r="AH196" s="73" t="e">
        <f>AG196/#REF!</f>
        <v>#REF!</v>
      </c>
    </row>
    <row r="197" spans="1:34" s="70" customFormat="1" ht="14.25">
      <c r="A197" s="11" t="s">
        <v>350</v>
      </c>
      <c r="B197" s="52" t="s">
        <v>351</v>
      </c>
      <c r="C197" s="108">
        <v>6093</v>
      </c>
      <c r="D197" s="122">
        <v>6121182.28</v>
      </c>
      <c r="E197" s="124">
        <v>361100</v>
      </c>
      <c r="F197" s="12">
        <f t="shared" si="31"/>
        <v>103285.41576305733</v>
      </c>
      <c r="G197" s="13">
        <f t="shared" si="40"/>
        <v>0.0058874611915748845</v>
      </c>
      <c r="H197" s="97">
        <f t="shared" si="41"/>
        <v>16.951487898089173</v>
      </c>
      <c r="I197" s="97">
        <f t="shared" si="42"/>
        <v>42355.41576305733</v>
      </c>
      <c r="J197" s="97">
        <f t="shared" si="43"/>
        <v>42355.41576305733</v>
      </c>
      <c r="K197" s="97">
        <f t="shared" si="44"/>
        <v>0.009013900686681927</v>
      </c>
      <c r="L197" s="47">
        <f t="shared" si="32"/>
        <v>444679.94379965105</v>
      </c>
      <c r="M197" s="48">
        <f t="shared" si="34"/>
        <v>166486.74568301518</v>
      </c>
      <c r="N197" s="49">
        <f t="shared" si="33"/>
        <v>611166.6894826662</v>
      </c>
      <c r="O197" s="129"/>
      <c r="Z197" s="78" t="e">
        <f>#REF!-#REF!</f>
        <v>#REF!</v>
      </c>
      <c r="AA197" s="71" t="e">
        <f>Z197/#REF!</f>
        <v>#REF!</v>
      </c>
      <c r="AB197" s="72">
        <v>788245.7620036834</v>
      </c>
      <c r="AC197" s="79" t="e">
        <f>#REF!-AB197</f>
        <v>#REF!</v>
      </c>
      <c r="AD197" s="71" t="e">
        <f>AC197/#REF!</f>
        <v>#REF!</v>
      </c>
      <c r="AE197" s="78" t="e">
        <f>#REF!-#REF!</f>
        <v>#REF!</v>
      </c>
      <c r="AF197" s="71" t="e">
        <f>AE197/#REF!</f>
        <v>#REF!</v>
      </c>
      <c r="AG197" s="78" t="e">
        <f>#REF!-#REF!</f>
        <v>#REF!</v>
      </c>
      <c r="AH197" s="73" t="e">
        <f>AG197/#REF!</f>
        <v>#REF!</v>
      </c>
    </row>
    <row r="198" spans="1:34" s="70" customFormat="1" ht="14.25">
      <c r="A198" s="11" t="s">
        <v>352</v>
      </c>
      <c r="B198" s="52" t="s">
        <v>353</v>
      </c>
      <c r="C198" s="108">
        <v>2442</v>
      </c>
      <c r="D198" s="122">
        <v>3463782</v>
      </c>
      <c r="E198" s="124">
        <v>231350</v>
      </c>
      <c r="F198" s="12">
        <f t="shared" si="31"/>
        <v>36561.72744326778</v>
      </c>
      <c r="G198" s="13">
        <f t="shared" si="40"/>
        <v>0.0020840866043758447</v>
      </c>
      <c r="H198" s="97">
        <f t="shared" si="41"/>
        <v>14.972042360060515</v>
      </c>
      <c r="I198" s="97">
        <f t="shared" si="42"/>
        <v>12141.727443267777</v>
      </c>
      <c r="J198" s="97">
        <f t="shared" si="43"/>
        <v>12141.727443267777</v>
      </c>
      <c r="K198" s="97">
        <f t="shared" si="44"/>
        <v>0.002583951151621896</v>
      </c>
      <c r="L198" s="47">
        <f t="shared" si="32"/>
        <v>157411.06122850755</v>
      </c>
      <c r="M198" s="48">
        <f t="shared" si="34"/>
        <v>47725.577770456424</v>
      </c>
      <c r="N198" s="49">
        <f t="shared" si="33"/>
        <v>205136.638998964</v>
      </c>
      <c r="O198" s="129"/>
      <c r="Z198" s="78" t="e">
        <f>#REF!-#REF!</f>
        <v>#REF!</v>
      </c>
      <c r="AA198" s="71" t="e">
        <f>Z198/#REF!</f>
        <v>#REF!</v>
      </c>
      <c r="AB198" s="72">
        <v>327030.9329158757</v>
      </c>
      <c r="AC198" s="79" t="e">
        <f>#REF!-AB198</f>
        <v>#REF!</v>
      </c>
      <c r="AD198" s="71" t="e">
        <f>AC198/#REF!</f>
        <v>#REF!</v>
      </c>
      <c r="AE198" s="78" t="e">
        <f>#REF!-#REF!</f>
        <v>#REF!</v>
      </c>
      <c r="AF198" s="71" t="e">
        <f>AE198/#REF!</f>
        <v>#REF!</v>
      </c>
      <c r="AG198" s="78" t="e">
        <f>#REF!-#REF!</f>
        <v>#REF!</v>
      </c>
      <c r="AH198" s="73" t="e">
        <f>AG198/#REF!</f>
        <v>#REF!</v>
      </c>
    </row>
    <row r="199" spans="1:34" s="70" customFormat="1" ht="14.25">
      <c r="A199" s="11" t="s">
        <v>354</v>
      </c>
      <c r="B199" s="52" t="s">
        <v>355</v>
      </c>
      <c r="C199" s="108">
        <v>3458</v>
      </c>
      <c r="D199" s="122">
        <v>3588592.68</v>
      </c>
      <c r="E199" s="124">
        <v>333400</v>
      </c>
      <c r="F199" s="12">
        <f t="shared" si="31"/>
        <v>37220.61633905219</v>
      </c>
      <c r="G199" s="13">
        <f t="shared" si="40"/>
        <v>0.002121644499407118</v>
      </c>
      <c r="H199" s="97">
        <f t="shared" si="41"/>
        <v>10.763625314937013</v>
      </c>
      <c r="I199" s="97">
        <f t="shared" si="42"/>
        <v>2640.6163390521897</v>
      </c>
      <c r="J199" s="97">
        <f t="shared" si="43"/>
        <v>2640.6163390521897</v>
      </c>
      <c r="K199" s="97">
        <f t="shared" si="44"/>
        <v>0.0005619648161406203</v>
      </c>
      <c r="L199" s="47">
        <f t="shared" si="32"/>
        <v>160247.8090402196</v>
      </c>
      <c r="M199" s="48">
        <f t="shared" si="34"/>
        <v>10379.490154117258</v>
      </c>
      <c r="N199" s="49">
        <f t="shared" si="33"/>
        <v>170627.29919433687</v>
      </c>
      <c r="O199" s="129"/>
      <c r="Z199" s="78" t="e">
        <f>#REF!-#REF!</f>
        <v>#REF!</v>
      </c>
      <c r="AA199" s="71" t="e">
        <f>Z199/#REF!</f>
        <v>#REF!</v>
      </c>
      <c r="AB199" s="72">
        <v>290860.7253517207</v>
      </c>
      <c r="AC199" s="79" t="e">
        <f>#REF!-AB199</f>
        <v>#REF!</v>
      </c>
      <c r="AD199" s="71" t="e">
        <f>AC199/#REF!</f>
        <v>#REF!</v>
      </c>
      <c r="AE199" s="78" t="e">
        <f>#REF!-#REF!</f>
        <v>#REF!</v>
      </c>
      <c r="AF199" s="71" t="e">
        <f>AE199/#REF!</f>
        <v>#REF!</v>
      </c>
      <c r="AG199" s="78" t="e">
        <f>#REF!-#REF!</f>
        <v>#REF!</v>
      </c>
      <c r="AH199" s="73" t="e">
        <f>AG199/#REF!</f>
        <v>#REF!</v>
      </c>
    </row>
    <row r="200" spans="1:34" s="70" customFormat="1" ht="14.25">
      <c r="A200" s="11" t="s">
        <v>356</v>
      </c>
      <c r="B200" s="52" t="s">
        <v>357</v>
      </c>
      <c r="C200" s="108">
        <v>2532</v>
      </c>
      <c r="D200" s="122">
        <v>3742056.96</v>
      </c>
      <c r="E200" s="124">
        <v>304650</v>
      </c>
      <c r="F200" s="12">
        <f aca="true" t="shared" si="45" ref="F200:F263">D200/E200*C200</f>
        <v>31100.896841358935</v>
      </c>
      <c r="G200" s="13">
        <f t="shared" si="40"/>
        <v>0.0017728090827143375</v>
      </c>
      <c r="H200" s="97">
        <f t="shared" si="41"/>
        <v>12.28313461349089</v>
      </c>
      <c r="I200" s="97">
        <f t="shared" si="42"/>
        <v>5780.896841358935</v>
      </c>
      <c r="J200" s="97">
        <f t="shared" si="43"/>
        <v>5780.896841358935</v>
      </c>
      <c r="K200" s="97">
        <f t="shared" si="44"/>
        <v>0.0012302660490801272</v>
      </c>
      <c r="L200" s="47">
        <f t="shared" si="32"/>
        <v>133900.27001741392</v>
      </c>
      <c r="M200" s="48">
        <f t="shared" si="34"/>
        <v>22723.01392650995</v>
      </c>
      <c r="N200" s="49">
        <f t="shared" si="33"/>
        <v>156623.28394392386</v>
      </c>
      <c r="O200" s="129"/>
      <c r="Z200" s="78" t="e">
        <f>#REF!-#REF!</f>
        <v>#REF!</v>
      </c>
      <c r="AA200" s="71" t="e">
        <f>Z200/#REF!</f>
        <v>#REF!</v>
      </c>
      <c r="AB200" s="72">
        <v>198194.06017401008</v>
      </c>
      <c r="AC200" s="79" t="e">
        <f>#REF!-AB200</f>
        <v>#REF!</v>
      </c>
      <c r="AD200" s="71" t="e">
        <f>AC200/#REF!</f>
        <v>#REF!</v>
      </c>
      <c r="AE200" s="78" t="e">
        <f>#REF!-#REF!</f>
        <v>#REF!</v>
      </c>
      <c r="AF200" s="71" t="e">
        <f>AE200/#REF!</f>
        <v>#REF!</v>
      </c>
      <c r="AG200" s="78" t="e">
        <f>#REF!-#REF!</f>
        <v>#REF!</v>
      </c>
      <c r="AH200" s="73" t="e">
        <f>AG200/#REF!</f>
        <v>#REF!</v>
      </c>
    </row>
    <row r="201" spans="1:34" s="70" customFormat="1" ht="14.25">
      <c r="A201" s="11" t="s">
        <v>358</v>
      </c>
      <c r="B201" s="52" t="s">
        <v>359</v>
      </c>
      <c r="C201" s="108">
        <v>3941</v>
      </c>
      <c r="D201" s="122">
        <v>4714617.55</v>
      </c>
      <c r="E201" s="124">
        <v>399200</v>
      </c>
      <c r="F201" s="12">
        <f t="shared" si="45"/>
        <v>46543.85712562625</v>
      </c>
      <c r="G201" s="13">
        <f t="shared" si="40"/>
        <v>0.0026530865999703206</v>
      </c>
      <c r="H201" s="97">
        <f t="shared" si="41"/>
        <v>11.810164203406813</v>
      </c>
      <c r="I201" s="97">
        <f t="shared" si="42"/>
        <v>7133.857125626252</v>
      </c>
      <c r="J201" s="97">
        <f t="shared" si="43"/>
        <v>7133.857125626252</v>
      </c>
      <c r="K201" s="97">
        <f t="shared" si="44"/>
        <v>0.0015181973422973571</v>
      </c>
      <c r="L201" s="47">
        <f aca="true" t="shared" si="46" ref="L201:L264">$B$541*G201</f>
        <v>200387.6308957583</v>
      </c>
      <c r="M201" s="48">
        <f t="shared" si="34"/>
        <v>28041.104912232186</v>
      </c>
      <c r="N201" s="49">
        <f aca="true" t="shared" si="47" ref="N201:N264">L201+M201</f>
        <v>228428.73580799048</v>
      </c>
      <c r="O201" s="129"/>
      <c r="Z201" s="78" t="e">
        <f>#REF!-#REF!</f>
        <v>#REF!</v>
      </c>
      <c r="AA201" s="71" t="e">
        <f>Z201/#REF!</f>
        <v>#REF!</v>
      </c>
      <c r="AB201" s="72">
        <v>356658.16206412856</v>
      </c>
      <c r="AC201" s="79" t="e">
        <f>#REF!-AB201</f>
        <v>#REF!</v>
      </c>
      <c r="AD201" s="71" t="e">
        <f>AC201/#REF!</f>
        <v>#REF!</v>
      </c>
      <c r="AE201" s="78" t="e">
        <f>#REF!-#REF!</f>
        <v>#REF!</v>
      </c>
      <c r="AF201" s="71" t="e">
        <f>AE201/#REF!</f>
        <v>#REF!</v>
      </c>
      <c r="AG201" s="78" t="e">
        <f>#REF!-#REF!</f>
        <v>#REF!</v>
      </c>
      <c r="AH201" s="73" t="e">
        <f>AG201/#REF!</f>
        <v>#REF!</v>
      </c>
    </row>
    <row r="202" spans="1:34" s="70" customFormat="1" ht="14.25">
      <c r="A202" s="11" t="s">
        <v>360</v>
      </c>
      <c r="B202" s="52" t="s">
        <v>361</v>
      </c>
      <c r="C202" s="108">
        <v>1636</v>
      </c>
      <c r="D202" s="122">
        <v>2585112.25</v>
      </c>
      <c r="E202" s="124">
        <v>245050</v>
      </c>
      <c r="F202" s="12">
        <f t="shared" si="45"/>
        <v>17258.69675984493</v>
      </c>
      <c r="G202" s="13">
        <f t="shared" si="40"/>
        <v>0.0009837778803528775</v>
      </c>
      <c r="H202" s="97">
        <f t="shared" si="41"/>
        <v>10.549325647826974</v>
      </c>
      <c r="I202" s="97">
        <f t="shared" si="42"/>
        <v>898.6967598449293</v>
      </c>
      <c r="J202" s="97">
        <f t="shared" si="43"/>
        <v>898.6967598449293</v>
      </c>
      <c r="K202" s="97">
        <f t="shared" si="44"/>
        <v>0.00019125684861652495</v>
      </c>
      <c r="L202" s="47">
        <f t="shared" si="46"/>
        <v>74304.74330305283</v>
      </c>
      <c r="M202" s="48">
        <f aca="true" t="shared" si="48" ref="M202:M265">$G$541*K202</f>
        <v>3532.513993947216</v>
      </c>
      <c r="N202" s="49">
        <f t="shared" si="47"/>
        <v>77837.25729700005</v>
      </c>
      <c r="O202" s="129"/>
      <c r="Z202" s="78" t="e">
        <f>#REF!-#REF!</f>
        <v>#REF!</v>
      </c>
      <c r="AA202" s="71" t="e">
        <f>Z202/#REF!</f>
        <v>#REF!</v>
      </c>
      <c r="AB202" s="72">
        <v>96429.60107550368</v>
      </c>
      <c r="AC202" s="79" t="e">
        <f>#REF!-AB202</f>
        <v>#REF!</v>
      </c>
      <c r="AD202" s="71" t="e">
        <f>AC202/#REF!</f>
        <v>#REF!</v>
      </c>
      <c r="AE202" s="78" t="e">
        <f>#REF!-#REF!</f>
        <v>#REF!</v>
      </c>
      <c r="AF202" s="71" t="e">
        <f>AE202/#REF!</f>
        <v>#REF!</v>
      </c>
      <c r="AG202" s="78" t="e">
        <f>#REF!-#REF!</f>
        <v>#REF!</v>
      </c>
      <c r="AH202" s="73" t="e">
        <f>AG202/#REF!</f>
        <v>#REF!</v>
      </c>
    </row>
    <row r="203" spans="1:34" s="70" customFormat="1" ht="14.25">
      <c r="A203" s="11" t="s">
        <v>362</v>
      </c>
      <c r="B203" s="52" t="s">
        <v>363</v>
      </c>
      <c r="C203" s="108">
        <v>6111</v>
      </c>
      <c r="D203" s="122">
        <v>5641909.75</v>
      </c>
      <c r="E203" s="124">
        <v>500650</v>
      </c>
      <c r="F203" s="12">
        <f t="shared" si="45"/>
        <v>68865.8953006092</v>
      </c>
      <c r="G203" s="13">
        <f t="shared" si="40"/>
        <v>0.003925484377537974</v>
      </c>
      <c r="H203" s="97">
        <f t="shared" si="41"/>
        <v>11.26916957954659</v>
      </c>
      <c r="I203" s="97">
        <f t="shared" si="42"/>
        <v>7755.8953006092115</v>
      </c>
      <c r="J203" s="97">
        <f t="shared" si="43"/>
        <v>7755.8953006092115</v>
      </c>
      <c r="K203" s="97">
        <f t="shared" si="44"/>
        <v>0.0016505768794027801</v>
      </c>
      <c r="L203" s="47">
        <f t="shared" si="46"/>
        <v>296491.8350354432</v>
      </c>
      <c r="M203" s="48">
        <f t="shared" si="48"/>
        <v>30486.154962569348</v>
      </c>
      <c r="N203" s="49">
        <f t="shared" si="47"/>
        <v>326977.98999801255</v>
      </c>
      <c r="O203" s="129"/>
      <c r="Z203" s="78" t="e">
        <f>#REF!-#REF!</f>
        <v>#REF!</v>
      </c>
      <c r="AA203" s="71" t="e">
        <f>Z203/#REF!</f>
        <v>#REF!</v>
      </c>
      <c r="AB203" s="72">
        <v>553272.6557346238</v>
      </c>
      <c r="AC203" s="79" t="e">
        <f>#REF!-AB203</f>
        <v>#REF!</v>
      </c>
      <c r="AD203" s="71" t="e">
        <f>AC203/#REF!</f>
        <v>#REF!</v>
      </c>
      <c r="AE203" s="78" t="e">
        <f>#REF!-#REF!</f>
        <v>#REF!</v>
      </c>
      <c r="AF203" s="71" t="e">
        <f>AE203/#REF!</f>
        <v>#REF!</v>
      </c>
      <c r="AG203" s="78" t="e">
        <f>#REF!-#REF!</f>
        <v>#REF!</v>
      </c>
      <c r="AH203" s="73" t="e">
        <f>AG203/#REF!</f>
        <v>#REF!</v>
      </c>
    </row>
    <row r="204" spans="1:34" s="70" customFormat="1" ht="14.25">
      <c r="A204" s="11" t="s">
        <v>364</v>
      </c>
      <c r="B204" s="52" t="s">
        <v>365</v>
      </c>
      <c r="C204" s="108">
        <v>2699</v>
      </c>
      <c r="D204" s="122">
        <v>1941235.37</v>
      </c>
      <c r="E204" s="124">
        <v>201200</v>
      </c>
      <c r="F204" s="12">
        <f t="shared" si="45"/>
        <v>26040.72695641153</v>
      </c>
      <c r="G204" s="13">
        <f t="shared" si="40"/>
        <v>0.0014843699686312097</v>
      </c>
      <c r="H204" s="97">
        <f t="shared" si="41"/>
        <v>9.64828712723658</v>
      </c>
      <c r="I204" s="97">
        <f t="shared" si="42"/>
        <v>-949.27304358847</v>
      </c>
      <c r="J204" s="97">
        <f t="shared" si="43"/>
        <v>0</v>
      </c>
      <c r="K204" s="97">
        <f t="shared" si="44"/>
        <v>0</v>
      </c>
      <c r="L204" s="47">
        <f t="shared" si="46"/>
        <v>112114.46373071527</v>
      </c>
      <c r="M204" s="48">
        <f t="shared" si="48"/>
        <v>0</v>
      </c>
      <c r="N204" s="49">
        <f t="shared" si="47"/>
        <v>112114.46373071527</v>
      </c>
      <c r="O204" s="129"/>
      <c r="Z204" s="78" t="e">
        <f>#REF!-#REF!</f>
        <v>#REF!</v>
      </c>
      <c r="AA204" s="71" t="e">
        <f>Z204/#REF!</f>
        <v>#REF!</v>
      </c>
      <c r="AB204" s="72">
        <v>159854.77241469116</v>
      </c>
      <c r="AC204" s="79" t="e">
        <f>#REF!-AB204</f>
        <v>#REF!</v>
      </c>
      <c r="AD204" s="71" t="e">
        <f>AC204/#REF!</f>
        <v>#REF!</v>
      </c>
      <c r="AE204" s="78" t="e">
        <f>#REF!-#REF!</f>
        <v>#REF!</v>
      </c>
      <c r="AF204" s="71" t="e">
        <f>AE204/#REF!</f>
        <v>#REF!</v>
      </c>
      <c r="AG204" s="78" t="e">
        <f>#REF!-#REF!</f>
        <v>#REF!</v>
      </c>
      <c r="AH204" s="73" t="e">
        <f>AG204/#REF!</f>
        <v>#REF!</v>
      </c>
    </row>
    <row r="205" spans="1:34" s="70" customFormat="1" ht="14.25">
      <c r="A205" s="11" t="s">
        <v>366</v>
      </c>
      <c r="B205" s="52" t="s">
        <v>367</v>
      </c>
      <c r="C205" s="108">
        <v>1963</v>
      </c>
      <c r="D205" s="122">
        <v>1201435.95</v>
      </c>
      <c r="E205" s="124">
        <v>91600</v>
      </c>
      <c r="F205" s="12">
        <f t="shared" si="45"/>
        <v>25746.929801855895</v>
      </c>
      <c r="G205" s="13">
        <f t="shared" si="40"/>
        <v>0.0014676229832716356</v>
      </c>
      <c r="H205" s="97">
        <f t="shared" si="41"/>
        <v>13.116112991266375</v>
      </c>
      <c r="I205" s="97">
        <f t="shared" si="42"/>
        <v>6116.929801855894</v>
      </c>
      <c r="J205" s="97">
        <f t="shared" si="43"/>
        <v>6116.929801855894</v>
      </c>
      <c r="K205" s="97">
        <f t="shared" si="44"/>
        <v>0.0013017791644350987</v>
      </c>
      <c r="L205" s="47">
        <f t="shared" si="46"/>
        <v>110849.56392650664</v>
      </c>
      <c r="M205" s="48">
        <f t="shared" si="48"/>
        <v>24043.861167116273</v>
      </c>
      <c r="N205" s="49">
        <f t="shared" si="47"/>
        <v>134893.4250936229</v>
      </c>
      <c r="O205" s="129"/>
      <c r="Z205" s="78" t="e">
        <f>#REF!-#REF!</f>
        <v>#REF!</v>
      </c>
      <c r="AA205" s="71" t="e">
        <f>Z205/#REF!</f>
        <v>#REF!</v>
      </c>
      <c r="AB205" s="72">
        <v>160898.54154104824</v>
      </c>
      <c r="AC205" s="79" t="e">
        <f>#REF!-AB205</f>
        <v>#REF!</v>
      </c>
      <c r="AD205" s="71" t="e">
        <f>AC205/#REF!</f>
        <v>#REF!</v>
      </c>
      <c r="AE205" s="78" t="e">
        <f>#REF!-#REF!</f>
        <v>#REF!</v>
      </c>
      <c r="AF205" s="71" t="e">
        <f>AE205/#REF!</f>
        <v>#REF!</v>
      </c>
      <c r="AG205" s="78" t="e">
        <f>#REF!-#REF!</f>
        <v>#REF!</v>
      </c>
      <c r="AH205" s="73" t="e">
        <f>AG205/#REF!</f>
        <v>#REF!</v>
      </c>
    </row>
    <row r="206" spans="1:34" s="70" customFormat="1" ht="14.25">
      <c r="A206" s="11" t="s">
        <v>368</v>
      </c>
      <c r="B206" s="52" t="s">
        <v>369</v>
      </c>
      <c r="C206" s="108">
        <v>2555</v>
      </c>
      <c r="D206" s="122">
        <v>3520294</v>
      </c>
      <c r="E206" s="124">
        <v>270050</v>
      </c>
      <c r="F206" s="12">
        <f t="shared" si="45"/>
        <v>33306.243917793</v>
      </c>
      <c r="G206" s="13">
        <f t="shared" si="40"/>
        <v>0.00189851797617752</v>
      </c>
      <c r="H206" s="97">
        <f t="shared" si="41"/>
        <v>13.03571190520274</v>
      </c>
      <c r="I206" s="97">
        <f t="shared" si="42"/>
        <v>7756.243917793002</v>
      </c>
      <c r="J206" s="97">
        <f t="shared" si="43"/>
        <v>7756.243917793002</v>
      </c>
      <c r="K206" s="97">
        <f t="shared" si="44"/>
        <v>0.0016506510706393847</v>
      </c>
      <c r="L206" s="47">
        <f t="shared" si="46"/>
        <v>143395.0627406881</v>
      </c>
      <c r="M206" s="48">
        <f t="shared" si="48"/>
        <v>30487.525274709435</v>
      </c>
      <c r="N206" s="49">
        <f t="shared" si="47"/>
        <v>173882.58801539754</v>
      </c>
      <c r="O206" s="129"/>
      <c r="Z206" s="78" t="e">
        <f>#REF!-#REF!</f>
        <v>#REF!</v>
      </c>
      <c r="AA206" s="71" t="e">
        <f>Z206/#REF!</f>
        <v>#REF!</v>
      </c>
      <c r="AB206" s="72">
        <v>255956.23974741274</v>
      </c>
      <c r="AC206" s="79" t="e">
        <f>#REF!-AB206</f>
        <v>#REF!</v>
      </c>
      <c r="AD206" s="71" t="e">
        <f>AC206/#REF!</f>
        <v>#REF!</v>
      </c>
      <c r="AE206" s="78" t="e">
        <f>#REF!-#REF!</f>
        <v>#REF!</v>
      </c>
      <c r="AF206" s="71" t="e">
        <f>AE206/#REF!</f>
        <v>#REF!</v>
      </c>
      <c r="AG206" s="78" t="e">
        <f>#REF!-#REF!</f>
        <v>#REF!</v>
      </c>
      <c r="AH206" s="73" t="e">
        <f>AG206/#REF!</f>
        <v>#REF!</v>
      </c>
    </row>
    <row r="207" spans="1:34" s="70" customFormat="1" ht="14.25">
      <c r="A207" s="11" t="s">
        <v>370</v>
      </c>
      <c r="B207" s="52" t="s">
        <v>371</v>
      </c>
      <c r="C207" s="108">
        <v>1101</v>
      </c>
      <c r="D207" s="122">
        <v>2301309.85</v>
      </c>
      <c r="E207" s="124">
        <v>324100</v>
      </c>
      <c r="F207" s="12">
        <f t="shared" si="45"/>
        <v>7817.77891036717</v>
      </c>
      <c r="G207" s="13">
        <f t="shared" si="40"/>
        <v>0.0004456279678893638</v>
      </c>
      <c r="H207" s="97">
        <f t="shared" si="41"/>
        <v>7.100616630669546</v>
      </c>
      <c r="I207" s="97">
        <f t="shared" si="42"/>
        <v>-3192.2210896328293</v>
      </c>
      <c r="J207" s="97">
        <f t="shared" si="43"/>
        <v>0</v>
      </c>
      <c r="K207" s="97">
        <f t="shared" si="44"/>
        <v>0</v>
      </c>
      <c r="L207" s="47">
        <f t="shared" si="46"/>
        <v>33658.28041468365</v>
      </c>
      <c r="M207" s="48">
        <f t="shared" si="48"/>
        <v>0</v>
      </c>
      <c r="N207" s="49">
        <f t="shared" si="47"/>
        <v>33658.28041468365</v>
      </c>
      <c r="O207" s="129"/>
      <c r="Z207" s="78" t="e">
        <f>#REF!-#REF!</f>
        <v>#REF!</v>
      </c>
      <c r="AA207" s="71" t="e">
        <f>Z207/#REF!</f>
        <v>#REF!</v>
      </c>
      <c r="AB207" s="72">
        <v>51306.110346758425</v>
      </c>
      <c r="AC207" s="79" t="e">
        <f>#REF!-AB207</f>
        <v>#REF!</v>
      </c>
      <c r="AD207" s="71" t="e">
        <f>AC207/#REF!</f>
        <v>#REF!</v>
      </c>
      <c r="AE207" s="78" t="e">
        <f>#REF!-#REF!</f>
        <v>#REF!</v>
      </c>
      <c r="AF207" s="71" t="e">
        <f>AE207/#REF!</f>
        <v>#REF!</v>
      </c>
      <c r="AG207" s="78" t="e">
        <f>#REF!-#REF!</f>
        <v>#REF!</v>
      </c>
      <c r="AH207" s="73" t="e">
        <f>AG207/#REF!</f>
        <v>#REF!</v>
      </c>
    </row>
    <row r="208" spans="1:34" s="70" customFormat="1" ht="14.25">
      <c r="A208" s="11" t="s">
        <v>372</v>
      </c>
      <c r="B208" s="52" t="s">
        <v>373</v>
      </c>
      <c r="C208" s="108">
        <v>4046</v>
      </c>
      <c r="D208" s="122">
        <v>3243986</v>
      </c>
      <c r="E208" s="124">
        <v>376600</v>
      </c>
      <c r="F208" s="12">
        <f t="shared" si="45"/>
        <v>34851.745501858735</v>
      </c>
      <c r="G208" s="13">
        <f t="shared" si="40"/>
        <v>0.0019866144468213363</v>
      </c>
      <c r="H208" s="97">
        <f t="shared" si="41"/>
        <v>8.61387679235263</v>
      </c>
      <c r="I208" s="97">
        <f t="shared" si="42"/>
        <v>-5608.254498141262</v>
      </c>
      <c r="J208" s="97">
        <f t="shared" si="43"/>
        <v>0</v>
      </c>
      <c r="K208" s="97">
        <f t="shared" si="44"/>
        <v>0</v>
      </c>
      <c r="L208" s="47">
        <f t="shared" si="46"/>
        <v>150048.98916841552</v>
      </c>
      <c r="M208" s="48">
        <f t="shared" si="48"/>
        <v>0</v>
      </c>
      <c r="N208" s="49">
        <f t="shared" si="47"/>
        <v>150048.98916841552</v>
      </c>
      <c r="O208" s="129"/>
      <c r="Z208" s="78" t="e">
        <f>#REF!-#REF!</f>
        <v>#REF!</v>
      </c>
      <c r="AA208" s="71" t="e">
        <f>Z208/#REF!</f>
        <v>#REF!</v>
      </c>
      <c r="AB208" s="72">
        <v>209614.89393567192</v>
      </c>
      <c r="AC208" s="79" t="e">
        <f>#REF!-AB208</f>
        <v>#REF!</v>
      </c>
      <c r="AD208" s="71" t="e">
        <f>AC208/#REF!</f>
        <v>#REF!</v>
      </c>
      <c r="AE208" s="78" t="e">
        <f>#REF!-#REF!</f>
        <v>#REF!</v>
      </c>
      <c r="AF208" s="71" t="e">
        <f>AE208/#REF!</f>
        <v>#REF!</v>
      </c>
      <c r="AG208" s="78" t="e">
        <f>#REF!-#REF!</f>
        <v>#REF!</v>
      </c>
      <c r="AH208" s="73" t="e">
        <f>AG208/#REF!</f>
        <v>#REF!</v>
      </c>
    </row>
    <row r="209" spans="1:34" s="70" customFormat="1" ht="14.25">
      <c r="A209" s="11" t="s">
        <v>374</v>
      </c>
      <c r="B209" s="52" t="s">
        <v>375</v>
      </c>
      <c r="C209" s="108">
        <v>4472</v>
      </c>
      <c r="D209" s="122">
        <v>3240654.69</v>
      </c>
      <c r="E209" s="124">
        <v>319300</v>
      </c>
      <c r="F209" s="12">
        <f t="shared" si="45"/>
        <v>45387.43430529283</v>
      </c>
      <c r="G209" s="13">
        <f t="shared" si="40"/>
        <v>0.0025871683439855314</v>
      </c>
      <c r="H209" s="97">
        <f t="shared" si="41"/>
        <v>10.149247384904479</v>
      </c>
      <c r="I209" s="97">
        <f t="shared" si="42"/>
        <v>667.4343052928294</v>
      </c>
      <c r="J209" s="97">
        <f t="shared" si="43"/>
        <v>667.4343052928294</v>
      </c>
      <c r="K209" s="97">
        <f t="shared" si="44"/>
        <v>0.0001420405498189317</v>
      </c>
      <c r="L209" s="47">
        <f t="shared" si="46"/>
        <v>195408.82502122718</v>
      </c>
      <c r="M209" s="48">
        <f t="shared" si="48"/>
        <v>2623.4889551556685</v>
      </c>
      <c r="N209" s="49">
        <f t="shared" si="47"/>
        <v>198032.31397638284</v>
      </c>
      <c r="O209" s="129"/>
      <c r="Z209" s="78" t="e">
        <f>#REF!-#REF!</f>
        <v>#REF!</v>
      </c>
      <c r="AA209" s="71" t="e">
        <f>Z209/#REF!</f>
        <v>#REF!</v>
      </c>
      <c r="AB209" s="72">
        <v>254068.22634833056</v>
      </c>
      <c r="AC209" s="79" t="e">
        <f>#REF!-AB209</f>
        <v>#REF!</v>
      </c>
      <c r="AD209" s="71" t="e">
        <f>AC209/#REF!</f>
        <v>#REF!</v>
      </c>
      <c r="AE209" s="78" t="e">
        <f>#REF!-#REF!</f>
        <v>#REF!</v>
      </c>
      <c r="AF209" s="71" t="e">
        <f>AE209/#REF!</f>
        <v>#REF!</v>
      </c>
      <c r="AG209" s="78" t="e">
        <f>#REF!-#REF!</f>
        <v>#REF!</v>
      </c>
      <c r="AH209" s="73" t="e">
        <f>AG209/#REF!</f>
        <v>#REF!</v>
      </c>
    </row>
    <row r="210" spans="1:34" s="70" customFormat="1" ht="14.25">
      <c r="A210" s="11" t="s">
        <v>376</v>
      </c>
      <c r="B210" s="52" t="s">
        <v>377</v>
      </c>
      <c r="C210" s="108">
        <v>595</v>
      </c>
      <c r="D210" s="122">
        <v>895386.95</v>
      </c>
      <c r="E210" s="124">
        <v>63000</v>
      </c>
      <c r="F210" s="12">
        <f t="shared" si="45"/>
        <v>8456.432305555556</v>
      </c>
      <c r="G210" s="13">
        <f t="shared" si="40"/>
        <v>0.00048203240167375136</v>
      </c>
      <c r="H210" s="97">
        <f t="shared" si="41"/>
        <v>14.21249126984127</v>
      </c>
      <c r="I210" s="97">
        <f t="shared" si="42"/>
        <v>2506.432305555555</v>
      </c>
      <c r="J210" s="97">
        <f t="shared" si="43"/>
        <v>2506.432305555555</v>
      </c>
      <c r="K210" s="97">
        <f t="shared" si="44"/>
        <v>0.0005334083368832023</v>
      </c>
      <c r="L210" s="47">
        <f t="shared" si="46"/>
        <v>36407.90729841844</v>
      </c>
      <c r="M210" s="48">
        <f t="shared" si="48"/>
        <v>9852.051982232746</v>
      </c>
      <c r="N210" s="49">
        <f t="shared" si="47"/>
        <v>46259.95928065119</v>
      </c>
      <c r="O210" s="129"/>
      <c r="Z210" s="78" t="e">
        <f>#REF!-#REF!</f>
        <v>#REF!</v>
      </c>
      <c r="AA210" s="71" t="e">
        <f>Z210/#REF!</f>
        <v>#REF!</v>
      </c>
      <c r="AB210" s="72">
        <v>55565.725020119855</v>
      </c>
      <c r="AC210" s="79" t="e">
        <f>#REF!-AB210</f>
        <v>#REF!</v>
      </c>
      <c r="AD210" s="71" t="e">
        <f>AC210/#REF!</f>
        <v>#REF!</v>
      </c>
      <c r="AE210" s="78" t="e">
        <f>#REF!-#REF!</f>
        <v>#REF!</v>
      </c>
      <c r="AF210" s="71" t="e">
        <f>AE210/#REF!</f>
        <v>#REF!</v>
      </c>
      <c r="AG210" s="78" t="e">
        <f>#REF!-#REF!</f>
        <v>#REF!</v>
      </c>
      <c r="AH210" s="73" t="e">
        <f>AG210/#REF!</f>
        <v>#REF!</v>
      </c>
    </row>
    <row r="211" spans="1:34" s="70" customFormat="1" ht="14.25">
      <c r="A211" s="11" t="s">
        <v>378</v>
      </c>
      <c r="B211" s="52" t="s">
        <v>379</v>
      </c>
      <c r="C211" s="108">
        <v>15777</v>
      </c>
      <c r="D211" s="122">
        <v>14211302.94</v>
      </c>
      <c r="E211" s="124">
        <v>810050</v>
      </c>
      <c r="F211" s="12">
        <f t="shared" si="45"/>
        <v>276787.5149489291</v>
      </c>
      <c r="G211" s="13">
        <f t="shared" si="40"/>
        <v>0.015777404201117933</v>
      </c>
      <c r="H211" s="97">
        <f t="shared" si="41"/>
        <v>17.543735497808775</v>
      </c>
      <c r="I211" s="97">
        <f t="shared" si="42"/>
        <v>119017.51494892905</v>
      </c>
      <c r="J211" s="97">
        <f t="shared" si="43"/>
        <v>119017.51494892905</v>
      </c>
      <c r="K211" s="97">
        <f t="shared" si="44"/>
        <v>0.025328804838720097</v>
      </c>
      <c r="L211" s="47">
        <f t="shared" si="46"/>
        <v>1191667.3393104374</v>
      </c>
      <c r="M211" s="48">
        <f t="shared" si="48"/>
        <v>467823.0253711602</v>
      </c>
      <c r="N211" s="49">
        <f t="shared" si="47"/>
        <v>1659490.3646815976</v>
      </c>
      <c r="O211" s="129"/>
      <c r="Z211" s="78" t="e">
        <f>#REF!-#REF!</f>
        <v>#REF!</v>
      </c>
      <c r="AA211" s="71" t="e">
        <f>Z211/#REF!</f>
        <v>#REF!</v>
      </c>
      <c r="AB211" s="72">
        <v>2601266.9101770446</v>
      </c>
      <c r="AC211" s="79" t="e">
        <f>#REF!-AB211</f>
        <v>#REF!</v>
      </c>
      <c r="AD211" s="71" t="e">
        <f>AC211/#REF!</f>
        <v>#REF!</v>
      </c>
      <c r="AE211" s="78" t="e">
        <f>#REF!-#REF!</f>
        <v>#REF!</v>
      </c>
      <c r="AF211" s="71" t="e">
        <f>AE211/#REF!</f>
        <v>#REF!</v>
      </c>
      <c r="AG211" s="78" t="e">
        <f>#REF!-#REF!</f>
        <v>#REF!</v>
      </c>
      <c r="AH211" s="73" t="e">
        <f>AG211/#REF!</f>
        <v>#REF!</v>
      </c>
    </row>
    <row r="212" spans="1:34" s="70" customFormat="1" ht="14.25">
      <c r="A212" s="11" t="s">
        <v>380</v>
      </c>
      <c r="B212" s="52" t="s">
        <v>381</v>
      </c>
      <c r="C212" s="108">
        <v>1182</v>
      </c>
      <c r="D212" s="122">
        <v>2372267.06</v>
      </c>
      <c r="E212" s="124">
        <v>203900</v>
      </c>
      <c r="F212" s="12">
        <f t="shared" si="45"/>
        <v>13751.93558077489</v>
      </c>
      <c r="G212" s="13">
        <f t="shared" si="40"/>
        <v>0.0007838859575933356</v>
      </c>
      <c r="H212" s="97">
        <f t="shared" si="41"/>
        <v>11.634463266307014</v>
      </c>
      <c r="I212" s="97">
        <f t="shared" si="42"/>
        <v>1931.9355807748905</v>
      </c>
      <c r="J212" s="97">
        <f t="shared" si="43"/>
        <v>1931.9355807748905</v>
      </c>
      <c r="K212" s="97">
        <f t="shared" si="44"/>
        <v>0.00041114637040963426</v>
      </c>
      <c r="L212" s="47">
        <f t="shared" si="46"/>
        <v>59206.906377024636</v>
      </c>
      <c r="M212" s="48">
        <f t="shared" si="48"/>
        <v>7593.873461465945</v>
      </c>
      <c r="N212" s="49">
        <f t="shared" si="47"/>
        <v>66800.77983849058</v>
      </c>
      <c r="O212" s="129"/>
      <c r="Z212" s="78" t="e">
        <f>#REF!-#REF!</f>
        <v>#REF!</v>
      </c>
      <c r="AA212" s="71" t="e">
        <f>Z212/#REF!</f>
        <v>#REF!</v>
      </c>
      <c r="AB212" s="72">
        <v>94955.80304350225</v>
      </c>
      <c r="AC212" s="79" t="e">
        <f>#REF!-AB212</f>
        <v>#REF!</v>
      </c>
      <c r="AD212" s="71" t="e">
        <f>AC212/#REF!</f>
        <v>#REF!</v>
      </c>
      <c r="AE212" s="78" t="e">
        <f>#REF!-#REF!</f>
        <v>#REF!</v>
      </c>
      <c r="AF212" s="71" t="e">
        <f>AE212/#REF!</f>
        <v>#REF!</v>
      </c>
      <c r="AG212" s="78" t="e">
        <f>#REF!-#REF!</f>
        <v>#REF!</v>
      </c>
      <c r="AH212" s="73" t="e">
        <f>AG212/#REF!</f>
        <v>#REF!</v>
      </c>
    </row>
    <row r="213" spans="1:34" s="70" customFormat="1" ht="14.25">
      <c r="A213" s="11" t="s">
        <v>382</v>
      </c>
      <c r="B213" s="52" t="s">
        <v>383</v>
      </c>
      <c r="C213" s="108">
        <v>3027</v>
      </c>
      <c r="D213" s="122">
        <v>2501048.35</v>
      </c>
      <c r="E213" s="124">
        <v>268400</v>
      </c>
      <c r="F213" s="12">
        <f t="shared" si="45"/>
        <v>28206.68165219821</v>
      </c>
      <c r="G213" s="13">
        <f t="shared" si="40"/>
        <v>0.0016078334229818918</v>
      </c>
      <c r="H213" s="97">
        <f t="shared" si="41"/>
        <v>9.31836195976155</v>
      </c>
      <c r="I213" s="97">
        <f t="shared" si="42"/>
        <v>-2063.318347801789</v>
      </c>
      <c r="J213" s="97">
        <f t="shared" si="43"/>
        <v>0</v>
      </c>
      <c r="K213" s="97">
        <f t="shared" si="44"/>
        <v>0</v>
      </c>
      <c r="L213" s="47">
        <f t="shared" si="46"/>
        <v>121439.65843782229</v>
      </c>
      <c r="M213" s="48">
        <f t="shared" si="48"/>
        <v>0</v>
      </c>
      <c r="N213" s="49">
        <f t="shared" si="47"/>
        <v>121439.65843782229</v>
      </c>
      <c r="O213" s="129"/>
      <c r="Z213" s="78" t="e">
        <f>#REF!-#REF!</f>
        <v>#REF!</v>
      </c>
      <c r="AA213" s="71" t="e">
        <f>Z213/#REF!</f>
        <v>#REF!</v>
      </c>
      <c r="AB213" s="72">
        <v>149112.1888221645</v>
      </c>
      <c r="AC213" s="79" t="e">
        <f>#REF!-AB213</f>
        <v>#REF!</v>
      </c>
      <c r="AD213" s="71" t="e">
        <f>AC213/#REF!</f>
        <v>#REF!</v>
      </c>
      <c r="AE213" s="78" t="e">
        <f>#REF!-#REF!</f>
        <v>#REF!</v>
      </c>
      <c r="AF213" s="71" t="e">
        <f>AE213/#REF!</f>
        <v>#REF!</v>
      </c>
      <c r="AG213" s="78" t="e">
        <f>#REF!-#REF!</f>
        <v>#REF!</v>
      </c>
      <c r="AH213" s="73" t="e">
        <f>AG213/#REF!</f>
        <v>#REF!</v>
      </c>
    </row>
    <row r="214" spans="1:34" s="70" customFormat="1" ht="14.25">
      <c r="A214" s="11" t="s">
        <v>384</v>
      </c>
      <c r="B214" s="52" t="s">
        <v>385</v>
      </c>
      <c r="C214" s="108">
        <v>2350</v>
      </c>
      <c r="D214" s="122">
        <v>2083396.44</v>
      </c>
      <c r="E214" s="124">
        <v>179200</v>
      </c>
      <c r="F214" s="12">
        <f t="shared" si="45"/>
        <v>27321.326082589287</v>
      </c>
      <c r="G214" s="13">
        <f t="shared" si="40"/>
        <v>0.0015573665054765687</v>
      </c>
      <c r="H214" s="97">
        <f t="shared" si="41"/>
        <v>11.626096205357143</v>
      </c>
      <c r="I214" s="97">
        <f t="shared" si="42"/>
        <v>3821.3260825892867</v>
      </c>
      <c r="J214" s="97">
        <f t="shared" si="43"/>
        <v>3821.3260825892867</v>
      </c>
      <c r="K214" s="97">
        <f t="shared" si="44"/>
        <v>0.000813238476811986</v>
      </c>
      <c r="L214" s="47">
        <f t="shared" si="46"/>
        <v>117627.89215864523</v>
      </c>
      <c r="M214" s="48">
        <f t="shared" si="48"/>
        <v>15020.514666717381</v>
      </c>
      <c r="N214" s="49">
        <f t="shared" si="47"/>
        <v>132648.40682536262</v>
      </c>
      <c r="O214" s="129"/>
      <c r="Z214" s="78" t="e">
        <f>#REF!-#REF!</f>
        <v>#REF!</v>
      </c>
      <c r="AA214" s="71" t="e">
        <f>Z214/#REF!</f>
        <v>#REF!</v>
      </c>
      <c r="AB214" s="72">
        <v>153349.62554016325</v>
      </c>
      <c r="AC214" s="79" t="e">
        <f>#REF!-AB214</f>
        <v>#REF!</v>
      </c>
      <c r="AD214" s="71" t="e">
        <f>AC214/#REF!</f>
        <v>#REF!</v>
      </c>
      <c r="AE214" s="78" t="e">
        <f>#REF!-#REF!</f>
        <v>#REF!</v>
      </c>
      <c r="AF214" s="71" t="e">
        <f>AE214/#REF!</f>
        <v>#REF!</v>
      </c>
      <c r="AG214" s="78" t="e">
        <f>#REF!-#REF!</f>
        <v>#REF!</v>
      </c>
      <c r="AH214" s="73" t="e">
        <f>AG214/#REF!</f>
        <v>#REF!</v>
      </c>
    </row>
    <row r="215" spans="1:34" s="70" customFormat="1" ht="14.25">
      <c r="A215" s="11" t="s">
        <v>386</v>
      </c>
      <c r="B215" s="52" t="s">
        <v>387</v>
      </c>
      <c r="C215" s="108">
        <v>7775</v>
      </c>
      <c r="D215" s="122">
        <v>8494495.6</v>
      </c>
      <c r="E215" s="124">
        <v>580150</v>
      </c>
      <c r="F215" s="12">
        <f t="shared" si="45"/>
        <v>113840.73651641815</v>
      </c>
      <c r="G215" s="13">
        <f t="shared" si="40"/>
        <v>0.006489134146472978</v>
      </c>
      <c r="H215" s="97">
        <f t="shared" si="41"/>
        <v>14.64189537188658</v>
      </c>
      <c r="I215" s="97">
        <f t="shared" si="42"/>
        <v>36090.73651641816</v>
      </c>
      <c r="J215" s="97">
        <f t="shared" si="43"/>
        <v>36090.73651641816</v>
      </c>
      <c r="K215" s="97">
        <f t="shared" si="44"/>
        <v>0.007680678109455436</v>
      </c>
      <c r="L215" s="47">
        <f t="shared" si="46"/>
        <v>490124.30208310403</v>
      </c>
      <c r="M215" s="48">
        <f t="shared" si="48"/>
        <v>141862.1246816419</v>
      </c>
      <c r="N215" s="49">
        <f t="shared" si="47"/>
        <v>631986.426764746</v>
      </c>
      <c r="O215" s="129"/>
      <c r="Z215" s="78" t="e">
        <f>#REF!-#REF!</f>
        <v>#REF!</v>
      </c>
      <c r="AA215" s="71" t="e">
        <f>Z215/#REF!</f>
        <v>#REF!</v>
      </c>
      <c r="AB215" s="72">
        <v>1050866.6470829716</v>
      </c>
      <c r="AC215" s="79" t="e">
        <f>#REF!-AB215</f>
        <v>#REF!</v>
      </c>
      <c r="AD215" s="71" t="e">
        <f>AC215/#REF!</f>
        <v>#REF!</v>
      </c>
      <c r="AE215" s="78" t="e">
        <f>#REF!-#REF!</f>
        <v>#REF!</v>
      </c>
      <c r="AF215" s="71" t="e">
        <f>AE215/#REF!</f>
        <v>#REF!</v>
      </c>
      <c r="AG215" s="78" t="e">
        <f>#REF!-#REF!</f>
        <v>#REF!</v>
      </c>
      <c r="AH215" s="73" t="e">
        <f>AG215/#REF!</f>
        <v>#REF!</v>
      </c>
    </row>
    <row r="216" spans="1:34" s="70" customFormat="1" ht="14.25">
      <c r="A216" s="11" t="s">
        <v>388</v>
      </c>
      <c r="B216" s="52" t="s">
        <v>389</v>
      </c>
      <c r="C216" s="108">
        <v>6319</v>
      </c>
      <c r="D216" s="122">
        <v>7363076.88</v>
      </c>
      <c r="E216" s="124">
        <v>603950</v>
      </c>
      <c r="F216" s="12">
        <f t="shared" si="45"/>
        <v>77038.30251630102</v>
      </c>
      <c r="G216" s="13">
        <f t="shared" si="40"/>
        <v>0.004391326819751791</v>
      </c>
      <c r="H216" s="97">
        <f t="shared" si="41"/>
        <v>12.19153386869774</v>
      </c>
      <c r="I216" s="97">
        <f t="shared" si="42"/>
        <v>13848.302516301015</v>
      </c>
      <c r="J216" s="97">
        <f t="shared" si="43"/>
        <v>13848.302516301015</v>
      </c>
      <c r="K216" s="97">
        <f t="shared" si="44"/>
        <v>0.0029471372506261616</v>
      </c>
      <c r="L216" s="47">
        <f t="shared" si="46"/>
        <v>331676.9146958528</v>
      </c>
      <c r="M216" s="48">
        <f t="shared" si="48"/>
        <v>54433.625019065206</v>
      </c>
      <c r="N216" s="49">
        <f t="shared" si="47"/>
        <v>386110.539714918</v>
      </c>
      <c r="O216" s="129"/>
      <c r="Z216" s="78" t="e">
        <f>#REF!-#REF!</f>
        <v>#REF!</v>
      </c>
      <c r="AA216" s="71" t="e">
        <f>Z216/#REF!</f>
        <v>#REF!</v>
      </c>
      <c r="AB216" s="72">
        <v>639890.033787172</v>
      </c>
      <c r="AC216" s="79" t="e">
        <f>#REF!-AB216</f>
        <v>#REF!</v>
      </c>
      <c r="AD216" s="71" t="e">
        <f>AC216/#REF!</f>
        <v>#REF!</v>
      </c>
      <c r="AE216" s="78" t="e">
        <f>#REF!-#REF!</f>
        <v>#REF!</v>
      </c>
      <c r="AF216" s="71" t="e">
        <f>AE216/#REF!</f>
        <v>#REF!</v>
      </c>
      <c r="AG216" s="78" t="e">
        <f>#REF!-#REF!</f>
        <v>#REF!</v>
      </c>
      <c r="AH216" s="73" t="e">
        <f>AG216/#REF!</f>
        <v>#REF!</v>
      </c>
    </row>
    <row r="217" spans="1:34" s="70" customFormat="1" ht="12.75">
      <c r="A217" s="11"/>
      <c r="B217" s="52"/>
      <c r="C217" s="109"/>
      <c r="D217" s="37"/>
      <c r="E217" s="37"/>
      <c r="F217" s="12"/>
      <c r="G217" s="13"/>
      <c r="H217" s="97"/>
      <c r="I217" s="97"/>
      <c r="J217" s="97"/>
      <c r="K217" s="97"/>
      <c r="L217" s="47">
        <f t="shared" si="46"/>
        <v>0</v>
      </c>
      <c r="M217" s="48">
        <f t="shared" si="48"/>
        <v>0</v>
      </c>
      <c r="N217" s="49">
        <f t="shared" si="47"/>
        <v>0</v>
      </c>
      <c r="O217" s="129"/>
      <c r="Z217" s="78" t="e">
        <f>#REF!-#REF!</f>
        <v>#REF!</v>
      </c>
      <c r="AA217" s="71" t="e">
        <f>Z217/#REF!</f>
        <v>#REF!</v>
      </c>
      <c r="AB217" s="72"/>
      <c r="AC217" s="79" t="e">
        <f>#REF!-AB217</f>
        <v>#REF!</v>
      </c>
      <c r="AD217" s="71" t="e">
        <f>AC217/#REF!</f>
        <v>#REF!</v>
      </c>
      <c r="AE217" s="78" t="e">
        <f>#REF!-#REF!</f>
        <v>#REF!</v>
      </c>
      <c r="AF217" s="71"/>
      <c r="AG217" s="78" t="e">
        <f>#REF!-#REF!</f>
        <v>#REF!</v>
      </c>
      <c r="AH217" s="73" t="e">
        <f>AG217/#REF!</f>
        <v>#REF!</v>
      </c>
    </row>
    <row r="218" spans="1:34" s="70" customFormat="1" ht="12.75">
      <c r="A218" s="2"/>
      <c r="B218" s="2" t="s">
        <v>991</v>
      </c>
      <c r="C218" s="109"/>
      <c r="D218" s="37"/>
      <c r="E218" s="37"/>
      <c r="F218" s="12"/>
      <c r="G218" s="13"/>
      <c r="H218" s="97"/>
      <c r="I218" s="97"/>
      <c r="J218" s="97"/>
      <c r="K218" s="97"/>
      <c r="L218" s="47">
        <f t="shared" si="46"/>
        <v>0</v>
      </c>
      <c r="M218" s="48">
        <f t="shared" si="48"/>
        <v>0</v>
      </c>
      <c r="N218" s="49">
        <f t="shared" si="47"/>
        <v>0</v>
      </c>
      <c r="O218" s="129"/>
      <c r="Z218" s="78" t="e">
        <f>#REF!-#REF!</f>
        <v>#REF!</v>
      </c>
      <c r="AA218" s="71" t="e">
        <f>Z218/#REF!</f>
        <v>#REF!</v>
      </c>
      <c r="AB218" s="72"/>
      <c r="AC218" s="79" t="e">
        <f>#REF!-AB218</f>
        <v>#REF!</v>
      </c>
      <c r="AD218" s="71" t="e">
        <f>AC218/#REF!</f>
        <v>#REF!</v>
      </c>
      <c r="AE218" s="78" t="e">
        <f>#REF!-#REF!</f>
        <v>#REF!</v>
      </c>
      <c r="AF218" s="71"/>
      <c r="AG218" s="78" t="e">
        <f>#REF!-#REF!</f>
        <v>#REF!</v>
      </c>
      <c r="AH218" s="73" t="e">
        <f>AG218/#REF!</f>
        <v>#REF!</v>
      </c>
    </row>
    <row r="219" spans="1:34" s="70" customFormat="1" ht="14.25">
      <c r="A219" s="11" t="s">
        <v>390</v>
      </c>
      <c r="B219" s="52" t="s">
        <v>391</v>
      </c>
      <c r="C219" s="108">
        <v>1344</v>
      </c>
      <c r="D219" s="122">
        <v>1798737.89</v>
      </c>
      <c r="E219" s="124">
        <v>132350</v>
      </c>
      <c r="F219" s="12">
        <f t="shared" si="45"/>
        <v>18265.989604533435</v>
      </c>
      <c r="G219" s="13">
        <f aca="true" t="shared" si="49" ref="G219:G236">F219/$F$534</f>
        <v>0.001041195449792297</v>
      </c>
      <c r="H219" s="97">
        <f aca="true" t="shared" si="50" ref="H219:H236">D219/E219</f>
        <v>13.590766074801662</v>
      </c>
      <c r="I219" s="97">
        <f aca="true" t="shared" si="51" ref="I219:I236">(H219-10)*C219</f>
        <v>4825.9896045334335</v>
      </c>
      <c r="J219" s="97">
        <f t="shared" si="43"/>
        <v>4825.9896045334335</v>
      </c>
      <c r="K219" s="97">
        <f aca="true" t="shared" si="52" ref="K219:K236">J219/$J$534</f>
        <v>0.0010270467241680484</v>
      </c>
      <c r="L219" s="47">
        <f t="shared" si="46"/>
        <v>78641.49232281219</v>
      </c>
      <c r="M219" s="48">
        <f t="shared" si="48"/>
        <v>18969.552995383856</v>
      </c>
      <c r="N219" s="49">
        <f t="shared" si="47"/>
        <v>97611.04531819605</v>
      </c>
      <c r="O219" s="129"/>
      <c r="Z219" s="78" t="e">
        <f>#REF!-#REF!</f>
        <v>#REF!</v>
      </c>
      <c r="AA219" s="71" t="e">
        <f>Z219/#REF!</f>
        <v>#REF!</v>
      </c>
      <c r="AB219" s="72">
        <v>172258.75737827012</v>
      </c>
      <c r="AC219" s="79" t="e">
        <f>#REF!-AB219</f>
        <v>#REF!</v>
      </c>
      <c r="AD219" s="71" t="e">
        <f>AC219/#REF!</f>
        <v>#REF!</v>
      </c>
      <c r="AE219" s="78" t="e">
        <f>#REF!-#REF!</f>
        <v>#REF!</v>
      </c>
      <c r="AF219" s="71" t="e">
        <f>AE219/#REF!</f>
        <v>#REF!</v>
      </c>
      <c r="AG219" s="78" t="e">
        <f>#REF!-#REF!</f>
        <v>#REF!</v>
      </c>
      <c r="AH219" s="73" t="e">
        <f>AG219/#REF!</f>
        <v>#REF!</v>
      </c>
    </row>
    <row r="220" spans="1:34" s="70" customFormat="1" ht="14.25">
      <c r="A220" s="11" t="s">
        <v>392</v>
      </c>
      <c r="B220" s="52" t="s">
        <v>393</v>
      </c>
      <c r="C220" s="108">
        <v>5259</v>
      </c>
      <c r="D220" s="122">
        <v>14530507.02</v>
      </c>
      <c r="E220" s="124">
        <v>1250550</v>
      </c>
      <c r="F220" s="12">
        <f t="shared" si="45"/>
        <v>61105.86255501979</v>
      </c>
      <c r="G220" s="13">
        <f t="shared" si="49"/>
        <v>0.003483148048662498</v>
      </c>
      <c r="H220" s="97">
        <f t="shared" si="50"/>
        <v>11.61929312702411</v>
      </c>
      <c r="I220" s="97">
        <f t="shared" si="51"/>
        <v>8515.86255501979</v>
      </c>
      <c r="J220" s="97">
        <f t="shared" si="43"/>
        <v>8515.86255501979</v>
      </c>
      <c r="K220" s="97">
        <f t="shared" si="52"/>
        <v>0.0018123099006227524</v>
      </c>
      <c r="L220" s="47">
        <f t="shared" si="46"/>
        <v>263082.17211547843</v>
      </c>
      <c r="M220" s="48">
        <f t="shared" si="48"/>
        <v>33473.36386450224</v>
      </c>
      <c r="N220" s="49">
        <f t="shared" si="47"/>
        <v>296555.53597998066</v>
      </c>
      <c r="O220" s="129"/>
      <c r="Z220" s="78" t="e">
        <f>#REF!-#REF!</f>
        <v>#REF!</v>
      </c>
      <c r="AA220" s="71" t="e">
        <f>Z220/#REF!</f>
        <v>#REF!</v>
      </c>
      <c r="AB220" s="72">
        <v>392756.1978897068</v>
      </c>
      <c r="AC220" s="79" t="e">
        <f>#REF!-AB220</f>
        <v>#REF!</v>
      </c>
      <c r="AD220" s="71" t="e">
        <f>AC220/#REF!</f>
        <v>#REF!</v>
      </c>
      <c r="AE220" s="78" t="e">
        <f>#REF!-#REF!</f>
        <v>#REF!</v>
      </c>
      <c r="AF220" s="71" t="e">
        <f>AE220/#REF!</f>
        <v>#REF!</v>
      </c>
      <c r="AG220" s="78" t="e">
        <f>#REF!-#REF!</f>
        <v>#REF!</v>
      </c>
      <c r="AH220" s="73" t="e">
        <f>AG220/#REF!</f>
        <v>#REF!</v>
      </c>
    </row>
    <row r="221" spans="1:34" s="70" customFormat="1" ht="14.25">
      <c r="A221" s="11" t="s">
        <v>394</v>
      </c>
      <c r="B221" s="52" t="s">
        <v>395</v>
      </c>
      <c r="C221" s="108">
        <v>1270</v>
      </c>
      <c r="D221" s="122">
        <v>3168416.87</v>
      </c>
      <c r="E221" s="124">
        <v>264100</v>
      </c>
      <c r="F221" s="12">
        <f t="shared" si="45"/>
        <v>15236.234096554335</v>
      </c>
      <c r="G221" s="13">
        <f t="shared" si="49"/>
        <v>0.0008684937392806444</v>
      </c>
      <c r="H221" s="97">
        <f t="shared" si="50"/>
        <v>11.997034721696327</v>
      </c>
      <c r="I221" s="97">
        <f t="shared" si="51"/>
        <v>2536.2340965543353</v>
      </c>
      <c r="J221" s="97">
        <f t="shared" si="43"/>
        <v>2536.2340965543353</v>
      </c>
      <c r="K221" s="97">
        <f t="shared" si="52"/>
        <v>0.0005397506281701305</v>
      </c>
      <c r="L221" s="47">
        <f t="shared" si="46"/>
        <v>65597.33212786708</v>
      </c>
      <c r="M221" s="48">
        <f t="shared" si="48"/>
        <v>9969.19410230231</v>
      </c>
      <c r="N221" s="49">
        <f t="shared" si="47"/>
        <v>75566.52623016939</v>
      </c>
      <c r="O221" s="129"/>
      <c r="Z221" s="78" t="e">
        <f>#REF!-#REF!</f>
        <v>#REF!</v>
      </c>
      <c r="AA221" s="71" t="e">
        <f>Z221/#REF!</f>
        <v>#REF!</v>
      </c>
      <c r="AB221" s="72">
        <v>84358.44460234947</v>
      </c>
      <c r="AC221" s="79" t="e">
        <f>#REF!-AB221</f>
        <v>#REF!</v>
      </c>
      <c r="AD221" s="71" t="e">
        <f>AC221/#REF!</f>
        <v>#REF!</v>
      </c>
      <c r="AE221" s="78" t="e">
        <f>#REF!-#REF!</f>
        <v>#REF!</v>
      </c>
      <c r="AF221" s="71" t="e">
        <f>AE221/#REF!</f>
        <v>#REF!</v>
      </c>
      <c r="AG221" s="78" t="e">
        <f>#REF!-#REF!</f>
        <v>#REF!</v>
      </c>
      <c r="AH221" s="73" t="e">
        <f>AG221/#REF!</f>
        <v>#REF!</v>
      </c>
    </row>
    <row r="222" spans="1:34" s="70" customFormat="1" ht="14.25">
      <c r="A222" s="11" t="s">
        <v>396</v>
      </c>
      <c r="B222" s="52" t="s">
        <v>397</v>
      </c>
      <c r="C222" s="108">
        <v>1197</v>
      </c>
      <c r="D222" s="122">
        <v>2194567.45</v>
      </c>
      <c r="E222" s="124">
        <v>264400</v>
      </c>
      <c r="F222" s="12">
        <f t="shared" si="45"/>
        <v>9935.314817133132</v>
      </c>
      <c r="G222" s="13">
        <f t="shared" si="49"/>
        <v>0.000566331461027744</v>
      </c>
      <c r="H222" s="97">
        <f t="shared" si="50"/>
        <v>8.300179462934947</v>
      </c>
      <c r="I222" s="97">
        <f t="shared" si="51"/>
        <v>-2034.6851828668682</v>
      </c>
      <c r="J222" s="97">
        <f t="shared" si="43"/>
        <v>0</v>
      </c>
      <c r="K222" s="97">
        <f t="shared" si="52"/>
        <v>0</v>
      </c>
      <c r="L222" s="47">
        <f t="shared" si="46"/>
        <v>42775.0152514255</v>
      </c>
      <c r="M222" s="48">
        <f t="shared" si="48"/>
        <v>0</v>
      </c>
      <c r="N222" s="49">
        <f t="shared" si="47"/>
        <v>42775.0152514255</v>
      </c>
      <c r="O222" s="129"/>
      <c r="Z222" s="78" t="e">
        <f>#REF!-#REF!</f>
        <v>#REF!</v>
      </c>
      <c r="AA222" s="71" t="e">
        <f>Z222/#REF!</f>
        <v>#REF!</v>
      </c>
      <c r="AB222" s="72">
        <v>58319.992742173694</v>
      </c>
      <c r="AC222" s="79" t="e">
        <f>#REF!-AB222</f>
        <v>#REF!</v>
      </c>
      <c r="AD222" s="71" t="e">
        <f>AC222/#REF!</f>
        <v>#REF!</v>
      </c>
      <c r="AE222" s="78" t="e">
        <f>#REF!-#REF!</f>
        <v>#REF!</v>
      </c>
      <c r="AF222" s="71" t="e">
        <f>AE222/#REF!</f>
        <v>#REF!</v>
      </c>
      <c r="AG222" s="78" t="e">
        <f>#REF!-#REF!</f>
        <v>#REF!</v>
      </c>
      <c r="AH222" s="73" t="e">
        <f>AG222/#REF!</f>
        <v>#REF!</v>
      </c>
    </row>
    <row r="223" spans="1:34" s="70" customFormat="1" ht="14.25">
      <c r="A223" s="11" t="s">
        <v>398</v>
      </c>
      <c r="B223" s="52" t="s">
        <v>399</v>
      </c>
      <c r="C223" s="108">
        <v>1428</v>
      </c>
      <c r="D223" s="122">
        <v>2350750.77</v>
      </c>
      <c r="E223" s="124">
        <v>190100</v>
      </c>
      <c r="F223" s="12">
        <f t="shared" si="45"/>
        <v>17658.453969279326</v>
      </c>
      <c r="G223" s="13">
        <f t="shared" si="49"/>
        <v>0.0010065647863183478</v>
      </c>
      <c r="H223" s="97">
        <f t="shared" si="50"/>
        <v>12.365864124145187</v>
      </c>
      <c r="I223" s="97">
        <f t="shared" si="51"/>
        <v>3378.453969279327</v>
      </c>
      <c r="J223" s="97">
        <f t="shared" si="43"/>
        <v>3378.453969279327</v>
      </c>
      <c r="K223" s="97">
        <f t="shared" si="52"/>
        <v>0.0007189883042104748</v>
      </c>
      <c r="L223" s="47">
        <f t="shared" si="46"/>
        <v>76025.83831062481</v>
      </c>
      <c r="M223" s="48">
        <f t="shared" si="48"/>
        <v>13279.71397876747</v>
      </c>
      <c r="N223" s="49">
        <f t="shared" si="47"/>
        <v>89305.55228939228</v>
      </c>
      <c r="O223" s="129"/>
      <c r="Z223" s="78" t="e">
        <f>#REF!-#REF!</f>
        <v>#REF!</v>
      </c>
      <c r="AA223" s="71" t="e">
        <f>Z223/#REF!</f>
        <v>#REF!</v>
      </c>
      <c r="AB223" s="72">
        <v>118874.5468453718</v>
      </c>
      <c r="AC223" s="79" t="e">
        <f>#REF!-AB223</f>
        <v>#REF!</v>
      </c>
      <c r="AD223" s="71" t="e">
        <f>AC223/#REF!</f>
        <v>#REF!</v>
      </c>
      <c r="AE223" s="78" t="e">
        <f>#REF!-#REF!</f>
        <v>#REF!</v>
      </c>
      <c r="AF223" s="71" t="e">
        <f>AE223/#REF!</f>
        <v>#REF!</v>
      </c>
      <c r="AG223" s="78" t="e">
        <f>#REF!-#REF!</f>
        <v>#REF!</v>
      </c>
      <c r="AH223" s="73" t="e">
        <f>AG223/#REF!</f>
        <v>#REF!</v>
      </c>
    </row>
    <row r="224" spans="1:34" s="70" customFormat="1" ht="14.25">
      <c r="A224" s="11" t="s">
        <v>400</v>
      </c>
      <c r="B224" s="52" t="s">
        <v>401</v>
      </c>
      <c r="C224" s="108">
        <v>83</v>
      </c>
      <c r="D224" s="122">
        <v>490101</v>
      </c>
      <c r="E224" s="124">
        <v>82850</v>
      </c>
      <c r="F224" s="12">
        <f t="shared" si="45"/>
        <v>490.98832830416416</v>
      </c>
      <c r="G224" s="13">
        <f t="shared" si="49"/>
        <v>2.798724976852849E-05</v>
      </c>
      <c r="H224" s="97">
        <f t="shared" si="50"/>
        <v>5.915522027761014</v>
      </c>
      <c r="I224" s="97">
        <f t="shared" si="51"/>
        <v>-339.01167169583584</v>
      </c>
      <c r="J224" s="97">
        <f t="shared" si="43"/>
        <v>0</v>
      </c>
      <c r="K224" s="97">
        <f t="shared" si="52"/>
        <v>0</v>
      </c>
      <c r="L224" s="47">
        <f t="shared" si="46"/>
        <v>2113.8769750169567</v>
      </c>
      <c r="M224" s="48">
        <f t="shared" si="48"/>
        <v>0</v>
      </c>
      <c r="N224" s="49">
        <f t="shared" si="47"/>
        <v>2113.8769750169567</v>
      </c>
      <c r="O224" s="129"/>
      <c r="Z224" s="78" t="e">
        <f>#REF!-#REF!</f>
        <v>#REF!</v>
      </c>
      <c r="AA224" s="71" t="e">
        <f>Z224/#REF!</f>
        <v>#REF!</v>
      </c>
      <c r="AB224" s="72">
        <v>2983.3064500115356</v>
      </c>
      <c r="AC224" s="79" t="e">
        <f>#REF!-AB224</f>
        <v>#REF!</v>
      </c>
      <c r="AD224" s="71" t="e">
        <f>AC224/#REF!</f>
        <v>#REF!</v>
      </c>
      <c r="AE224" s="78" t="e">
        <f>#REF!-#REF!</f>
        <v>#REF!</v>
      </c>
      <c r="AF224" s="71" t="e">
        <f>AE224/#REF!</f>
        <v>#REF!</v>
      </c>
      <c r="AG224" s="78" t="e">
        <f>#REF!-#REF!</f>
        <v>#REF!</v>
      </c>
      <c r="AH224" s="73" t="e">
        <f>AG224/#REF!</f>
        <v>#REF!</v>
      </c>
    </row>
    <row r="225" spans="1:34" s="70" customFormat="1" ht="14.25">
      <c r="A225" s="11" t="s">
        <v>402</v>
      </c>
      <c r="B225" s="52" t="s">
        <v>403</v>
      </c>
      <c r="C225" s="108">
        <v>50</v>
      </c>
      <c r="D225" s="122">
        <v>242118</v>
      </c>
      <c r="E225" s="124">
        <v>36950</v>
      </c>
      <c r="F225" s="12">
        <f t="shared" si="45"/>
        <v>327.62922868741543</v>
      </c>
      <c r="G225" s="13">
        <f t="shared" si="49"/>
        <v>1.8675476637938784E-05</v>
      </c>
      <c r="H225" s="97">
        <f t="shared" si="50"/>
        <v>6.552584573748309</v>
      </c>
      <c r="I225" s="97">
        <f t="shared" si="51"/>
        <v>-172.37077131258457</v>
      </c>
      <c r="J225" s="97">
        <f t="shared" si="43"/>
        <v>0</v>
      </c>
      <c r="K225" s="97">
        <f t="shared" si="52"/>
        <v>0</v>
      </c>
      <c r="L225" s="47">
        <f t="shared" si="46"/>
        <v>1410.5587504635164</v>
      </c>
      <c r="M225" s="48">
        <f t="shared" si="48"/>
        <v>0</v>
      </c>
      <c r="N225" s="49">
        <f t="shared" si="47"/>
        <v>1410.5587504635164</v>
      </c>
      <c r="O225" s="129"/>
      <c r="Z225" s="78" t="e">
        <f>#REF!-#REF!</f>
        <v>#REF!</v>
      </c>
      <c r="AA225" s="71" t="e">
        <f>Z225/#REF!</f>
        <v>#REF!</v>
      </c>
      <c r="AB225" s="72">
        <v>1859.5322670404062</v>
      </c>
      <c r="AC225" s="79" t="e">
        <f>#REF!-AB225</f>
        <v>#REF!</v>
      </c>
      <c r="AD225" s="71" t="e">
        <f>AC225/#REF!</f>
        <v>#REF!</v>
      </c>
      <c r="AE225" s="78" t="e">
        <f>#REF!-#REF!</f>
        <v>#REF!</v>
      </c>
      <c r="AF225" s="71" t="e">
        <f>AE225/#REF!</f>
        <v>#REF!</v>
      </c>
      <c r="AG225" s="78" t="e">
        <f>#REF!-#REF!</f>
        <v>#REF!</v>
      </c>
      <c r="AH225" s="73" t="e">
        <f>AG225/#REF!</f>
        <v>#REF!</v>
      </c>
    </row>
    <row r="226" spans="1:34" s="70" customFormat="1" ht="14.25">
      <c r="A226" s="11" t="s">
        <v>404</v>
      </c>
      <c r="B226" s="52" t="s">
        <v>405</v>
      </c>
      <c r="C226" s="108">
        <v>405</v>
      </c>
      <c r="D226" s="122">
        <v>3146974.66</v>
      </c>
      <c r="E226" s="124">
        <v>470450</v>
      </c>
      <c r="F226" s="12">
        <f t="shared" si="45"/>
        <v>2709.1608827718146</v>
      </c>
      <c r="G226" s="13">
        <f t="shared" si="49"/>
        <v>0.0001544272193824752</v>
      </c>
      <c r="H226" s="97">
        <f t="shared" si="50"/>
        <v>6.6892861303007765</v>
      </c>
      <c r="I226" s="97">
        <f t="shared" si="51"/>
        <v>-1340.8391172281856</v>
      </c>
      <c r="J226" s="97">
        <f t="shared" si="43"/>
        <v>0</v>
      </c>
      <c r="K226" s="97">
        <f t="shared" si="52"/>
        <v>0</v>
      </c>
      <c r="L226" s="47">
        <f t="shared" si="46"/>
        <v>11663.88787995835</v>
      </c>
      <c r="M226" s="48">
        <f t="shared" si="48"/>
        <v>0</v>
      </c>
      <c r="N226" s="49">
        <f t="shared" si="47"/>
        <v>11663.88787995835</v>
      </c>
      <c r="O226" s="129"/>
      <c r="Z226" s="78" t="e">
        <f>#REF!-#REF!</f>
        <v>#REF!</v>
      </c>
      <c r="AA226" s="71" t="e">
        <f>Z226/#REF!</f>
        <v>#REF!</v>
      </c>
      <c r="AB226" s="72">
        <v>16525.12921425997</v>
      </c>
      <c r="AC226" s="79" t="e">
        <f>#REF!-AB226</f>
        <v>#REF!</v>
      </c>
      <c r="AD226" s="71" t="e">
        <f>AC226/#REF!</f>
        <v>#REF!</v>
      </c>
      <c r="AE226" s="78" t="e">
        <f>#REF!-#REF!</f>
        <v>#REF!</v>
      </c>
      <c r="AF226" s="71" t="e">
        <f>AE226/#REF!</f>
        <v>#REF!</v>
      </c>
      <c r="AG226" s="78" t="e">
        <f>#REF!-#REF!</f>
        <v>#REF!</v>
      </c>
      <c r="AH226" s="73" t="e">
        <f>AG226/#REF!</f>
        <v>#REF!</v>
      </c>
    </row>
    <row r="227" spans="1:34" s="70" customFormat="1" ht="14.25">
      <c r="A227" s="11" t="s">
        <v>406</v>
      </c>
      <c r="B227" s="52" t="s">
        <v>407</v>
      </c>
      <c r="C227" s="108">
        <v>1635</v>
      </c>
      <c r="D227" s="122">
        <v>3246750</v>
      </c>
      <c r="E227" s="124">
        <v>375050</v>
      </c>
      <c r="F227" s="12">
        <f t="shared" si="45"/>
        <v>14153.94280762565</v>
      </c>
      <c r="G227" s="13">
        <f t="shared" si="49"/>
        <v>0.0008068011187448971</v>
      </c>
      <c r="H227" s="97">
        <f t="shared" si="50"/>
        <v>8.65684575389948</v>
      </c>
      <c r="I227" s="97">
        <f t="shared" si="51"/>
        <v>-2196.0571923743496</v>
      </c>
      <c r="J227" s="97">
        <f t="shared" si="43"/>
        <v>0</v>
      </c>
      <c r="K227" s="97">
        <f t="shared" si="52"/>
        <v>0</v>
      </c>
      <c r="L227" s="47">
        <f t="shared" si="46"/>
        <v>60937.688498802076</v>
      </c>
      <c r="M227" s="48">
        <f t="shared" si="48"/>
        <v>0</v>
      </c>
      <c r="N227" s="49">
        <f t="shared" si="47"/>
        <v>60937.688498802076</v>
      </c>
      <c r="O227" s="129"/>
      <c r="Z227" s="78" t="e">
        <f>#REF!-#REF!</f>
        <v>#REF!</v>
      </c>
      <c r="AA227" s="71" t="e">
        <f>Z227/#REF!</f>
        <v>#REF!</v>
      </c>
      <c r="AB227" s="72">
        <v>78695.27823629003</v>
      </c>
      <c r="AC227" s="79" t="e">
        <f>#REF!-AB227</f>
        <v>#REF!</v>
      </c>
      <c r="AD227" s="71" t="e">
        <f>AC227/#REF!</f>
        <v>#REF!</v>
      </c>
      <c r="AE227" s="78" t="e">
        <f>#REF!-#REF!</f>
        <v>#REF!</v>
      </c>
      <c r="AF227" s="71" t="e">
        <f>AE227/#REF!</f>
        <v>#REF!</v>
      </c>
      <c r="AG227" s="78" t="e">
        <f>#REF!-#REF!</f>
        <v>#REF!</v>
      </c>
      <c r="AH227" s="73" t="e">
        <f>AG227/#REF!</f>
        <v>#REF!</v>
      </c>
    </row>
    <row r="228" spans="1:34" s="70" customFormat="1" ht="14.25">
      <c r="A228" s="11" t="s">
        <v>408</v>
      </c>
      <c r="B228" s="52" t="s">
        <v>409</v>
      </c>
      <c r="C228" s="108">
        <v>7385</v>
      </c>
      <c r="D228" s="122">
        <v>12930823.82</v>
      </c>
      <c r="E228" s="124">
        <v>792050</v>
      </c>
      <c r="F228" s="12">
        <f t="shared" si="45"/>
        <v>120565.78992576226</v>
      </c>
      <c r="G228" s="13">
        <f t="shared" si="49"/>
        <v>0.006872474724290969</v>
      </c>
      <c r="H228" s="97">
        <f t="shared" si="50"/>
        <v>16.325767085411275</v>
      </c>
      <c r="I228" s="97">
        <f t="shared" si="51"/>
        <v>46715.78992576227</v>
      </c>
      <c r="J228" s="97">
        <f t="shared" si="43"/>
        <v>46715.78992576227</v>
      </c>
      <c r="K228" s="97">
        <f t="shared" si="52"/>
        <v>0.009941857099133847</v>
      </c>
      <c r="L228" s="47">
        <f t="shared" si="46"/>
        <v>519078.0159256969</v>
      </c>
      <c r="M228" s="48">
        <f t="shared" si="48"/>
        <v>183626.10062100214</v>
      </c>
      <c r="N228" s="49">
        <f t="shared" si="47"/>
        <v>702704.1165466991</v>
      </c>
      <c r="O228" s="129"/>
      <c r="Z228" s="78" t="e">
        <f>#REF!-#REF!</f>
        <v>#REF!</v>
      </c>
      <c r="AA228" s="71" t="e">
        <f>Z228/#REF!</f>
        <v>#REF!</v>
      </c>
      <c r="AB228" s="72">
        <v>1105240.5205906606</v>
      </c>
      <c r="AC228" s="79" t="e">
        <f>#REF!-AB228</f>
        <v>#REF!</v>
      </c>
      <c r="AD228" s="71" t="e">
        <f>AC228/#REF!</f>
        <v>#REF!</v>
      </c>
      <c r="AE228" s="78" t="e">
        <f>#REF!-#REF!</f>
        <v>#REF!</v>
      </c>
      <c r="AF228" s="71" t="e">
        <f>AE228/#REF!</f>
        <v>#REF!</v>
      </c>
      <c r="AG228" s="78" t="e">
        <f>#REF!-#REF!</f>
        <v>#REF!</v>
      </c>
      <c r="AH228" s="73" t="e">
        <f>AG228/#REF!</f>
        <v>#REF!</v>
      </c>
    </row>
    <row r="229" spans="1:34" s="70" customFormat="1" ht="14.25">
      <c r="A229" s="11" t="s">
        <v>410</v>
      </c>
      <c r="B229" s="52" t="s">
        <v>411</v>
      </c>
      <c r="C229" s="108">
        <v>3523</v>
      </c>
      <c r="D229" s="122">
        <v>11056277.85</v>
      </c>
      <c r="E229" s="124">
        <v>1002250</v>
      </c>
      <c r="F229" s="12">
        <f t="shared" si="45"/>
        <v>38863.82326320778</v>
      </c>
      <c r="G229" s="13">
        <f t="shared" si="49"/>
        <v>0.0022153103565295466</v>
      </c>
      <c r="H229" s="97">
        <f t="shared" si="50"/>
        <v>11.031457071588925</v>
      </c>
      <c r="I229" s="97">
        <f t="shared" si="51"/>
        <v>3633.8232632077816</v>
      </c>
      <c r="J229" s="97">
        <f t="shared" si="43"/>
        <v>3633.8232632077816</v>
      </c>
      <c r="K229" s="97">
        <f t="shared" si="52"/>
        <v>0.0007733349187444038</v>
      </c>
      <c r="L229" s="47">
        <f t="shared" si="46"/>
        <v>167322.39122867666</v>
      </c>
      <c r="M229" s="48">
        <f t="shared" si="48"/>
        <v>14283.495949209138</v>
      </c>
      <c r="N229" s="49">
        <f t="shared" si="47"/>
        <v>181605.8871778858</v>
      </c>
      <c r="O229" s="129"/>
      <c r="Z229" s="78" t="e">
        <f>#REF!-#REF!</f>
        <v>#REF!</v>
      </c>
      <c r="AA229" s="71" t="e">
        <f>Z229/#REF!</f>
        <v>#REF!</v>
      </c>
      <c r="AB229" s="72">
        <v>256284.78978536383</v>
      </c>
      <c r="AC229" s="79" t="e">
        <f>#REF!-AB229</f>
        <v>#REF!</v>
      </c>
      <c r="AD229" s="71" t="e">
        <f>AC229/#REF!</f>
        <v>#REF!</v>
      </c>
      <c r="AE229" s="78" t="e">
        <f>#REF!-#REF!</f>
        <v>#REF!</v>
      </c>
      <c r="AF229" s="71" t="e">
        <f>AE229/#REF!</f>
        <v>#REF!</v>
      </c>
      <c r="AG229" s="78" t="e">
        <f>#REF!-#REF!</f>
        <v>#REF!</v>
      </c>
      <c r="AH229" s="73" t="e">
        <f>AG229/#REF!</f>
        <v>#REF!</v>
      </c>
    </row>
    <row r="230" spans="1:34" s="70" customFormat="1" ht="14.25">
      <c r="A230" s="11" t="s">
        <v>412</v>
      </c>
      <c r="B230" s="52" t="s">
        <v>413</v>
      </c>
      <c r="C230" s="108">
        <v>2676</v>
      </c>
      <c r="D230" s="122">
        <v>6690420.13</v>
      </c>
      <c r="E230" s="124">
        <v>822050</v>
      </c>
      <c r="F230" s="12">
        <f t="shared" si="45"/>
        <v>21779.167043221212</v>
      </c>
      <c r="G230" s="13">
        <f t="shared" si="49"/>
        <v>0.0012414531113080364</v>
      </c>
      <c r="H230" s="97">
        <f t="shared" si="50"/>
        <v>8.138702183565476</v>
      </c>
      <c r="I230" s="97">
        <f t="shared" si="51"/>
        <v>-4980.832956778786</v>
      </c>
      <c r="J230" s="97">
        <f t="shared" si="43"/>
        <v>0</v>
      </c>
      <c r="K230" s="97">
        <f t="shared" si="52"/>
        <v>0</v>
      </c>
      <c r="L230" s="47">
        <f t="shared" si="46"/>
        <v>93766.95349709598</v>
      </c>
      <c r="M230" s="48">
        <f t="shared" si="48"/>
        <v>0</v>
      </c>
      <c r="N230" s="49">
        <f t="shared" si="47"/>
        <v>93766.95349709598</v>
      </c>
      <c r="O230" s="129"/>
      <c r="Z230" s="78" t="e">
        <f>#REF!-#REF!</f>
        <v>#REF!</v>
      </c>
      <c r="AA230" s="71" t="e">
        <f>Z230/#REF!</f>
        <v>#REF!</v>
      </c>
      <c r="AB230" s="72">
        <v>132208.01414381017</v>
      </c>
      <c r="AC230" s="79" t="e">
        <f>#REF!-AB230</f>
        <v>#REF!</v>
      </c>
      <c r="AD230" s="71" t="e">
        <f>AC230/#REF!</f>
        <v>#REF!</v>
      </c>
      <c r="AE230" s="78" t="e">
        <f>#REF!-#REF!</f>
        <v>#REF!</v>
      </c>
      <c r="AF230" s="71" t="e">
        <f>AE230/#REF!</f>
        <v>#REF!</v>
      </c>
      <c r="AG230" s="78" t="e">
        <f>#REF!-#REF!</f>
        <v>#REF!</v>
      </c>
      <c r="AH230" s="73" t="e">
        <f>AG230/#REF!</f>
        <v>#REF!</v>
      </c>
    </row>
    <row r="231" spans="1:34" s="70" customFormat="1" ht="14.25">
      <c r="A231" s="11" t="s">
        <v>414</v>
      </c>
      <c r="B231" s="52" t="s">
        <v>415</v>
      </c>
      <c r="C231" s="108">
        <v>1530</v>
      </c>
      <c r="D231" s="122">
        <v>2751839.99</v>
      </c>
      <c r="E231" s="124">
        <v>284100</v>
      </c>
      <c r="F231" s="12">
        <f t="shared" si="45"/>
        <v>14819.835215417106</v>
      </c>
      <c r="G231" s="13">
        <f t="shared" si="49"/>
        <v>0.0008447582270130209</v>
      </c>
      <c r="H231" s="97">
        <f t="shared" si="50"/>
        <v>9.686166807462161</v>
      </c>
      <c r="I231" s="97">
        <f t="shared" si="51"/>
        <v>-480.1647845828934</v>
      </c>
      <c r="J231" s="97">
        <f t="shared" si="43"/>
        <v>0</v>
      </c>
      <c r="K231" s="97">
        <f t="shared" si="52"/>
        <v>0</v>
      </c>
      <c r="L231" s="47">
        <f t="shared" si="46"/>
        <v>63804.58888629347</v>
      </c>
      <c r="M231" s="48">
        <f t="shared" si="48"/>
        <v>0</v>
      </c>
      <c r="N231" s="49">
        <f t="shared" si="47"/>
        <v>63804.58888629347</v>
      </c>
      <c r="O231" s="129"/>
      <c r="Z231" s="78" t="e">
        <f>#REF!-#REF!</f>
        <v>#REF!</v>
      </c>
      <c r="AA231" s="71" t="e">
        <f>Z231/#REF!</f>
        <v>#REF!</v>
      </c>
      <c r="AB231" s="72">
        <v>84073.29552614178</v>
      </c>
      <c r="AC231" s="79" t="e">
        <f>#REF!-AB231</f>
        <v>#REF!</v>
      </c>
      <c r="AD231" s="71" t="e">
        <f>AC231/#REF!</f>
        <v>#REF!</v>
      </c>
      <c r="AE231" s="78" t="e">
        <f>#REF!-#REF!</f>
        <v>#REF!</v>
      </c>
      <c r="AF231" s="71" t="e">
        <f>AE231/#REF!</f>
        <v>#REF!</v>
      </c>
      <c r="AG231" s="78" t="e">
        <f>#REF!-#REF!</f>
        <v>#REF!</v>
      </c>
      <c r="AH231" s="73" t="e">
        <f>AG231/#REF!</f>
        <v>#REF!</v>
      </c>
    </row>
    <row r="232" spans="1:34" s="70" customFormat="1" ht="14.25">
      <c r="A232" s="11" t="s">
        <v>416</v>
      </c>
      <c r="B232" s="52" t="s">
        <v>417</v>
      </c>
      <c r="C232" s="108">
        <v>3293</v>
      </c>
      <c r="D232" s="122">
        <v>4942828</v>
      </c>
      <c r="E232" s="124">
        <v>323100</v>
      </c>
      <c r="F232" s="12">
        <f t="shared" si="45"/>
        <v>50376.76448158465</v>
      </c>
      <c r="G232" s="13">
        <f t="shared" si="49"/>
        <v>0.0028715694626512906</v>
      </c>
      <c r="H232" s="97">
        <f t="shared" si="50"/>
        <v>15.298136799752399</v>
      </c>
      <c r="I232" s="97">
        <f t="shared" si="51"/>
        <v>17446.76448158465</v>
      </c>
      <c r="J232" s="97">
        <f t="shared" si="43"/>
        <v>17446.76448158465</v>
      </c>
      <c r="K232" s="97">
        <f t="shared" si="52"/>
        <v>0.003712946727301397</v>
      </c>
      <c r="L232" s="47">
        <f t="shared" si="46"/>
        <v>216889.64151405197</v>
      </c>
      <c r="M232" s="48">
        <f t="shared" si="48"/>
        <v>68578.1260532568</v>
      </c>
      <c r="N232" s="49">
        <f t="shared" si="47"/>
        <v>285467.76756730874</v>
      </c>
      <c r="O232" s="129"/>
      <c r="Z232" s="78" t="e">
        <f>#REF!-#REF!</f>
        <v>#REF!</v>
      </c>
      <c r="AA232" s="71" t="e">
        <f>Z232/#REF!</f>
        <v>#REF!</v>
      </c>
      <c r="AB232" s="72">
        <v>483231.1814935462</v>
      </c>
      <c r="AC232" s="79" t="e">
        <f>#REF!-AB232</f>
        <v>#REF!</v>
      </c>
      <c r="AD232" s="71" t="e">
        <f>AC232/#REF!</f>
        <v>#REF!</v>
      </c>
      <c r="AE232" s="78" t="e">
        <f>#REF!-#REF!</f>
        <v>#REF!</v>
      </c>
      <c r="AF232" s="71" t="e">
        <f>AE232/#REF!</f>
        <v>#REF!</v>
      </c>
      <c r="AG232" s="78" t="e">
        <f>#REF!-#REF!</f>
        <v>#REF!</v>
      </c>
      <c r="AH232" s="73" t="e">
        <f>AG232/#REF!</f>
        <v>#REF!</v>
      </c>
    </row>
    <row r="233" spans="1:34" s="70" customFormat="1" ht="14.25">
      <c r="A233" s="11" t="s">
        <v>418</v>
      </c>
      <c r="B233" s="52" t="s">
        <v>419</v>
      </c>
      <c r="C233" s="108">
        <v>2326</v>
      </c>
      <c r="D233" s="122">
        <v>2810706.21</v>
      </c>
      <c r="E233" s="124">
        <v>235950</v>
      </c>
      <c r="F233" s="12">
        <f t="shared" si="45"/>
        <v>27708.000188429753</v>
      </c>
      <c r="G233" s="13">
        <f t="shared" si="49"/>
        <v>0.0015794076501541982</v>
      </c>
      <c r="H233" s="97">
        <f t="shared" si="50"/>
        <v>11.912295867768595</v>
      </c>
      <c r="I233" s="97">
        <f t="shared" si="51"/>
        <v>4448.000188429752</v>
      </c>
      <c r="J233" s="97">
        <f t="shared" si="43"/>
        <v>4448.000188429752</v>
      </c>
      <c r="K233" s="97">
        <f t="shared" si="52"/>
        <v>0.0009466046131417833</v>
      </c>
      <c r="L233" s="47">
        <f t="shared" si="46"/>
        <v>119292.6598161466</v>
      </c>
      <c r="M233" s="48">
        <f t="shared" si="48"/>
        <v>17483.78720472874</v>
      </c>
      <c r="N233" s="49">
        <f t="shared" si="47"/>
        <v>136776.44702087535</v>
      </c>
      <c r="O233" s="129"/>
      <c r="Z233" s="78" t="e">
        <f>#REF!-#REF!</f>
        <v>#REF!</v>
      </c>
      <c r="AA233" s="71" t="e">
        <f>Z233/#REF!</f>
        <v>#REF!</v>
      </c>
      <c r="AB233" s="72">
        <v>173920.75848247812</v>
      </c>
      <c r="AC233" s="79" t="e">
        <f>#REF!-AB233</f>
        <v>#REF!</v>
      </c>
      <c r="AD233" s="71" t="e">
        <f>AC233/#REF!</f>
        <v>#REF!</v>
      </c>
      <c r="AE233" s="78" t="e">
        <f>#REF!-#REF!</f>
        <v>#REF!</v>
      </c>
      <c r="AF233" s="71" t="e">
        <f>AE233/#REF!</f>
        <v>#REF!</v>
      </c>
      <c r="AG233" s="78" t="e">
        <f>#REF!-#REF!</f>
        <v>#REF!</v>
      </c>
      <c r="AH233" s="73" t="e">
        <f>AG233/#REF!</f>
        <v>#REF!</v>
      </c>
    </row>
    <row r="234" spans="1:34" s="70" customFormat="1" ht="14.25">
      <c r="A234" s="11" t="s">
        <v>420</v>
      </c>
      <c r="B234" s="52" t="s">
        <v>421</v>
      </c>
      <c r="C234" s="108">
        <v>1334</v>
      </c>
      <c r="D234" s="122">
        <v>4125514</v>
      </c>
      <c r="E234" s="124">
        <v>557300</v>
      </c>
      <c r="F234" s="12">
        <f t="shared" si="45"/>
        <v>9875.17616364615</v>
      </c>
      <c r="G234" s="13">
        <f t="shared" si="49"/>
        <v>0.0005629034456985477</v>
      </c>
      <c r="H234" s="97">
        <f t="shared" si="50"/>
        <v>7.402680782343442</v>
      </c>
      <c r="I234" s="97">
        <f t="shared" si="51"/>
        <v>-3464.823836353849</v>
      </c>
      <c r="J234" s="97">
        <f t="shared" si="43"/>
        <v>0</v>
      </c>
      <c r="K234" s="97">
        <f t="shared" si="52"/>
        <v>0</v>
      </c>
      <c r="L234" s="47">
        <f t="shared" si="46"/>
        <v>42516.09725361131</v>
      </c>
      <c r="M234" s="48">
        <f t="shared" si="48"/>
        <v>0</v>
      </c>
      <c r="N234" s="49">
        <f t="shared" si="47"/>
        <v>42516.09725361131</v>
      </c>
      <c r="O234" s="129"/>
      <c r="Z234" s="78" t="e">
        <f>#REF!-#REF!</f>
        <v>#REF!</v>
      </c>
      <c r="AA234" s="71" t="e">
        <f>Z234/#REF!</f>
        <v>#REF!</v>
      </c>
      <c r="AB234" s="72">
        <v>59608.52928434792</v>
      </c>
      <c r="AC234" s="79" t="e">
        <f>#REF!-AB234</f>
        <v>#REF!</v>
      </c>
      <c r="AD234" s="71" t="e">
        <f>AC234/#REF!</f>
        <v>#REF!</v>
      </c>
      <c r="AE234" s="78" t="e">
        <f>#REF!-#REF!</f>
        <v>#REF!</v>
      </c>
      <c r="AF234" s="71" t="e">
        <f>AE234/#REF!</f>
        <v>#REF!</v>
      </c>
      <c r="AG234" s="78" t="e">
        <f>#REF!-#REF!</f>
        <v>#REF!</v>
      </c>
      <c r="AH234" s="73" t="e">
        <f>AG234/#REF!</f>
        <v>#REF!</v>
      </c>
    </row>
    <row r="235" spans="1:34" s="70" customFormat="1" ht="14.25">
      <c r="A235" s="11" t="s">
        <v>422</v>
      </c>
      <c r="B235" s="52" t="s">
        <v>423</v>
      </c>
      <c r="C235" s="108">
        <v>4763</v>
      </c>
      <c r="D235" s="122">
        <v>3885303.84</v>
      </c>
      <c r="E235" s="124">
        <v>314450</v>
      </c>
      <c r="F235" s="12">
        <f t="shared" si="45"/>
        <v>58851.01666376212</v>
      </c>
      <c r="G235" s="13">
        <f t="shared" si="49"/>
        <v>0.003354617630503404</v>
      </c>
      <c r="H235" s="97">
        <f t="shared" si="50"/>
        <v>12.355871648910796</v>
      </c>
      <c r="I235" s="97">
        <f t="shared" si="51"/>
        <v>11221.01666376212</v>
      </c>
      <c r="J235" s="97">
        <f t="shared" si="43"/>
        <v>11221.01666376212</v>
      </c>
      <c r="K235" s="97">
        <f t="shared" si="52"/>
        <v>0.0023880093723215004</v>
      </c>
      <c r="L235" s="47">
        <f t="shared" si="46"/>
        <v>253374.2696319221</v>
      </c>
      <c r="M235" s="48">
        <f t="shared" si="48"/>
        <v>44106.533106778115</v>
      </c>
      <c r="N235" s="49">
        <f t="shared" si="47"/>
        <v>297480.80273870024</v>
      </c>
      <c r="O235" s="129"/>
      <c r="Z235" s="78" t="e">
        <f>#REF!-#REF!</f>
        <v>#REF!</v>
      </c>
      <c r="AA235" s="71" t="e">
        <f>Z235/#REF!</f>
        <v>#REF!</v>
      </c>
      <c r="AB235" s="72">
        <v>407551.62556958775</v>
      </c>
      <c r="AC235" s="79" t="e">
        <f>#REF!-AB235</f>
        <v>#REF!</v>
      </c>
      <c r="AD235" s="71" t="e">
        <f>AC235/#REF!</f>
        <v>#REF!</v>
      </c>
      <c r="AE235" s="78" t="e">
        <f>#REF!-#REF!</f>
        <v>#REF!</v>
      </c>
      <c r="AF235" s="71" t="e">
        <f>AE235/#REF!</f>
        <v>#REF!</v>
      </c>
      <c r="AG235" s="78" t="e">
        <f>#REF!-#REF!</f>
        <v>#REF!</v>
      </c>
      <c r="AH235" s="73" t="e">
        <f>AG235/#REF!</f>
        <v>#REF!</v>
      </c>
    </row>
    <row r="236" spans="1:34" s="70" customFormat="1" ht="14.25">
      <c r="A236" s="11" t="s">
        <v>424</v>
      </c>
      <c r="B236" s="52" t="s">
        <v>425</v>
      </c>
      <c r="C236" s="108">
        <v>1416</v>
      </c>
      <c r="D236" s="122">
        <v>1589634.96</v>
      </c>
      <c r="E236" s="124">
        <v>146150</v>
      </c>
      <c r="F236" s="12">
        <f t="shared" si="45"/>
        <v>15401.458113992472</v>
      </c>
      <c r="G236" s="13">
        <f t="shared" si="49"/>
        <v>0.0008779118162027016</v>
      </c>
      <c r="H236" s="97">
        <f t="shared" si="50"/>
        <v>10.876735956209373</v>
      </c>
      <c r="I236" s="97">
        <f t="shared" si="51"/>
        <v>1241.4581139924721</v>
      </c>
      <c r="J236" s="97">
        <f t="shared" si="43"/>
        <v>1241.4581139924721</v>
      </c>
      <c r="K236" s="97">
        <f t="shared" si="52"/>
        <v>0.0002642018722895861</v>
      </c>
      <c r="L236" s="47">
        <f t="shared" si="46"/>
        <v>66308.67947779005</v>
      </c>
      <c r="M236" s="48">
        <f t="shared" si="48"/>
        <v>4879.808581188655</v>
      </c>
      <c r="N236" s="49">
        <f t="shared" si="47"/>
        <v>71188.4880589787</v>
      </c>
      <c r="O236" s="129"/>
      <c r="Z236" s="78" t="e">
        <f>#REF!-#REF!</f>
        <v>#REF!</v>
      </c>
      <c r="AA236" s="71" t="e">
        <f>Z236/#REF!</f>
        <v>#REF!</v>
      </c>
      <c r="AB236" s="72">
        <v>98755.74030805708</v>
      </c>
      <c r="AC236" s="79" t="e">
        <f>#REF!-AB236</f>
        <v>#REF!</v>
      </c>
      <c r="AD236" s="71" t="e">
        <f>AC236/#REF!</f>
        <v>#REF!</v>
      </c>
      <c r="AE236" s="78" t="e">
        <f>#REF!-#REF!</f>
        <v>#REF!</v>
      </c>
      <c r="AF236" s="71" t="e">
        <f>AE236/#REF!</f>
        <v>#REF!</v>
      </c>
      <c r="AG236" s="78" t="e">
        <f>#REF!-#REF!</f>
        <v>#REF!</v>
      </c>
      <c r="AH236" s="73" t="e">
        <f>AG236/#REF!</f>
        <v>#REF!</v>
      </c>
    </row>
    <row r="237" spans="1:34" s="70" customFormat="1" ht="12.75">
      <c r="A237" s="11"/>
      <c r="B237" s="52"/>
      <c r="C237" s="109"/>
      <c r="D237" s="37"/>
      <c r="E237" s="37"/>
      <c r="F237" s="12"/>
      <c r="G237" s="13"/>
      <c r="H237" s="97"/>
      <c r="I237" s="97"/>
      <c r="J237" s="97"/>
      <c r="K237" s="97"/>
      <c r="L237" s="47">
        <f t="shared" si="46"/>
        <v>0</v>
      </c>
      <c r="M237" s="48">
        <f t="shared" si="48"/>
        <v>0</v>
      </c>
      <c r="N237" s="49">
        <f t="shared" si="47"/>
        <v>0</v>
      </c>
      <c r="O237" s="129"/>
      <c r="Z237" s="78" t="e">
        <f>#REF!-#REF!</f>
        <v>#REF!</v>
      </c>
      <c r="AA237" s="71" t="e">
        <f>Z237/#REF!</f>
        <v>#REF!</v>
      </c>
      <c r="AB237" s="72"/>
      <c r="AC237" s="79" t="e">
        <f>#REF!-AB237</f>
        <v>#REF!</v>
      </c>
      <c r="AD237" s="71" t="e">
        <f>AC237/#REF!</f>
        <v>#REF!</v>
      </c>
      <c r="AE237" s="78" t="e">
        <f>#REF!-#REF!</f>
        <v>#REF!</v>
      </c>
      <c r="AF237" s="71"/>
      <c r="AG237" s="78" t="e">
        <f>#REF!-#REF!</f>
        <v>#REF!</v>
      </c>
      <c r="AH237" s="73" t="e">
        <f>AG237/#REF!</f>
        <v>#REF!</v>
      </c>
    </row>
    <row r="238" spans="1:34" s="70" customFormat="1" ht="12.75">
      <c r="A238" s="2"/>
      <c r="B238" s="2" t="s">
        <v>992</v>
      </c>
      <c r="C238" s="109"/>
      <c r="D238" s="37"/>
      <c r="E238" s="37"/>
      <c r="F238" s="12"/>
      <c r="G238" s="13"/>
      <c r="H238" s="97"/>
      <c r="I238" s="97"/>
      <c r="J238" s="97"/>
      <c r="K238" s="97"/>
      <c r="L238" s="47">
        <f t="shared" si="46"/>
        <v>0</v>
      </c>
      <c r="M238" s="48">
        <f t="shared" si="48"/>
        <v>0</v>
      </c>
      <c r="N238" s="49">
        <f t="shared" si="47"/>
        <v>0</v>
      </c>
      <c r="O238" s="129"/>
      <c r="Z238" s="78" t="e">
        <f>#REF!-#REF!</f>
        <v>#REF!</v>
      </c>
      <c r="AA238" s="71" t="e">
        <f>Z238/#REF!</f>
        <v>#REF!</v>
      </c>
      <c r="AB238" s="72"/>
      <c r="AC238" s="79" t="e">
        <f>#REF!-AB238</f>
        <v>#REF!</v>
      </c>
      <c r="AD238" s="71" t="e">
        <f>AC238/#REF!</f>
        <v>#REF!</v>
      </c>
      <c r="AE238" s="78" t="e">
        <f>#REF!-#REF!</f>
        <v>#REF!</v>
      </c>
      <c r="AF238" s="71"/>
      <c r="AG238" s="78" t="e">
        <f>#REF!-#REF!</f>
        <v>#REF!</v>
      </c>
      <c r="AH238" s="73" t="e">
        <f>AG238/#REF!</f>
        <v>#REF!</v>
      </c>
    </row>
    <row r="239" spans="1:34" s="70" customFormat="1" ht="14.25">
      <c r="A239" s="11" t="s">
        <v>426</v>
      </c>
      <c r="B239" s="52" t="s">
        <v>427</v>
      </c>
      <c r="C239" s="108">
        <v>670</v>
      </c>
      <c r="D239" s="122">
        <v>1334984.93</v>
      </c>
      <c r="E239" s="124">
        <v>81200</v>
      </c>
      <c r="F239" s="12">
        <f t="shared" si="45"/>
        <v>11015.269742610837</v>
      </c>
      <c r="G239" s="13">
        <f aca="true" t="shared" si="53" ref="G239:G257">F239/$F$534</f>
        <v>0.0006278909044925038</v>
      </c>
      <c r="H239" s="97">
        <f aca="true" t="shared" si="54" ref="H239:H257">D239/E239</f>
        <v>16.440701108374384</v>
      </c>
      <c r="I239" s="97">
        <f aca="true" t="shared" si="55" ref="I239:I257">(H239-10)*C239</f>
        <v>4315.269742610837</v>
      </c>
      <c r="J239" s="97">
        <f t="shared" si="43"/>
        <v>4315.269742610837</v>
      </c>
      <c r="K239" s="97">
        <f aca="true" t="shared" si="56" ref="K239:K257">J239/$J$534</f>
        <v>0.0009183574802744385</v>
      </c>
      <c r="L239" s="47">
        <f t="shared" si="46"/>
        <v>47424.60001631881</v>
      </c>
      <c r="M239" s="48">
        <f t="shared" si="48"/>
        <v>16962.06266066888</v>
      </c>
      <c r="N239" s="49">
        <f t="shared" si="47"/>
        <v>64386.66267698769</v>
      </c>
      <c r="O239" s="129"/>
      <c r="Z239" s="78" t="e">
        <f>#REF!-#REF!</f>
        <v>#REF!</v>
      </c>
      <c r="AA239" s="71" t="e">
        <f>Z239/#REF!</f>
        <v>#REF!</v>
      </c>
      <c r="AB239" s="72">
        <v>48341.610620796455</v>
      </c>
      <c r="AC239" s="79" t="e">
        <f>#REF!-AB239</f>
        <v>#REF!</v>
      </c>
      <c r="AD239" s="71" t="e">
        <f>AC239/#REF!</f>
        <v>#REF!</v>
      </c>
      <c r="AE239" s="78" t="e">
        <f>#REF!-#REF!</f>
        <v>#REF!</v>
      </c>
      <c r="AF239" s="71" t="e">
        <f>AE239/#REF!</f>
        <v>#REF!</v>
      </c>
      <c r="AG239" s="78" t="e">
        <f>#REF!-#REF!</f>
        <v>#REF!</v>
      </c>
      <c r="AH239" s="73" t="e">
        <f>AG239/#REF!</f>
        <v>#REF!</v>
      </c>
    </row>
    <row r="240" spans="1:34" s="70" customFormat="1" ht="14.25">
      <c r="A240" s="11" t="s">
        <v>428</v>
      </c>
      <c r="B240" s="52" t="s">
        <v>429</v>
      </c>
      <c r="C240" s="108">
        <v>3214</v>
      </c>
      <c r="D240" s="122">
        <v>7253826.78</v>
      </c>
      <c r="E240" s="124">
        <v>1037350</v>
      </c>
      <c r="F240" s="12">
        <f t="shared" si="45"/>
        <v>22474.38113550875</v>
      </c>
      <c r="G240" s="13">
        <f t="shared" si="53"/>
        <v>0.0012810816102392748</v>
      </c>
      <c r="H240" s="97">
        <f t="shared" si="54"/>
        <v>6.99265125560322</v>
      </c>
      <c r="I240" s="97">
        <f t="shared" si="55"/>
        <v>-9665.61886449125</v>
      </c>
      <c r="J240" s="97">
        <f t="shared" si="43"/>
        <v>0</v>
      </c>
      <c r="K240" s="97">
        <f t="shared" si="56"/>
        <v>0</v>
      </c>
      <c r="L240" s="47">
        <f t="shared" si="46"/>
        <v>96760.09402137242</v>
      </c>
      <c r="M240" s="48">
        <f t="shared" si="48"/>
        <v>0</v>
      </c>
      <c r="N240" s="49">
        <f t="shared" si="47"/>
        <v>96760.09402137242</v>
      </c>
      <c r="O240" s="129"/>
      <c r="Z240" s="78" t="e">
        <f>#REF!-#REF!</f>
        <v>#REF!</v>
      </c>
      <c r="AA240" s="71" t="e">
        <f>Z240/#REF!</f>
        <v>#REF!</v>
      </c>
      <c r="AB240" s="72">
        <v>134362.78937257396</v>
      </c>
      <c r="AC240" s="79" t="e">
        <f>#REF!-AB240</f>
        <v>#REF!</v>
      </c>
      <c r="AD240" s="71" t="e">
        <f>AC240/#REF!</f>
        <v>#REF!</v>
      </c>
      <c r="AE240" s="78" t="e">
        <f>#REF!-#REF!</f>
        <v>#REF!</v>
      </c>
      <c r="AF240" s="71" t="e">
        <f>AE240/#REF!</f>
        <v>#REF!</v>
      </c>
      <c r="AG240" s="78" t="e">
        <f>#REF!-#REF!</f>
        <v>#REF!</v>
      </c>
      <c r="AH240" s="73" t="e">
        <f>AG240/#REF!</f>
        <v>#REF!</v>
      </c>
    </row>
    <row r="241" spans="1:34" s="70" customFormat="1" ht="14.25">
      <c r="A241" s="11" t="s">
        <v>430</v>
      </c>
      <c r="B241" s="52" t="s">
        <v>431</v>
      </c>
      <c r="C241" s="108">
        <v>2262</v>
      </c>
      <c r="D241" s="122">
        <v>6877649.23</v>
      </c>
      <c r="E241" s="124">
        <v>811950</v>
      </c>
      <c r="F241" s="12">
        <f t="shared" si="45"/>
        <v>19160.345536375393</v>
      </c>
      <c r="G241" s="13">
        <f t="shared" si="53"/>
        <v>0.0010921754047188827</v>
      </c>
      <c r="H241" s="97">
        <f t="shared" si="54"/>
        <v>8.470532951536425</v>
      </c>
      <c r="I241" s="97">
        <f t="shared" si="55"/>
        <v>-3459.6544636246063</v>
      </c>
      <c r="J241" s="97">
        <f t="shared" si="43"/>
        <v>0</v>
      </c>
      <c r="K241" s="97">
        <f t="shared" si="56"/>
        <v>0</v>
      </c>
      <c r="L241" s="47">
        <f t="shared" si="46"/>
        <v>82492.00831841721</v>
      </c>
      <c r="M241" s="48">
        <f t="shared" si="48"/>
        <v>0</v>
      </c>
      <c r="N241" s="49">
        <f t="shared" si="47"/>
        <v>82492.00831841721</v>
      </c>
      <c r="O241" s="129"/>
      <c r="Z241" s="78" t="e">
        <f>#REF!-#REF!</f>
        <v>#REF!</v>
      </c>
      <c r="AA241" s="71" t="e">
        <f>Z241/#REF!</f>
        <v>#REF!</v>
      </c>
      <c r="AB241" s="72">
        <v>110153.39522459541</v>
      </c>
      <c r="AC241" s="79" t="e">
        <f>#REF!-AB241</f>
        <v>#REF!</v>
      </c>
      <c r="AD241" s="71" t="e">
        <f>AC241/#REF!</f>
        <v>#REF!</v>
      </c>
      <c r="AE241" s="78" t="e">
        <f>#REF!-#REF!</f>
        <v>#REF!</v>
      </c>
      <c r="AF241" s="71" t="e">
        <f>AE241/#REF!</f>
        <v>#REF!</v>
      </c>
      <c r="AG241" s="78" t="e">
        <f>#REF!-#REF!</f>
        <v>#REF!</v>
      </c>
      <c r="AH241" s="73" t="e">
        <f>AG241/#REF!</f>
        <v>#REF!</v>
      </c>
    </row>
    <row r="242" spans="1:34" s="70" customFormat="1" ht="14.25">
      <c r="A242" s="11" t="s">
        <v>432</v>
      </c>
      <c r="B242" s="52" t="s">
        <v>433</v>
      </c>
      <c r="C242" s="108">
        <v>798</v>
      </c>
      <c r="D242" s="122">
        <v>1832117.39</v>
      </c>
      <c r="E242" s="124">
        <v>236950</v>
      </c>
      <c r="F242" s="12">
        <f t="shared" si="45"/>
        <v>6170.203322304284</v>
      </c>
      <c r="G242" s="13">
        <f t="shared" si="53"/>
        <v>0.0003517130887823381</v>
      </c>
      <c r="H242" s="97">
        <f t="shared" si="54"/>
        <v>7.732084363789829</v>
      </c>
      <c r="I242" s="97">
        <f t="shared" si="55"/>
        <v>-1809.7966776957167</v>
      </c>
      <c r="J242" s="97">
        <f t="shared" si="43"/>
        <v>0</v>
      </c>
      <c r="K242" s="97">
        <f t="shared" si="56"/>
        <v>0</v>
      </c>
      <c r="L242" s="47">
        <f t="shared" si="46"/>
        <v>26564.889595729997</v>
      </c>
      <c r="M242" s="48">
        <f t="shared" si="48"/>
        <v>0</v>
      </c>
      <c r="N242" s="49">
        <f t="shared" si="47"/>
        <v>26564.889595729997</v>
      </c>
      <c r="O242" s="129"/>
      <c r="Z242" s="78" t="e">
        <f>#REF!-#REF!</f>
        <v>#REF!</v>
      </c>
      <c r="AA242" s="71" t="e">
        <f>Z242/#REF!</f>
        <v>#REF!</v>
      </c>
      <c r="AB242" s="72">
        <v>25223.46562255432</v>
      </c>
      <c r="AC242" s="79" t="e">
        <f>#REF!-AB242</f>
        <v>#REF!</v>
      </c>
      <c r="AD242" s="71" t="e">
        <f>AC242/#REF!</f>
        <v>#REF!</v>
      </c>
      <c r="AE242" s="78" t="e">
        <f>#REF!-#REF!</f>
        <v>#REF!</v>
      </c>
      <c r="AF242" s="71" t="e">
        <f>AE242/#REF!</f>
        <v>#REF!</v>
      </c>
      <c r="AG242" s="78" t="e">
        <f>#REF!-#REF!</f>
        <v>#REF!</v>
      </c>
      <c r="AH242" s="73" t="e">
        <f>AG242/#REF!</f>
        <v>#REF!</v>
      </c>
    </row>
    <row r="243" spans="1:34" s="70" customFormat="1" ht="14.25">
      <c r="A243" s="11" t="s">
        <v>434</v>
      </c>
      <c r="B243" s="52" t="s">
        <v>435</v>
      </c>
      <c r="C243" s="108">
        <v>2752</v>
      </c>
      <c r="D243" s="122">
        <v>6304279</v>
      </c>
      <c r="E243" s="124">
        <v>1189200</v>
      </c>
      <c r="F243" s="12">
        <f t="shared" si="45"/>
        <v>14589.115210225362</v>
      </c>
      <c r="G243" s="13">
        <f t="shared" si="53"/>
        <v>0.0008316067567241033</v>
      </c>
      <c r="H243" s="97">
        <f t="shared" si="54"/>
        <v>5.301277329297006</v>
      </c>
      <c r="I243" s="97">
        <f t="shared" si="55"/>
        <v>-12930.884789774638</v>
      </c>
      <c r="J243" s="97">
        <f t="shared" si="43"/>
        <v>0</v>
      </c>
      <c r="K243" s="97">
        <f t="shared" si="56"/>
        <v>0</v>
      </c>
      <c r="L243" s="47">
        <f t="shared" si="46"/>
        <v>62811.25833537152</v>
      </c>
      <c r="M243" s="48">
        <f t="shared" si="48"/>
        <v>0</v>
      </c>
      <c r="N243" s="49">
        <f t="shared" si="47"/>
        <v>62811.25833537152</v>
      </c>
      <c r="O243" s="129"/>
      <c r="Z243" s="78" t="e">
        <f>#REF!-#REF!</f>
        <v>#REF!</v>
      </c>
      <c r="AA243" s="71" t="e">
        <f>Z243/#REF!</f>
        <v>#REF!</v>
      </c>
      <c r="AB243" s="72">
        <v>86335.3749848405</v>
      </c>
      <c r="AC243" s="79" t="e">
        <f>#REF!-AB243</f>
        <v>#REF!</v>
      </c>
      <c r="AD243" s="71" t="e">
        <f>AC243/#REF!</f>
        <v>#REF!</v>
      </c>
      <c r="AE243" s="78" t="e">
        <f>#REF!-#REF!</f>
        <v>#REF!</v>
      </c>
      <c r="AF243" s="71" t="e">
        <f>AE243/#REF!</f>
        <v>#REF!</v>
      </c>
      <c r="AG243" s="78" t="e">
        <f>#REF!-#REF!</f>
        <v>#REF!</v>
      </c>
      <c r="AH243" s="73" t="e">
        <f>AG243/#REF!</f>
        <v>#REF!</v>
      </c>
    </row>
    <row r="244" spans="1:34" s="70" customFormat="1" ht="14.25">
      <c r="A244" s="11" t="s">
        <v>436</v>
      </c>
      <c r="B244" s="52" t="s">
        <v>437</v>
      </c>
      <c r="C244" s="108">
        <v>1960</v>
      </c>
      <c r="D244" s="122">
        <v>4484837.69</v>
      </c>
      <c r="E244" s="124">
        <v>377600</v>
      </c>
      <c r="F244" s="12">
        <f t="shared" si="45"/>
        <v>23279.348179025423</v>
      </c>
      <c r="G244" s="13">
        <f t="shared" si="53"/>
        <v>0.0013269662319372036</v>
      </c>
      <c r="H244" s="97">
        <f t="shared" si="54"/>
        <v>11.87721845868644</v>
      </c>
      <c r="I244" s="97">
        <f t="shared" si="55"/>
        <v>3679.348179025424</v>
      </c>
      <c r="J244" s="97">
        <f t="shared" si="43"/>
        <v>3679.348179025424</v>
      </c>
      <c r="K244" s="97">
        <f t="shared" si="56"/>
        <v>0.0007830233390457269</v>
      </c>
      <c r="L244" s="47">
        <f t="shared" si="46"/>
        <v>100225.75949821698</v>
      </c>
      <c r="M244" s="48">
        <f t="shared" si="48"/>
        <v>14462.441072174575</v>
      </c>
      <c r="N244" s="49">
        <f t="shared" si="47"/>
        <v>114688.20057039156</v>
      </c>
      <c r="O244" s="129"/>
      <c r="Z244" s="78" t="e">
        <f>#REF!-#REF!</f>
        <v>#REF!</v>
      </c>
      <c r="AA244" s="71" t="e">
        <f>Z244/#REF!</f>
        <v>#REF!</v>
      </c>
      <c r="AB244" s="72">
        <v>141661.81263106695</v>
      </c>
      <c r="AC244" s="79" t="e">
        <f>#REF!-AB244</f>
        <v>#REF!</v>
      </c>
      <c r="AD244" s="71" t="e">
        <f>AC244/#REF!</f>
        <v>#REF!</v>
      </c>
      <c r="AE244" s="78" t="e">
        <f>#REF!-#REF!</f>
        <v>#REF!</v>
      </c>
      <c r="AF244" s="71" t="e">
        <f>AE244/#REF!</f>
        <v>#REF!</v>
      </c>
      <c r="AG244" s="78" t="e">
        <f>#REF!-#REF!</f>
        <v>#REF!</v>
      </c>
      <c r="AH244" s="73" t="e">
        <f>AG244/#REF!</f>
        <v>#REF!</v>
      </c>
    </row>
    <row r="245" spans="1:34" s="70" customFormat="1" ht="14.25">
      <c r="A245" s="11" t="s">
        <v>438</v>
      </c>
      <c r="B245" s="52" t="s">
        <v>439</v>
      </c>
      <c r="C245" s="108">
        <v>1707</v>
      </c>
      <c r="D245" s="122">
        <v>1619581.11</v>
      </c>
      <c r="E245" s="124">
        <v>155800</v>
      </c>
      <c r="F245" s="12">
        <f t="shared" si="45"/>
        <v>17744.70445937099</v>
      </c>
      <c r="G245" s="13">
        <f t="shared" si="53"/>
        <v>0.0010114812249986539</v>
      </c>
      <c r="H245" s="97">
        <f t="shared" si="54"/>
        <v>10.395257445442876</v>
      </c>
      <c r="I245" s="97">
        <f t="shared" si="55"/>
        <v>674.7044593709899</v>
      </c>
      <c r="J245" s="97">
        <f t="shared" si="43"/>
        <v>674.7044593709899</v>
      </c>
      <c r="K245" s="97">
        <f t="shared" si="56"/>
        <v>0.00014358775330299174</v>
      </c>
      <c r="L245" s="47">
        <f t="shared" si="46"/>
        <v>76397.17692414833</v>
      </c>
      <c r="M245" s="48">
        <f t="shared" si="48"/>
        <v>2652.0658035062575</v>
      </c>
      <c r="N245" s="49">
        <f t="shared" si="47"/>
        <v>79049.24272765458</v>
      </c>
      <c r="O245" s="129"/>
      <c r="Z245" s="78" t="e">
        <f>#REF!-#REF!</f>
        <v>#REF!</v>
      </c>
      <c r="AA245" s="71" t="e">
        <f>Z245/#REF!</f>
        <v>#REF!</v>
      </c>
      <c r="AB245" s="72">
        <v>104222.76669232245</v>
      </c>
      <c r="AC245" s="79" t="e">
        <f>#REF!-AB245</f>
        <v>#REF!</v>
      </c>
      <c r="AD245" s="71" t="e">
        <f>AC245/#REF!</f>
        <v>#REF!</v>
      </c>
      <c r="AE245" s="78" t="e">
        <f>#REF!-#REF!</f>
        <v>#REF!</v>
      </c>
      <c r="AF245" s="71" t="e">
        <f>AE245/#REF!</f>
        <v>#REF!</v>
      </c>
      <c r="AG245" s="78" t="e">
        <f>#REF!-#REF!</f>
        <v>#REF!</v>
      </c>
      <c r="AH245" s="73" t="e">
        <f>AG245/#REF!</f>
        <v>#REF!</v>
      </c>
    </row>
    <row r="246" spans="1:34" s="70" customFormat="1" ht="14.25">
      <c r="A246" s="11" t="s">
        <v>440</v>
      </c>
      <c r="B246" s="52" t="s">
        <v>441</v>
      </c>
      <c r="C246" s="108">
        <v>1160</v>
      </c>
      <c r="D246" s="122">
        <v>2516392.62</v>
      </c>
      <c r="E246" s="124">
        <v>245200</v>
      </c>
      <c r="F246" s="12">
        <f t="shared" si="45"/>
        <v>11904.63066557912</v>
      </c>
      <c r="G246" s="13">
        <f t="shared" si="53"/>
        <v>0.0006785861346040894</v>
      </c>
      <c r="H246" s="97">
        <f t="shared" si="54"/>
        <v>10.26261264274062</v>
      </c>
      <c r="I246" s="97">
        <f t="shared" si="55"/>
        <v>304.63066557911986</v>
      </c>
      <c r="J246" s="97">
        <f t="shared" si="43"/>
        <v>304.63066557911986</v>
      </c>
      <c r="K246" s="97">
        <f t="shared" si="56"/>
        <v>6.483021158401665E-05</v>
      </c>
      <c r="L246" s="47">
        <f t="shared" si="46"/>
        <v>51253.610746646875</v>
      </c>
      <c r="M246" s="48">
        <f t="shared" si="48"/>
        <v>1197.4140079567876</v>
      </c>
      <c r="N246" s="49">
        <f t="shared" si="47"/>
        <v>52451.02475460366</v>
      </c>
      <c r="O246" s="129"/>
      <c r="Z246" s="78" t="e">
        <f>#REF!-#REF!</f>
        <v>#REF!</v>
      </c>
      <c r="AA246" s="71" t="e">
        <f>Z246/#REF!</f>
        <v>#REF!</v>
      </c>
      <c r="AB246" s="72">
        <v>69892.30443370903</v>
      </c>
      <c r="AC246" s="79" t="e">
        <f>#REF!-AB246</f>
        <v>#REF!</v>
      </c>
      <c r="AD246" s="71" t="e">
        <f>AC246/#REF!</f>
        <v>#REF!</v>
      </c>
      <c r="AE246" s="78" t="e">
        <f>#REF!-#REF!</f>
        <v>#REF!</v>
      </c>
      <c r="AF246" s="71" t="e">
        <f>AE246/#REF!</f>
        <v>#REF!</v>
      </c>
      <c r="AG246" s="78" t="e">
        <f>#REF!-#REF!</f>
        <v>#REF!</v>
      </c>
      <c r="AH246" s="73" t="e">
        <f>AG246/#REF!</f>
        <v>#REF!</v>
      </c>
    </row>
    <row r="247" spans="1:34" s="70" customFormat="1" ht="14.25">
      <c r="A247" s="11" t="s">
        <v>442</v>
      </c>
      <c r="B247" s="52" t="s">
        <v>443</v>
      </c>
      <c r="C247" s="108">
        <v>2540</v>
      </c>
      <c r="D247" s="122">
        <v>3576575.83</v>
      </c>
      <c r="E247" s="124">
        <v>350600</v>
      </c>
      <c r="F247" s="12">
        <f t="shared" si="45"/>
        <v>25911.30236223617</v>
      </c>
      <c r="G247" s="13">
        <f t="shared" si="53"/>
        <v>0.0014769925255545336</v>
      </c>
      <c r="H247" s="97">
        <f t="shared" si="54"/>
        <v>10.201300142612665</v>
      </c>
      <c r="I247" s="97">
        <f t="shared" si="55"/>
        <v>511.3023622361681</v>
      </c>
      <c r="J247" s="97">
        <f t="shared" si="43"/>
        <v>511.3023622361681</v>
      </c>
      <c r="K247" s="97">
        <f t="shared" si="56"/>
        <v>0.00010881320915004539</v>
      </c>
      <c r="L247" s="47">
        <f t="shared" si="46"/>
        <v>111557.24545513392</v>
      </c>
      <c r="M247" s="48">
        <f t="shared" si="48"/>
        <v>2009.7799730013382</v>
      </c>
      <c r="N247" s="49">
        <f t="shared" si="47"/>
        <v>113567.02542813525</v>
      </c>
      <c r="O247" s="129"/>
      <c r="Z247" s="78" t="e">
        <f>#REF!-#REF!</f>
        <v>#REF!</v>
      </c>
      <c r="AA247" s="71" t="e">
        <f>Z247/#REF!</f>
        <v>#REF!</v>
      </c>
      <c r="AB247" s="72">
        <v>136688.30307809237</v>
      </c>
      <c r="AC247" s="79" t="e">
        <f>#REF!-AB247</f>
        <v>#REF!</v>
      </c>
      <c r="AD247" s="71" t="e">
        <f>AC247/#REF!</f>
        <v>#REF!</v>
      </c>
      <c r="AE247" s="78" t="e">
        <f>#REF!-#REF!</f>
        <v>#REF!</v>
      </c>
      <c r="AF247" s="71" t="e">
        <f>AE247/#REF!</f>
        <v>#REF!</v>
      </c>
      <c r="AG247" s="78" t="e">
        <f>#REF!-#REF!</f>
        <v>#REF!</v>
      </c>
      <c r="AH247" s="73" t="e">
        <f>AG247/#REF!</f>
        <v>#REF!</v>
      </c>
    </row>
    <row r="248" spans="1:34" s="70" customFormat="1" ht="14.25">
      <c r="A248" s="11" t="s">
        <v>444</v>
      </c>
      <c r="B248" s="52" t="s">
        <v>445</v>
      </c>
      <c r="C248" s="108">
        <v>82</v>
      </c>
      <c r="D248" s="122">
        <v>378147.25</v>
      </c>
      <c r="E248" s="124">
        <v>99200</v>
      </c>
      <c r="F248" s="12">
        <f t="shared" si="45"/>
        <v>312.58139616935483</v>
      </c>
      <c r="G248" s="13">
        <f t="shared" si="53"/>
        <v>1.7817722139756395E-05</v>
      </c>
      <c r="H248" s="97">
        <f t="shared" si="54"/>
        <v>3.811968245967742</v>
      </c>
      <c r="I248" s="97">
        <f t="shared" si="55"/>
        <v>-507.4186038306451</v>
      </c>
      <c r="J248" s="97">
        <f t="shared" si="43"/>
        <v>0</v>
      </c>
      <c r="K248" s="97">
        <f t="shared" si="56"/>
        <v>0</v>
      </c>
      <c r="L248" s="47">
        <f t="shared" si="46"/>
        <v>1345.7725532158006</v>
      </c>
      <c r="M248" s="48">
        <f t="shared" si="48"/>
        <v>0</v>
      </c>
      <c r="N248" s="49">
        <f t="shared" si="47"/>
        <v>1345.7725532158006</v>
      </c>
      <c r="O248" s="129"/>
      <c r="Z248" s="78" t="e">
        <f>#REF!-#REF!</f>
        <v>#REF!</v>
      </c>
      <c r="AA248" s="71" t="e">
        <f>Z248/#REF!</f>
        <v>#REF!</v>
      </c>
      <c r="AB248" s="72">
        <v>1871.4988380903724</v>
      </c>
      <c r="AC248" s="79" t="e">
        <f>#REF!-AB248</f>
        <v>#REF!</v>
      </c>
      <c r="AD248" s="71" t="e">
        <f>AC248/#REF!</f>
        <v>#REF!</v>
      </c>
      <c r="AE248" s="78" t="e">
        <f>#REF!-#REF!</f>
        <v>#REF!</v>
      </c>
      <c r="AF248" s="71" t="e">
        <f>AE248/#REF!</f>
        <v>#REF!</v>
      </c>
      <c r="AG248" s="78" t="e">
        <f>#REF!-#REF!</f>
        <v>#REF!</v>
      </c>
      <c r="AH248" s="73" t="e">
        <f>AG248/#REF!</f>
        <v>#REF!</v>
      </c>
    </row>
    <row r="249" spans="1:34" s="70" customFormat="1" ht="14.25">
      <c r="A249" s="11" t="s">
        <v>446</v>
      </c>
      <c r="B249" s="52" t="s">
        <v>447</v>
      </c>
      <c r="C249" s="108">
        <v>1942</v>
      </c>
      <c r="D249" s="122">
        <v>3559601.18</v>
      </c>
      <c r="E249" s="124">
        <v>298750</v>
      </c>
      <c r="F249" s="12">
        <f t="shared" si="45"/>
        <v>23138.897042878663</v>
      </c>
      <c r="G249" s="13">
        <f t="shared" si="53"/>
        <v>0.0013189602554179861</v>
      </c>
      <c r="H249" s="97">
        <f t="shared" si="54"/>
        <v>11.914983029288704</v>
      </c>
      <c r="I249" s="97">
        <f t="shared" si="55"/>
        <v>3718.897042878664</v>
      </c>
      <c r="J249" s="97">
        <f t="shared" si="43"/>
        <v>3718.897042878664</v>
      </c>
      <c r="K249" s="97">
        <f t="shared" si="56"/>
        <v>0.0007914399612089578</v>
      </c>
      <c r="L249" s="47">
        <f t="shared" si="46"/>
        <v>99621.06809172049</v>
      </c>
      <c r="M249" s="48">
        <f t="shared" si="48"/>
        <v>14617.896083529451</v>
      </c>
      <c r="N249" s="49">
        <f t="shared" si="47"/>
        <v>114238.96417524994</v>
      </c>
      <c r="O249" s="129"/>
      <c r="Z249" s="78" t="e">
        <f>#REF!-#REF!</f>
        <v>#REF!</v>
      </c>
      <c r="AA249" s="71" t="e">
        <f>Z249/#REF!</f>
        <v>#REF!</v>
      </c>
      <c r="AB249" s="72">
        <v>121735.03875414959</v>
      </c>
      <c r="AC249" s="79" t="e">
        <f>#REF!-AB249</f>
        <v>#REF!</v>
      </c>
      <c r="AD249" s="71" t="e">
        <f>AC249/#REF!</f>
        <v>#REF!</v>
      </c>
      <c r="AE249" s="78" t="e">
        <f>#REF!-#REF!</f>
        <v>#REF!</v>
      </c>
      <c r="AF249" s="71" t="e">
        <f>AE249/#REF!</f>
        <v>#REF!</v>
      </c>
      <c r="AG249" s="78" t="e">
        <f>#REF!-#REF!</f>
        <v>#REF!</v>
      </c>
      <c r="AH249" s="73" t="e">
        <f>AG249/#REF!</f>
        <v>#REF!</v>
      </c>
    </row>
    <row r="250" spans="1:34" s="70" customFormat="1" ht="14.25">
      <c r="A250" s="11" t="s">
        <v>448</v>
      </c>
      <c r="B250" s="52" t="s">
        <v>449</v>
      </c>
      <c r="C250" s="108">
        <v>1686</v>
      </c>
      <c r="D250" s="122">
        <v>3022305</v>
      </c>
      <c r="E250" s="124">
        <v>326200</v>
      </c>
      <c r="F250" s="12">
        <f t="shared" si="45"/>
        <v>15621.110453709382</v>
      </c>
      <c r="G250" s="13">
        <f t="shared" si="53"/>
        <v>0.0008904324089327399</v>
      </c>
      <c r="H250" s="97">
        <f t="shared" si="54"/>
        <v>9.265190067443287</v>
      </c>
      <c r="I250" s="97">
        <f t="shared" si="55"/>
        <v>-1238.8895462906182</v>
      </c>
      <c r="J250" s="97">
        <f t="shared" si="43"/>
        <v>0</v>
      </c>
      <c r="K250" s="97">
        <f t="shared" si="56"/>
        <v>0</v>
      </c>
      <c r="L250" s="47">
        <f t="shared" si="46"/>
        <v>67254.35984668984</v>
      </c>
      <c r="M250" s="48">
        <f t="shared" si="48"/>
        <v>0</v>
      </c>
      <c r="N250" s="49">
        <f t="shared" si="47"/>
        <v>67254.35984668984</v>
      </c>
      <c r="O250" s="129"/>
      <c r="Z250" s="78" t="e">
        <f>#REF!-#REF!</f>
        <v>#REF!</v>
      </c>
      <c r="AA250" s="71" t="e">
        <f>Z250/#REF!</f>
        <v>#REF!</v>
      </c>
      <c r="AB250" s="72">
        <v>81123.85579160918</v>
      </c>
      <c r="AC250" s="79" t="e">
        <f>#REF!-AB250</f>
        <v>#REF!</v>
      </c>
      <c r="AD250" s="71" t="e">
        <f>AC250/#REF!</f>
        <v>#REF!</v>
      </c>
      <c r="AE250" s="78" t="e">
        <f>#REF!-#REF!</f>
        <v>#REF!</v>
      </c>
      <c r="AF250" s="71" t="e">
        <f>AE250/#REF!</f>
        <v>#REF!</v>
      </c>
      <c r="AG250" s="78" t="e">
        <f>#REF!-#REF!</f>
        <v>#REF!</v>
      </c>
      <c r="AH250" s="73" t="e">
        <f>AG250/#REF!</f>
        <v>#REF!</v>
      </c>
    </row>
    <row r="251" spans="1:34" s="70" customFormat="1" ht="14.25">
      <c r="A251" s="11" t="s">
        <v>450</v>
      </c>
      <c r="B251" s="52" t="s">
        <v>451</v>
      </c>
      <c r="C251" s="108">
        <v>535</v>
      </c>
      <c r="D251" s="122">
        <v>653701.65</v>
      </c>
      <c r="E251" s="124">
        <v>53950</v>
      </c>
      <c r="F251" s="12">
        <f t="shared" si="45"/>
        <v>6482.490875810936</v>
      </c>
      <c r="G251" s="13">
        <f t="shared" si="53"/>
        <v>0.0003695140613426858</v>
      </c>
      <c r="H251" s="97">
        <f t="shared" si="54"/>
        <v>12.116805375347544</v>
      </c>
      <c r="I251" s="97">
        <f t="shared" si="55"/>
        <v>1132.4908758109364</v>
      </c>
      <c r="J251" s="97">
        <f t="shared" si="43"/>
        <v>1132.4908758109364</v>
      </c>
      <c r="K251" s="97">
        <f t="shared" si="56"/>
        <v>0.00024101192490328093</v>
      </c>
      <c r="L251" s="47">
        <f t="shared" si="46"/>
        <v>27909.39705321306</v>
      </c>
      <c r="M251" s="48">
        <f t="shared" si="48"/>
        <v>4451.490252963599</v>
      </c>
      <c r="N251" s="49">
        <f t="shared" si="47"/>
        <v>32360.887306176657</v>
      </c>
      <c r="O251" s="129"/>
      <c r="Z251" s="78" t="e">
        <f>#REF!-#REF!</f>
        <v>#REF!</v>
      </c>
      <c r="AA251" s="71" t="e">
        <f>Z251/#REF!</f>
        <v>#REF!</v>
      </c>
      <c r="AB251" s="72">
        <v>47578.63405169907</v>
      </c>
      <c r="AC251" s="79" t="e">
        <f>#REF!-AB251</f>
        <v>#REF!</v>
      </c>
      <c r="AD251" s="71" t="e">
        <f>AC251/#REF!</f>
        <v>#REF!</v>
      </c>
      <c r="AE251" s="78" t="e">
        <f>#REF!-#REF!</f>
        <v>#REF!</v>
      </c>
      <c r="AF251" s="71" t="e">
        <f>AE251/#REF!</f>
        <v>#REF!</v>
      </c>
      <c r="AG251" s="78" t="e">
        <f>#REF!-#REF!</f>
        <v>#REF!</v>
      </c>
      <c r="AH251" s="73" t="e">
        <f>AG251/#REF!</f>
        <v>#REF!</v>
      </c>
    </row>
    <row r="252" spans="1:34" s="70" customFormat="1" ht="14.25">
      <c r="A252" s="11" t="s">
        <v>452</v>
      </c>
      <c r="B252" s="52" t="s">
        <v>453</v>
      </c>
      <c r="C252" s="108">
        <v>872</v>
      </c>
      <c r="D252" s="122">
        <v>2305827.26</v>
      </c>
      <c r="E252" s="124">
        <v>656050</v>
      </c>
      <c r="F252" s="12">
        <f t="shared" si="45"/>
        <v>3064.8294653151434</v>
      </c>
      <c r="G252" s="13">
        <f t="shared" si="53"/>
        <v>0.0001747009914471587</v>
      </c>
      <c r="H252" s="97">
        <f t="shared" si="54"/>
        <v>3.5147126895815863</v>
      </c>
      <c r="I252" s="97">
        <f t="shared" si="55"/>
        <v>-5655.170534684858</v>
      </c>
      <c r="J252" s="97">
        <f aca="true" t="shared" si="57" ref="J252:J257">IF(I252&gt;0,I252,0)</f>
        <v>0</v>
      </c>
      <c r="K252" s="97">
        <f t="shared" si="56"/>
        <v>0</v>
      </c>
      <c r="L252" s="47">
        <f t="shared" si="46"/>
        <v>13195.165884003898</v>
      </c>
      <c r="M252" s="48">
        <f t="shared" si="48"/>
        <v>0</v>
      </c>
      <c r="N252" s="49">
        <f t="shared" si="47"/>
        <v>13195.165884003898</v>
      </c>
      <c r="O252" s="129"/>
      <c r="Z252" s="78" t="e">
        <f>#REF!-#REF!</f>
        <v>#REF!</v>
      </c>
      <c r="AA252" s="71" t="e">
        <f>Z252/#REF!</f>
        <v>#REF!</v>
      </c>
      <c r="AB252" s="72">
        <v>16528.932990674904</v>
      </c>
      <c r="AC252" s="79" t="e">
        <f>#REF!-AB252</f>
        <v>#REF!</v>
      </c>
      <c r="AD252" s="71" t="e">
        <f>AC252/#REF!</f>
        <v>#REF!</v>
      </c>
      <c r="AE252" s="78" t="e">
        <f>#REF!-#REF!</f>
        <v>#REF!</v>
      </c>
      <c r="AF252" s="71" t="e">
        <f>AE252/#REF!</f>
        <v>#REF!</v>
      </c>
      <c r="AG252" s="78" t="e">
        <f>#REF!-#REF!</f>
        <v>#REF!</v>
      </c>
      <c r="AH252" s="73" t="e">
        <f>AG252/#REF!</f>
        <v>#REF!</v>
      </c>
    </row>
    <row r="253" spans="1:34" s="70" customFormat="1" ht="14.25">
      <c r="A253" s="11" t="s">
        <v>454</v>
      </c>
      <c r="B253" s="52" t="s">
        <v>455</v>
      </c>
      <c r="C253" s="108">
        <v>661</v>
      </c>
      <c r="D253" s="122">
        <v>2483930</v>
      </c>
      <c r="E253" s="124">
        <v>689900</v>
      </c>
      <c r="F253" s="12">
        <f t="shared" si="45"/>
        <v>2379.8778518625886</v>
      </c>
      <c r="G253" s="13">
        <f t="shared" si="53"/>
        <v>0.00013565747293570117</v>
      </c>
      <c r="H253" s="97">
        <f t="shared" si="54"/>
        <v>3.6004203507754746</v>
      </c>
      <c r="I253" s="97">
        <f t="shared" si="55"/>
        <v>-4230.122148137411</v>
      </c>
      <c r="J253" s="97">
        <f t="shared" si="57"/>
        <v>0</v>
      </c>
      <c r="K253" s="97">
        <f t="shared" si="56"/>
        <v>0</v>
      </c>
      <c r="L253" s="47">
        <f t="shared" si="46"/>
        <v>10246.208930833509</v>
      </c>
      <c r="M253" s="48">
        <f t="shared" si="48"/>
        <v>0</v>
      </c>
      <c r="N253" s="49">
        <f t="shared" si="47"/>
        <v>10246.208930833509</v>
      </c>
      <c r="O253" s="129"/>
      <c r="Z253" s="78" t="e">
        <f>#REF!-#REF!</f>
        <v>#REF!</v>
      </c>
      <c r="AA253" s="71" t="e">
        <f>Z253/#REF!</f>
        <v>#REF!</v>
      </c>
      <c r="AB253" s="72">
        <v>14054.817810930777</v>
      </c>
      <c r="AC253" s="79" t="e">
        <f>#REF!-AB253</f>
        <v>#REF!</v>
      </c>
      <c r="AD253" s="71" t="e">
        <f>AC253/#REF!</f>
        <v>#REF!</v>
      </c>
      <c r="AE253" s="78" t="e">
        <f>#REF!-#REF!</f>
        <v>#REF!</v>
      </c>
      <c r="AF253" s="71" t="e">
        <f>AE253/#REF!</f>
        <v>#REF!</v>
      </c>
      <c r="AG253" s="78" t="e">
        <f>#REF!-#REF!</f>
        <v>#REF!</v>
      </c>
      <c r="AH253" s="73" t="e">
        <f>AG253/#REF!</f>
        <v>#REF!</v>
      </c>
    </row>
    <row r="254" spans="1:34" s="70" customFormat="1" ht="14.25">
      <c r="A254" s="11" t="s">
        <v>456</v>
      </c>
      <c r="B254" s="52" t="s">
        <v>457</v>
      </c>
      <c r="C254" s="108">
        <v>5092</v>
      </c>
      <c r="D254" s="122">
        <v>6208559.07</v>
      </c>
      <c r="E254" s="124">
        <v>509850</v>
      </c>
      <c r="F254" s="12">
        <f t="shared" si="45"/>
        <v>62006.43872597823</v>
      </c>
      <c r="G254" s="13">
        <f t="shared" si="53"/>
        <v>0.003534482568811386</v>
      </c>
      <c r="H254" s="97">
        <f t="shared" si="54"/>
        <v>12.177226772580171</v>
      </c>
      <c r="I254" s="97">
        <f t="shared" si="55"/>
        <v>11086.438725978232</v>
      </c>
      <c r="J254" s="97">
        <f t="shared" si="57"/>
        <v>11086.438725978232</v>
      </c>
      <c r="K254" s="97">
        <f t="shared" si="56"/>
        <v>0.0023593690640173973</v>
      </c>
      <c r="L254" s="47">
        <f t="shared" si="46"/>
        <v>266959.468422324</v>
      </c>
      <c r="M254" s="48">
        <f t="shared" si="48"/>
        <v>43577.546612401326</v>
      </c>
      <c r="N254" s="49">
        <f t="shared" si="47"/>
        <v>310537.0150347253</v>
      </c>
      <c r="O254" s="129"/>
      <c r="Z254" s="78" t="e">
        <f>#REF!-#REF!</f>
        <v>#REF!</v>
      </c>
      <c r="AA254" s="71" t="e">
        <f>Z254/#REF!</f>
        <v>#REF!</v>
      </c>
      <c r="AB254" s="72">
        <v>385993.0195857533</v>
      </c>
      <c r="AC254" s="79" t="e">
        <f>#REF!-AB254</f>
        <v>#REF!</v>
      </c>
      <c r="AD254" s="71" t="e">
        <f>AC254/#REF!</f>
        <v>#REF!</v>
      </c>
      <c r="AE254" s="78" t="e">
        <f>#REF!-#REF!</f>
        <v>#REF!</v>
      </c>
      <c r="AF254" s="71" t="e">
        <f>AE254/#REF!</f>
        <v>#REF!</v>
      </c>
      <c r="AG254" s="78" t="e">
        <f>#REF!-#REF!</f>
        <v>#REF!</v>
      </c>
      <c r="AH254" s="73" t="e">
        <f>AG254/#REF!</f>
        <v>#REF!</v>
      </c>
    </row>
    <row r="255" spans="1:34" s="70" customFormat="1" ht="14.25">
      <c r="A255" s="11" t="s">
        <v>458</v>
      </c>
      <c r="B255" s="52" t="s">
        <v>459</v>
      </c>
      <c r="C255" s="108">
        <v>769</v>
      </c>
      <c r="D255" s="122">
        <v>1421440</v>
      </c>
      <c r="E255" s="124">
        <v>234800</v>
      </c>
      <c r="F255" s="12">
        <f t="shared" si="45"/>
        <v>4655.397614991482</v>
      </c>
      <c r="G255" s="13">
        <f t="shared" si="53"/>
        <v>0.00026536634032135997</v>
      </c>
      <c r="H255" s="97">
        <f t="shared" si="54"/>
        <v>6.053833049403748</v>
      </c>
      <c r="I255" s="97">
        <f t="shared" si="55"/>
        <v>-3034.602385008518</v>
      </c>
      <c r="J255" s="97">
        <f t="shared" si="57"/>
        <v>0</v>
      </c>
      <c r="K255" s="97">
        <f t="shared" si="56"/>
        <v>0</v>
      </c>
      <c r="L255" s="47">
        <f t="shared" si="46"/>
        <v>20043.11968447232</v>
      </c>
      <c r="M255" s="48">
        <f t="shared" si="48"/>
        <v>0</v>
      </c>
      <c r="N255" s="49">
        <f t="shared" si="47"/>
        <v>20043.11968447232</v>
      </c>
      <c r="O255" s="129"/>
      <c r="Z255" s="78" t="e">
        <f>#REF!-#REF!</f>
        <v>#REF!</v>
      </c>
      <c r="AA255" s="71" t="e">
        <f>Z255/#REF!</f>
        <v>#REF!</v>
      </c>
      <c r="AB255" s="72">
        <v>33644.573120439985</v>
      </c>
      <c r="AC255" s="79" t="e">
        <f>#REF!-AB255</f>
        <v>#REF!</v>
      </c>
      <c r="AD255" s="71" t="e">
        <f>AC255/#REF!</f>
        <v>#REF!</v>
      </c>
      <c r="AE255" s="78" t="e">
        <f>#REF!-#REF!</f>
        <v>#REF!</v>
      </c>
      <c r="AF255" s="71" t="e">
        <f>AE255/#REF!</f>
        <v>#REF!</v>
      </c>
      <c r="AG255" s="78" t="e">
        <f>#REF!-#REF!</f>
        <v>#REF!</v>
      </c>
      <c r="AH255" s="73" t="e">
        <f>AG255/#REF!</f>
        <v>#REF!</v>
      </c>
    </row>
    <row r="256" spans="1:34" s="70" customFormat="1" ht="14.25">
      <c r="A256" s="11" t="s">
        <v>460</v>
      </c>
      <c r="B256" s="52" t="s">
        <v>461</v>
      </c>
      <c r="C256" s="108">
        <v>2267</v>
      </c>
      <c r="D256" s="122">
        <v>1898726.36</v>
      </c>
      <c r="E256" s="124">
        <v>187450</v>
      </c>
      <c r="F256" s="12">
        <f t="shared" si="45"/>
        <v>22962.990974233133</v>
      </c>
      <c r="G256" s="13">
        <f t="shared" si="53"/>
        <v>0.0013089332816689635</v>
      </c>
      <c r="H256" s="97">
        <f t="shared" si="54"/>
        <v>10.129241717791412</v>
      </c>
      <c r="I256" s="97">
        <f t="shared" si="55"/>
        <v>292.9909742331321</v>
      </c>
      <c r="J256" s="97">
        <f t="shared" si="57"/>
        <v>292.9909742331321</v>
      </c>
      <c r="K256" s="97">
        <f t="shared" si="56"/>
        <v>6.235310163417463E-05</v>
      </c>
      <c r="L256" s="47">
        <f t="shared" si="46"/>
        <v>98863.73076445682</v>
      </c>
      <c r="M256" s="48">
        <f t="shared" si="48"/>
        <v>1151.6617871832054</v>
      </c>
      <c r="N256" s="49">
        <f t="shared" si="47"/>
        <v>100015.39255164002</v>
      </c>
      <c r="O256" s="129"/>
      <c r="Z256" s="78" t="e">
        <f>#REF!-#REF!</f>
        <v>#REF!</v>
      </c>
      <c r="AA256" s="71" t="e">
        <f>Z256/#REF!</f>
        <v>#REF!</v>
      </c>
      <c r="AB256" s="72">
        <v>138021.9381256752</v>
      </c>
      <c r="AC256" s="79" t="e">
        <f>#REF!-AB256</f>
        <v>#REF!</v>
      </c>
      <c r="AD256" s="71" t="e">
        <f>AC256/#REF!</f>
        <v>#REF!</v>
      </c>
      <c r="AE256" s="78" t="e">
        <f>#REF!-#REF!</f>
        <v>#REF!</v>
      </c>
      <c r="AF256" s="71" t="e">
        <f>AE256/#REF!</f>
        <v>#REF!</v>
      </c>
      <c r="AG256" s="78" t="e">
        <f>#REF!-#REF!</f>
        <v>#REF!</v>
      </c>
      <c r="AH256" s="73" t="e">
        <f>AG256/#REF!</f>
        <v>#REF!</v>
      </c>
    </row>
    <row r="257" spans="1:34" s="70" customFormat="1" ht="14.25">
      <c r="A257" s="11" t="s">
        <v>462</v>
      </c>
      <c r="B257" s="52" t="s">
        <v>463</v>
      </c>
      <c r="C257" s="108">
        <v>3750</v>
      </c>
      <c r="D257" s="122">
        <v>6388853</v>
      </c>
      <c r="E257" s="124">
        <v>461050</v>
      </c>
      <c r="F257" s="12">
        <f t="shared" si="45"/>
        <v>51964.4263095109</v>
      </c>
      <c r="G257" s="13">
        <f t="shared" si="53"/>
        <v>0.0029620691457692234</v>
      </c>
      <c r="H257" s="97">
        <f t="shared" si="54"/>
        <v>13.857180349202906</v>
      </c>
      <c r="I257" s="97">
        <f t="shared" si="55"/>
        <v>14464.426309510898</v>
      </c>
      <c r="J257" s="97">
        <f t="shared" si="57"/>
        <v>14464.426309510898</v>
      </c>
      <c r="K257" s="97">
        <f t="shared" si="56"/>
        <v>0.003078258113983135</v>
      </c>
      <c r="L257" s="47">
        <f t="shared" si="46"/>
        <v>223725.08257994943</v>
      </c>
      <c r="M257" s="48">
        <f t="shared" si="48"/>
        <v>56855.4273652685</v>
      </c>
      <c r="N257" s="49">
        <f t="shared" si="47"/>
        <v>280580.5099452179</v>
      </c>
      <c r="O257" s="129"/>
      <c r="Z257" s="78" t="e">
        <f>#REF!-#REF!</f>
        <v>#REF!</v>
      </c>
      <c r="AA257" s="71" t="e">
        <f>Z257/#REF!</f>
        <v>#REF!</v>
      </c>
      <c r="AB257" s="72">
        <v>417095.203048644</v>
      </c>
      <c r="AC257" s="79" t="e">
        <f>#REF!-AB257</f>
        <v>#REF!</v>
      </c>
      <c r="AD257" s="71" t="e">
        <f>AC257/#REF!</f>
        <v>#REF!</v>
      </c>
      <c r="AE257" s="78" t="e">
        <f>#REF!-#REF!</f>
        <v>#REF!</v>
      </c>
      <c r="AF257" s="71" t="e">
        <f>AE257/#REF!</f>
        <v>#REF!</v>
      </c>
      <c r="AG257" s="78" t="e">
        <f>#REF!-#REF!</f>
        <v>#REF!</v>
      </c>
      <c r="AH257" s="73" t="e">
        <f>AG257/#REF!</f>
        <v>#REF!</v>
      </c>
    </row>
    <row r="258" spans="1:34" s="70" customFormat="1" ht="12.75">
      <c r="A258" s="11"/>
      <c r="B258" s="52"/>
      <c r="C258" s="109"/>
      <c r="D258" s="37"/>
      <c r="E258" s="37"/>
      <c r="F258" s="12"/>
      <c r="G258" s="13"/>
      <c r="H258" s="97"/>
      <c r="I258" s="97"/>
      <c r="J258" s="97"/>
      <c r="K258" s="97"/>
      <c r="L258" s="47">
        <f t="shared" si="46"/>
        <v>0</v>
      </c>
      <c r="M258" s="48">
        <f t="shared" si="48"/>
        <v>0</v>
      </c>
      <c r="N258" s="49">
        <f t="shared" si="47"/>
        <v>0</v>
      </c>
      <c r="O258" s="129"/>
      <c r="Z258" s="78" t="e">
        <f>#REF!-#REF!</f>
        <v>#REF!</v>
      </c>
      <c r="AA258" s="71" t="e">
        <f>Z258/#REF!</f>
        <v>#REF!</v>
      </c>
      <c r="AB258" s="72"/>
      <c r="AC258" s="79" t="e">
        <f>#REF!-AB258</f>
        <v>#REF!</v>
      </c>
      <c r="AD258" s="71" t="e">
        <f>AC258/#REF!</f>
        <v>#REF!</v>
      </c>
      <c r="AE258" s="78" t="e">
        <f>#REF!-#REF!</f>
        <v>#REF!</v>
      </c>
      <c r="AF258" s="71"/>
      <c r="AG258" s="78" t="e">
        <f>#REF!-#REF!</f>
        <v>#REF!</v>
      </c>
      <c r="AH258" s="73" t="e">
        <f>AG258/#REF!</f>
        <v>#REF!</v>
      </c>
    </row>
    <row r="259" spans="1:34" s="70" customFormat="1" ht="12.75">
      <c r="A259" s="2"/>
      <c r="B259" s="2" t="s">
        <v>993</v>
      </c>
      <c r="C259" s="109"/>
      <c r="D259" s="37"/>
      <c r="E259" s="37"/>
      <c r="F259" s="12"/>
      <c r="G259" s="13"/>
      <c r="H259" s="97"/>
      <c r="I259" s="97"/>
      <c r="J259" s="97"/>
      <c r="K259" s="97"/>
      <c r="L259" s="47">
        <f t="shared" si="46"/>
        <v>0</v>
      </c>
      <c r="M259" s="48">
        <f t="shared" si="48"/>
        <v>0</v>
      </c>
      <c r="N259" s="49">
        <f t="shared" si="47"/>
        <v>0</v>
      </c>
      <c r="O259" s="129"/>
      <c r="Z259" s="78" t="e">
        <f>#REF!-#REF!</f>
        <v>#REF!</v>
      </c>
      <c r="AA259" s="71" t="e">
        <f>Z259/#REF!</f>
        <v>#REF!</v>
      </c>
      <c r="AB259" s="72"/>
      <c r="AC259" s="79" t="e">
        <f>#REF!-AB259</f>
        <v>#REF!</v>
      </c>
      <c r="AD259" s="71" t="e">
        <f>AC259/#REF!</f>
        <v>#REF!</v>
      </c>
      <c r="AE259" s="78" t="e">
        <f>#REF!-#REF!</f>
        <v>#REF!</v>
      </c>
      <c r="AF259" s="71"/>
      <c r="AG259" s="78" t="e">
        <f>#REF!-#REF!</f>
        <v>#REF!</v>
      </c>
      <c r="AH259" s="73" t="e">
        <f>AG259/#REF!</f>
        <v>#REF!</v>
      </c>
    </row>
    <row r="260" spans="1:34" s="70" customFormat="1" ht="14.25">
      <c r="A260" s="11" t="s">
        <v>464</v>
      </c>
      <c r="B260" s="52" t="s">
        <v>465</v>
      </c>
      <c r="C260" s="108">
        <v>917</v>
      </c>
      <c r="D260" s="122">
        <v>823423.21</v>
      </c>
      <c r="E260" s="126">
        <v>79800</v>
      </c>
      <c r="F260" s="12">
        <f t="shared" si="45"/>
        <v>9462.143904385965</v>
      </c>
      <c r="G260" s="13">
        <f aca="true" t="shared" si="58" ref="G260:G295">F260/$F$534</f>
        <v>0.0005393598371522905</v>
      </c>
      <c r="H260" s="97">
        <f aca="true" t="shared" si="59" ref="H260:H295">D260/E260</f>
        <v>10.318586591478697</v>
      </c>
      <c r="I260" s="97">
        <f aca="true" t="shared" si="60" ref="I260:I295">(H260-10)*C260</f>
        <v>292.1439043859651</v>
      </c>
      <c r="J260" s="97">
        <f aca="true" t="shared" si="61" ref="J260:J315">IF(I260&gt;0,I260,0)</f>
        <v>292.1439043859651</v>
      </c>
      <c r="K260" s="97">
        <f aca="true" t="shared" si="62" ref="K260:K295">J260/$J$534</f>
        <v>6.21728318070583E-05</v>
      </c>
      <c r="L260" s="47">
        <f t="shared" si="46"/>
        <v>40737.8485001125</v>
      </c>
      <c r="M260" s="48">
        <f t="shared" si="48"/>
        <v>1148.3322034763669</v>
      </c>
      <c r="N260" s="49">
        <f t="shared" si="47"/>
        <v>41886.18070358887</v>
      </c>
      <c r="O260" s="129"/>
      <c r="Z260" s="78" t="e">
        <f>#REF!-#REF!</f>
        <v>#REF!</v>
      </c>
      <c r="AA260" s="71" t="e">
        <f>Z260/#REF!</f>
        <v>#REF!</v>
      </c>
      <c r="AB260" s="72">
        <v>66669.98301630815</v>
      </c>
      <c r="AC260" s="79" t="e">
        <f>#REF!-AB260</f>
        <v>#REF!</v>
      </c>
      <c r="AD260" s="71" t="e">
        <f>AC260/#REF!</f>
        <v>#REF!</v>
      </c>
      <c r="AE260" s="78" t="e">
        <f>#REF!-#REF!</f>
        <v>#REF!</v>
      </c>
      <c r="AF260" s="71" t="e">
        <f>AE260/#REF!</f>
        <v>#REF!</v>
      </c>
      <c r="AG260" s="78" t="e">
        <f>#REF!-#REF!</f>
        <v>#REF!</v>
      </c>
      <c r="AH260" s="73" t="e">
        <f>AG260/#REF!</f>
        <v>#REF!</v>
      </c>
    </row>
    <row r="261" spans="1:34" s="70" customFormat="1" ht="14.25">
      <c r="A261" s="11" t="s">
        <v>466</v>
      </c>
      <c r="B261" s="52" t="s">
        <v>467</v>
      </c>
      <c r="C261" s="108">
        <v>2616</v>
      </c>
      <c r="D261" s="122">
        <v>4470612.3</v>
      </c>
      <c r="E261" s="126">
        <v>439900</v>
      </c>
      <c r="F261" s="12">
        <f t="shared" si="45"/>
        <v>26585.864461923164</v>
      </c>
      <c r="G261" s="13">
        <f t="shared" si="58"/>
        <v>0.0015154438224184122</v>
      </c>
      <c r="H261" s="97">
        <f t="shared" si="59"/>
        <v>10.162792225505797</v>
      </c>
      <c r="I261" s="97">
        <f t="shared" si="60"/>
        <v>425.8644619231643</v>
      </c>
      <c r="J261" s="97">
        <f t="shared" si="61"/>
        <v>425.8644619231643</v>
      </c>
      <c r="K261" s="97">
        <f t="shared" si="62"/>
        <v>9.063067606836666E-05</v>
      </c>
      <c r="L261" s="47">
        <f t="shared" si="46"/>
        <v>114461.47190726268</v>
      </c>
      <c r="M261" s="48">
        <f t="shared" si="48"/>
        <v>1673.9485869827322</v>
      </c>
      <c r="N261" s="49">
        <f t="shared" si="47"/>
        <v>116135.42049424541</v>
      </c>
      <c r="O261" s="129"/>
      <c r="Z261" s="78" t="e">
        <f>#REF!-#REF!</f>
        <v>#REF!</v>
      </c>
      <c r="AA261" s="71" t="e">
        <f>Z261/#REF!</f>
        <v>#REF!</v>
      </c>
      <c r="AB261" s="72">
        <v>152806.7567641636</v>
      </c>
      <c r="AC261" s="79" t="e">
        <f>#REF!-AB261</f>
        <v>#REF!</v>
      </c>
      <c r="AD261" s="71" t="e">
        <f>AC261/#REF!</f>
        <v>#REF!</v>
      </c>
      <c r="AE261" s="78" t="e">
        <f>#REF!-#REF!</f>
        <v>#REF!</v>
      </c>
      <c r="AF261" s="71" t="e">
        <f>AE261/#REF!</f>
        <v>#REF!</v>
      </c>
      <c r="AG261" s="78" t="e">
        <f>#REF!-#REF!</f>
        <v>#REF!</v>
      </c>
      <c r="AH261" s="73" t="e">
        <f>AG261/#REF!</f>
        <v>#REF!</v>
      </c>
    </row>
    <row r="262" spans="1:34" s="70" customFormat="1" ht="14.25">
      <c r="A262" s="11" t="s">
        <v>468</v>
      </c>
      <c r="B262" s="52" t="s">
        <v>469</v>
      </c>
      <c r="C262" s="108">
        <v>1423</v>
      </c>
      <c r="D262" s="122">
        <v>2013057</v>
      </c>
      <c r="E262" s="126">
        <v>173600</v>
      </c>
      <c r="F262" s="12">
        <f t="shared" si="45"/>
        <v>16501.03750576037</v>
      </c>
      <c r="G262" s="13">
        <f t="shared" si="58"/>
        <v>0.0009405898908201298</v>
      </c>
      <c r="H262" s="97">
        <f t="shared" si="59"/>
        <v>11.595950460829494</v>
      </c>
      <c r="I262" s="97">
        <f t="shared" si="60"/>
        <v>2271.0375057603696</v>
      </c>
      <c r="J262" s="97">
        <f t="shared" si="61"/>
        <v>2271.0375057603696</v>
      </c>
      <c r="K262" s="97">
        <f t="shared" si="62"/>
        <v>0.0004833126098247078</v>
      </c>
      <c r="L262" s="47">
        <f t="shared" si="46"/>
        <v>71042.7544536444</v>
      </c>
      <c r="M262" s="48">
        <f t="shared" si="48"/>
        <v>8926.783903462352</v>
      </c>
      <c r="N262" s="49">
        <f t="shared" si="47"/>
        <v>79969.53835710675</v>
      </c>
      <c r="O262" s="129"/>
      <c r="Z262" s="78" t="e">
        <f>#REF!-#REF!</f>
        <v>#REF!</v>
      </c>
      <c r="AA262" s="71" t="e">
        <f>Z262/#REF!</f>
        <v>#REF!</v>
      </c>
      <c r="AB262" s="72">
        <v>103930.46722739037</v>
      </c>
      <c r="AC262" s="79" t="e">
        <f>#REF!-AB262</f>
        <v>#REF!</v>
      </c>
      <c r="AD262" s="71" t="e">
        <f>AC262/#REF!</f>
        <v>#REF!</v>
      </c>
      <c r="AE262" s="78" t="e">
        <f>#REF!-#REF!</f>
        <v>#REF!</v>
      </c>
      <c r="AF262" s="71" t="e">
        <f>AE262/#REF!</f>
        <v>#REF!</v>
      </c>
      <c r="AG262" s="78" t="e">
        <f>#REF!-#REF!</f>
        <v>#REF!</v>
      </c>
      <c r="AH262" s="73" t="e">
        <f>AG262/#REF!</f>
        <v>#REF!</v>
      </c>
    </row>
    <row r="263" spans="1:34" s="70" customFormat="1" ht="14.25">
      <c r="A263" s="11" t="s">
        <v>470</v>
      </c>
      <c r="B263" s="52" t="s">
        <v>471</v>
      </c>
      <c r="C263" s="108">
        <v>1900</v>
      </c>
      <c r="D263" s="122">
        <v>1886707.1</v>
      </c>
      <c r="E263" s="126">
        <v>130850</v>
      </c>
      <c r="F263" s="12">
        <f t="shared" si="45"/>
        <v>27395.82338555598</v>
      </c>
      <c r="G263" s="13">
        <f t="shared" si="58"/>
        <v>0.0015616129905863308</v>
      </c>
      <c r="H263" s="97">
        <f t="shared" si="59"/>
        <v>14.418854413450516</v>
      </c>
      <c r="I263" s="97">
        <f t="shared" si="60"/>
        <v>8395.823385555981</v>
      </c>
      <c r="J263" s="97">
        <f t="shared" si="61"/>
        <v>8395.823385555981</v>
      </c>
      <c r="K263" s="97">
        <f t="shared" si="62"/>
        <v>0.0017867636715853243</v>
      </c>
      <c r="L263" s="47">
        <f t="shared" si="46"/>
        <v>117948.62917898556</v>
      </c>
      <c r="M263" s="48">
        <f t="shared" si="48"/>
        <v>33001.52501418094</v>
      </c>
      <c r="N263" s="49">
        <f t="shared" si="47"/>
        <v>150950.1541931665</v>
      </c>
      <c r="O263" s="129"/>
      <c r="Z263" s="78" t="e">
        <f>#REF!-#REF!</f>
        <v>#REF!</v>
      </c>
      <c r="AA263" s="71" t="e">
        <f>Z263/#REF!</f>
        <v>#REF!</v>
      </c>
      <c r="AB263" s="72">
        <v>242502.46355452153</v>
      </c>
      <c r="AC263" s="79" t="e">
        <f>#REF!-AB263</f>
        <v>#REF!</v>
      </c>
      <c r="AD263" s="71" t="e">
        <f>AC263/#REF!</f>
        <v>#REF!</v>
      </c>
      <c r="AE263" s="78" t="e">
        <f>#REF!-#REF!</f>
        <v>#REF!</v>
      </c>
      <c r="AF263" s="71" t="e">
        <f>AE263/#REF!</f>
        <v>#REF!</v>
      </c>
      <c r="AG263" s="78" t="e">
        <f>#REF!-#REF!</f>
        <v>#REF!</v>
      </c>
      <c r="AH263" s="73" t="e">
        <f>AG263/#REF!</f>
        <v>#REF!</v>
      </c>
    </row>
    <row r="264" spans="1:34" s="70" customFormat="1" ht="14.25">
      <c r="A264" s="11" t="s">
        <v>472</v>
      </c>
      <c r="B264" s="52" t="s">
        <v>473</v>
      </c>
      <c r="C264" s="108">
        <v>137</v>
      </c>
      <c r="D264" s="122">
        <v>265241.44</v>
      </c>
      <c r="E264" s="126">
        <v>27350</v>
      </c>
      <c r="F264" s="12">
        <f aca="true" t="shared" si="63" ref="F264:F327">D264/E264*C264</f>
        <v>1328.6317104204754</v>
      </c>
      <c r="G264" s="13">
        <f t="shared" si="58"/>
        <v>7.57344836655452E-05</v>
      </c>
      <c r="H264" s="97">
        <f t="shared" si="59"/>
        <v>9.69804168190128</v>
      </c>
      <c r="I264" s="97">
        <f t="shared" si="60"/>
        <v>-41.36828957952461</v>
      </c>
      <c r="J264" s="97">
        <f t="shared" si="61"/>
        <v>0</v>
      </c>
      <c r="K264" s="97">
        <f t="shared" si="62"/>
        <v>0</v>
      </c>
      <c r="L264" s="47">
        <f t="shared" si="46"/>
        <v>5720.225551258629</v>
      </c>
      <c r="M264" s="48">
        <f t="shared" si="48"/>
        <v>0</v>
      </c>
      <c r="N264" s="49">
        <f t="shared" si="47"/>
        <v>5720.225551258629</v>
      </c>
      <c r="O264" s="129"/>
      <c r="Z264" s="78" t="e">
        <f>#REF!-#REF!</f>
        <v>#REF!</v>
      </c>
      <c r="AA264" s="71" t="e">
        <f>Z264/#REF!</f>
        <v>#REF!</v>
      </c>
      <c r="AB264" s="72">
        <v>8392.189111094634</v>
      </c>
      <c r="AC264" s="79" t="e">
        <f>#REF!-AB264</f>
        <v>#REF!</v>
      </c>
      <c r="AD264" s="71" t="e">
        <f>AC264/#REF!</f>
        <v>#REF!</v>
      </c>
      <c r="AE264" s="78" t="e">
        <f>#REF!-#REF!</f>
        <v>#REF!</v>
      </c>
      <c r="AF264" s="71" t="e">
        <f>AE264/#REF!</f>
        <v>#REF!</v>
      </c>
      <c r="AG264" s="78" t="e">
        <f>#REF!-#REF!</f>
        <v>#REF!</v>
      </c>
      <c r="AH264" s="73" t="e">
        <f>AG264/#REF!</f>
        <v>#REF!</v>
      </c>
    </row>
    <row r="265" spans="1:34" s="70" customFormat="1" ht="14.25">
      <c r="A265" s="11" t="s">
        <v>474</v>
      </c>
      <c r="B265" s="52" t="s">
        <v>475</v>
      </c>
      <c r="C265" s="108">
        <v>1101</v>
      </c>
      <c r="D265" s="122">
        <v>818088</v>
      </c>
      <c r="E265" s="126">
        <v>57300</v>
      </c>
      <c r="F265" s="12">
        <f t="shared" si="63"/>
        <v>15719.282513089005</v>
      </c>
      <c r="G265" s="13">
        <f t="shared" si="58"/>
        <v>0.0008960283992806942</v>
      </c>
      <c r="H265" s="97">
        <f t="shared" si="59"/>
        <v>14.277277486910995</v>
      </c>
      <c r="I265" s="97">
        <f t="shared" si="60"/>
        <v>4709.282513089005</v>
      </c>
      <c r="J265" s="97">
        <f t="shared" si="61"/>
        <v>4709.282513089005</v>
      </c>
      <c r="K265" s="97">
        <f t="shared" si="62"/>
        <v>0.0010022096139010509</v>
      </c>
      <c r="L265" s="47">
        <f aca="true" t="shared" si="64" ref="L265:L328">$B$541*G265</f>
        <v>67677.02499767083</v>
      </c>
      <c r="M265" s="48">
        <f t="shared" si="48"/>
        <v>18510.811568752408</v>
      </c>
      <c r="N265" s="49">
        <f aca="true" t="shared" si="65" ref="N265:N328">L265+M265</f>
        <v>86187.83656642324</v>
      </c>
      <c r="O265" s="129"/>
      <c r="Z265" s="78" t="e">
        <f>#REF!-#REF!</f>
        <v>#REF!</v>
      </c>
      <c r="AA265" s="71" t="e">
        <f>Z265/#REF!</f>
        <v>#REF!</v>
      </c>
      <c r="AB265" s="72">
        <v>100086.36711318661</v>
      </c>
      <c r="AC265" s="79" t="e">
        <f>#REF!-AB265</f>
        <v>#REF!</v>
      </c>
      <c r="AD265" s="71" t="e">
        <f>AC265/#REF!</f>
        <v>#REF!</v>
      </c>
      <c r="AE265" s="78" t="e">
        <f>#REF!-#REF!</f>
        <v>#REF!</v>
      </c>
      <c r="AF265" s="71" t="e">
        <f>AE265/#REF!</f>
        <v>#REF!</v>
      </c>
      <c r="AG265" s="78" t="e">
        <f>#REF!-#REF!</f>
        <v>#REF!</v>
      </c>
      <c r="AH265" s="73" t="e">
        <f>AG265/#REF!</f>
        <v>#REF!</v>
      </c>
    </row>
    <row r="266" spans="1:34" s="70" customFormat="1" ht="14.25">
      <c r="A266" s="11" t="s">
        <v>476</v>
      </c>
      <c r="B266" s="52" t="s">
        <v>477</v>
      </c>
      <c r="C266" s="108">
        <v>1103</v>
      </c>
      <c r="D266" s="122">
        <v>2876087.3</v>
      </c>
      <c r="E266" s="126">
        <v>291650</v>
      </c>
      <c r="F266" s="12">
        <f t="shared" si="63"/>
        <v>10877.161981484656</v>
      </c>
      <c r="G266" s="13">
        <f t="shared" si="58"/>
        <v>0.0006200185047168085</v>
      </c>
      <c r="H266" s="97">
        <f t="shared" si="59"/>
        <v>9.861434253385907</v>
      </c>
      <c r="I266" s="97">
        <f t="shared" si="60"/>
        <v>-152.83801851534463</v>
      </c>
      <c r="J266" s="97">
        <f t="shared" si="61"/>
        <v>0</v>
      </c>
      <c r="K266" s="97">
        <f t="shared" si="62"/>
        <v>0</v>
      </c>
      <c r="L266" s="47">
        <f t="shared" si="64"/>
        <v>46829.997661260546</v>
      </c>
      <c r="M266" s="48">
        <f aca="true" t="shared" si="66" ref="M266:M329">$G$541*K266</f>
        <v>0</v>
      </c>
      <c r="N266" s="49">
        <f t="shared" si="65"/>
        <v>46829.997661260546</v>
      </c>
      <c r="O266" s="129"/>
      <c r="Z266" s="78" t="e">
        <f>#REF!-#REF!</f>
        <v>#REF!</v>
      </c>
      <c r="AA266" s="71" t="e">
        <f>Z266/#REF!</f>
        <v>#REF!</v>
      </c>
      <c r="AB266" s="72">
        <v>72373.27151828789</v>
      </c>
      <c r="AC266" s="79" t="e">
        <f>#REF!-AB266</f>
        <v>#REF!</v>
      </c>
      <c r="AD266" s="71" t="e">
        <f>AC266/#REF!</f>
        <v>#REF!</v>
      </c>
      <c r="AE266" s="78" t="e">
        <f>#REF!-#REF!</f>
        <v>#REF!</v>
      </c>
      <c r="AF266" s="71" t="e">
        <f>AE266/#REF!</f>
        <v>#REF!</v>
      </c>
      <c r="AG266" s="78" t="e">
        <f>#REF!-#REF!</f>
        <v>#REF!</v>
      </c>
      <c r="AH266" s="73" t="e">
        <f>AG266/#REF!</f>
        <v>#REF!</v>
      </c>
    </row>
    <row r="267" spans="1:34" s="70" customFormat="1" ht="14.25">
      <c r="A267" s="11" t="s">
        <v>478</v>
      </c>
      <c r="B267" s="52" t="s">
        <v>479</v>
      </c>
      <c r="C267" s="108">
        <v>2582</v>
      </c>
      <c r="D267" s="122">
        <v>2439177</v>
      </c>
      <c r="E267" s="126">
        <v>150450</v>
      </c>
      <c r="F267" s="12">
        <f t="shared" si="63"/>
        <v>41860.78440677966</v>
      </c>
      <c r="G267" s="13">
        <f t="shared" si="58"/>
        <v>0.0023861427271511144</v>
      </c>
      <c r="H267" s="97">
        <f t="shared" si="59"/>
        <v>16.212542372881355</v>
      </c>
      <c r="I267" s="97">
        <f t="shared" si="60"/>
        <v>16040.78440677966</v>
      </c>
      <c r="J267" s="97">
        <f t="shared" si="61"/>
        <v>16040.78440677966</v>
      </c>
      <c r="K267" s="97">
        <f t="shared" si="62"/>
        <v>0.0034137319862009305</v>
      </c>
      <c r="L267" s="47">
        <f t="shared" si="64"/>
        <v>180225.36018172366</v>
      </c>
      <c r="M267" s="48">
        <f t="shared" si="66"/>
        <v>63051.62978513119</v>
      </c>
      <c r="N267" s="49">
        <f t="shared" si="65"/>
        <v>243276.98996685486</v>
      </c>
      <c r="O267" s="129"/>
      <c r="Z267" s="78" t="e">
        <f>#REF!-#REF!</f>
        <v>#REF!</v>
      </c>
      <c r="AA267" s="71" t="e">
        <f>Z267/#REF!</f>
        <v>#REF!</v>
      </c>
      <c r="AB267" s="72">
        <v>489424.1368991954</v>
      </c>
      <c r="AC267" s="79" t="e">
        <f>#REF!-AB267</f>
        <v>#REF!</v>
      </c>
      <c r="AD267" s="71" t="e">
        <f>AC267/#REF!</f>
        <v>#REF!</v>
      </c>
      <c r="AE267" s="78" t="e">
        <f>#REF!-#REF!</f>
        <v>#REF!</v>
      </c>
      <c r="AF267" s="71" t="e">
        <f>AE267/#REF!</f>
        <v>#REF!</v>
      </c>
      <c r="AG267" s="78" t="e">
        <f>#REF!-#REF!</f>
        <v>#REF!</v>
      </c>
      <c r="AH267" s="73" t="e">
        <f>AG267/#REF!</f>
        <v>#REF!</v>
      </c>
    </row>
    <row r="268" spans="1:34" s="70" customFormat="1" ht="14.25">
      <c r="A268" s="11" t="s">
        <v>480</v>
      </c>
      <c r="B268" s="52" t="s">
        <v>481</v>
      </c>
      <c r="C268" s="108">
        <v>3190</v>
      </c>
      <c r="D268" s="122">
        <v>4978493.72</v>
      </c>
      <c r="E268" s="126">
        <v>368400</v>
      </c>
      <c r="F268" s="12">
        <f t="shared" si="63"/>
        <v>43109.106858849074</v>
      </c>
      <c r="G268" s="13">
        <f t="shared" si="58"/>
        <v>0.0024572994334182445</v>
      </c>
      <c r="H268" s="97">
        <f t="shared" si="59"/>
        <v>13.513826601520087</v>
      </c>
      <c r="I268" s="97">
        <f t="shared" si="60"/>
        <v>11209.106858849078</v>
      </c>
      <c r="J268" s="97">
        <f t="shared" si="61"/>
        <v>11209.106858849078</v>
      </c>
      <c r="K268" s="97">
        <f t="shared" si="62"/>
        <v>0.0023854747779431928</v>
      </c>
      <c r="L268" s="47">
        <f t="shared" si="64"/>
        <v>185599.82620608</v>
      </c>
      <c r="M268" s="48">
        <f t="shared" si="66"/>
        <v>44059.71914861077</v>
      </c>
      <c r="N268" s="49">
        <f t="shared" si="65"/>
        <v>229659.54535469078</v>
      </c>
      <c r="O268" s="129"/>
      <c r="Z268" s="78" t="e">
        <f>#REF!-#REF!</f>
        <v>#REF!</v>
      </c>
      <c r="AA268" s="71" t="e">
        <f>Z268/#REF!</f>
        <v>#REF!</v>
      </c>
      <c r="AB268" s="72">
        <v>324318.44232853764</v>
      </c>
      <c r="AC268" s="79" t="e">
        <f>#REF!-AB268</f>
        <v>#REF!</v>
      </c>
      <c r="AD268" s="71" t="e">
        <f>AC268/#REF!</f>
        <v>#REF!</v>
      </c>
      <c r="AE268" s="78" t="e">
        <f>#REF!-#REF!</f>
        <v>#REF!</v>
      </c>
      <c r="AF268" s="71" t="e">
        <f>AE268/#REF!</f>
        <v>#REF!</v>
      </c>
      <c r="AG268" s="78" t="e">
        <f>#REF!-#REF!</f>
        <v>#REF!</v>
      </c>
      <c r="AH268" s="73" t="e">
        <f>AG268/#REF!</f>
        <v>#REF!</v>
      </c>
    </row>
    <row r="269" spans="1:34" s="70" customFormat="1" ht="14.25">
      <c r="A269" s="11" t="s">
        <v>482</v>
      </c>
      <c r="B269" s="52" t="s">
        <v>483</v>
      </c>
      <c r="C269" s="108">
        <v>175</v>
      </c>
      <c r="D269" s="122">
        <v>458216</v>
      </c>
      <c r="E269" s="126">
        <v>29900</v>
      </c>
      <c r="F269" s="12">
        <f t="shared" si="63"/>
        <v>2681.866220735786</v>
      </c>
      <c r="G269" s="13">
        <f t="shared" si="58"/>
        <v>0.00015287137277734638</v>
      </c>
      <c r="H269" s="97">
        <f t="shared" si="59"/>
        <v>15.32494983277592</v>
      </c>
      <c r="I269" s="97">
        <f t="shared" si="60"/>
        <v>931.8662207357859</v>
      </c>
      <c r="J269" s="97">
        <f t="shared" si="61"/>
        <v>931.8662207357859</v>
      </c>
      <c r="K269" s="97">
        <f t="shared" si="62"/>
        <v>0.00019831583318590177</v>
      </c>
      <c r="L269" s="47">
        <f t="shared" si="64"/>
        <v>11546.374785872971</v>
      </c>
      <c r="M269" s="48">
        <f t="shared" si="66"/>
        <v>3662.893438943606</v>
      </c>
      <c r="N269" s="49">
        <f t="shared" si="65"/>
        <v>15209.268224816577</v>
      </c>
      <c r="O269" s="129"/>
      <c r="Z269" s="78" t="e">
        <f>#REF!-#REF!</f>
        <v>#REF!</v>
      </c>
      <c r="AA269" s="71" t="e">
        <f>Z269/#REF!</f>
        <v>#REF!</v>
      </c>
      <c r="AB269" s="72">
        <v>24580.005516051056</v>
      </c>
      <c r="AC269" s="79" t="e">
        <f>#REF!-AB269</f>
        <v>#REF!</v>
      </c>
      <c r="AD269" s="71" t="e">
        <f>AC269/#REF!</f>
        <v>#REF!</v>
      </c>
      <c r="AE269" s="78" t="e">
        <f>#REF!-#REF!</f>
        <v>#REF!</v>
      </c>
      <c r="AF269" s="71" t="e">
        <f>AE269/#REF!</f>
        <v>#REF!</v>
      </c>
      <c r="AG269" s="78" t="e">
        <f>#REF!-#REF!</f>
        <v>#REF!</v>
      </c>
      <c r="AH269" s="73" t="e">
        <f>AG269/#REF!</f>
        <v>#REF!</v>
      </c>
    </row>
    <row r="270" spans="1:34" s="70" customFormat="1" ht="14.25">
      <c r="A270" s="11" t="s">
        <v>484</v>
      </c>
      <c r="B270" s="52" t="s">
        <v>485</v>
      </c>
      <c r="C270" s="108">
        <v>862</v>
      </c>
      <c r="D270" s="122">
        <v>2331181.76</v>
      </c>
      <c r="E270" s="124">
        <v>161300</v>
      </c>
      <c r="F270" s="12">
        <f t="shared" si="63"/>
        <v>12458.020316924983</v>
      </c>
      <c r="G270" s="13">
        <f t="shared" si="58"/>
        <v>0.0007101303760833715</v>
      </c>
      <c r="H270" s="97">
        <f t="shared" si="59"/>
        <v>14.452459764414133</v>
      </c>
      <c r="I270" s="97">
        <f t="shared" si="60"/>
        <v>3838.0203169249826</v>
      </c>
      <c r="J270" s="97">
        <f t="shared" si="61"/>
        <v>3838.0203169249826</v>
      </c>
      <c r="K270" s="97">
        <f t="shared" si="62"/>
        <v>0.0008167912732520911</v>
      </c>
      <c r="L270" s="47">
        <f t="shared" si="64"/>
        <v>53636.14730557705</v>
      </c>
      <c r="M270" s="48">
        <f t="shared" si="66"/>
        <v>15086.134816966121</v>
      </c>
      <c r="N270" s="49">
        <f t="shared" si="65"/>
        <v>68722.28212254317</v>
      </c>
      <c r="O270" s="129"/>
      <c r="Z270" s="78" t="e">
        <f>#REF!-#REF!</f>
        <v>#REF!</v>
      </c>
      <c r="AA270" s="71" t="e">
        <f>Z270/#REF!</f>
        <v>#REF!</v>
      </c>
      <c r="AB270" s="72">
        <v>64483.903205130155</v>
      </c>
      <c r="AC270" s="79" t="e">
        <f>#REF!-AB270</f>
        <v>#REF!</v>
      </c>
      <c r="AD270" s="71" t="e">
        <f>AC270/#REF!</f>
        <v>#REF!</v>
      </c>
      <c r="AE270" s="78" t="e">
        <f>#REF!-#REF!</f>
        <v>#REF!</v>
      </c>
      <c r="AF270" s="71" t="e">
        <f>AE270/#REF!</f>
        <v>#REF!</v>
      </c>
      <c r="AG270" s="78" t="e">
        <f>#REF!-#REF!</f>
        <v>#REF!</v>
      </c>
      <c r="AH270" s="73" t="e">
        <f>AG270/#REF!</f>
        <v>#REF!</v>
      </c>
    </row>
    <row r="271" spans="1:34" s="70" customFormat="1" ht="14.25">
      <c r="A271" s="11" t="s">
        <v>486</v>
      </c>
      <c r="B271" s="52" t="s">
        <v>487</v>
      </c>
      <c r="C271" s="108">
        <v>305</v>
      </c>
      <c r="D271" s="122">
        <v>300608</v>
      </c>
      <c r="E271" s="124">
        <v>40000</v>
      </c>
      <c r="F271" s="12">
        <f t="shared" si="63"/>
        <v>2292.136</v>
      </c>
      <c r="G271" s="13">
        <f t="shared" si="58"/>
        <v>0.00013065602385500076</v>
      </c>
      <c r="H271" s="97">
        <f t="shared" si="59"/>
        <v>7.5152</v>
      </c>
      <c r="I271" s="97">
        <f t="shared" si="60"/>
        <v>-757.8639999999999</v>
      </c>
      <c r="J271" s="97">
        <f t="shared" si="61"/>
        <v>0</v>
      </c>
      <c r="K271" s="97">
        <f t="shared" si="62"/>
        <v>0</v>
      </c>
      <c r="L271" s="47">
        <f t="shared" si="64"/>
        <v>9868.449481768208</v>
      </c>
      <c r="M271" s="48">
        <f t="shared" si="66"/>
        <v>0</v>
      </c>
      <c r="N271" s="49">
        <f t="shared" si="65"/>
        <v>9868.449481768208</v>
      </c>
      <c r="O271" s="129"/>
      <c r="Z271" s="78" t="e">
        <f>#REF!-#REF!</f>
        <v>#REF!</v>
      </c>
      <c r="AA271" s="71" t="e">
        <f>Z271/#REF!</f>
        <v>#REF!</v>
      </c>
      <c r="AB271" s="72">
        <v>18357.549277478884</v>
      </c>
      <c r="AC271" s="79" t="e">
        <f>#REF!-AB271</f>
        <v>#REF!</v>
      </c>
      <c r="AD271" s="71" t="e">
        <f>AC271/#REF!</f>
        <v>#REF!</v>
      </c>
      <c r="AE271" s="78" t="e">
        <f>#REF!-#REF!</f>
        <v>#REF!</v>
      </c>
      <c r="AF271" s="71" t="e">
        <f>AE271/#REF!</f>
        <v>#REF!</v>
      </c>
      <c r="AG271" s="78" t="e">
        <f>#REF!-#REF!</f>
        <v>#REF!</v>
      </c>
      <c r="AH271" s="73" t="e">
        <f>AG271/#REF!</f>
        <v>#REF!</v>
      </c>
    </row>
    <row r="272" spans="1:34" s="70" customFormat="1" ht="14.25">
      <c r="A272" s="11" t="s">
        <v>488</v>
      </c>
      <c r="B272" s="52" t="s">
        <v>489</v>
      </c>
      <c r="C272" s="108">
        <v>1048</v>
      </c>
      <c r="D272" s="122">
        <v>1402329</v>
      </c>
      <c r="E272" s="124">
        <v>116550</v>
      </c>
      <c r="F272" s="12">
        <f t="shared" si="63"/>
        <v>12609.530604890606</v>
      </c>
      <c r="G272" s="13">
        <f t="shared" si="58"/>
        <v>0.0007187667448672108</v>
      </c>
      <c r="H272" s="97">
        <f t="shared" si="59"/>
        <v>12.031994851994853</v>
      </c>
      <c r="I272" s="97">
        <f t="shared" si="60"/>
        <v>2129.5306048906054</v>
      </c>
      <c r="J272" s="97">
        <f t="shared" si="61"/>
        <v>2129.5306048906054</v>
      </c>
      <c r="K272" s="97">
        <f t="shared" si="62"/>
        <v>0.00045319770886243876</v>
      </c>
      <c r="L272" s="47">
        <f t="shared" si="64"/>
        <v>54288.45223982043</v>
      </c>
      <c r="M272" s="48">
        <f t="shared" si="66"/>
        <v>8370.561682689244</v>
      </c>
      <c r="N272" s="49">
        <f t="shared" si="65"/>
        <v>62659.01392250967</v>
      </c>
      <c r="O272" s="129"/>
      <c r="Z272" s="78" t="e">
        <f>#REF!-#REF!</f>
        <v>#REF!</v>
      </c>
      <c r="AA272" s="71" t="e">
        <f>Z272/#REF!</f>
        <v>#REF!</v>
      </c>
      <c r="AB272" s="72">
        <v>90142.28402366511</v>
      </c>
      <c r="AC272" s="79" t="e">
        <f>#REF!-AB272</f>
        <v>#REF!</v>
      </c>
      <c r="AD272" s="71" t="e">
        <f>AC272/#REF!</f>
        <v>#REF!</v>
      </c>
      <c r="AE272" s="78" t="e">
        <f>#REF!-#REF!</f>
        <v>#REF!</v>
      </c>
      <c r="AF272" s="71" t="e">
        <f>AE272/#REF!</f>
        <v>#REF!</v>
      </c>
      <c r="AG272" s="78" t="e">
        <f>#REF!-#REF!</f>
        <v>#REF!</v>
      </c>
      <c r="AH272" s="73" t="e">
        <f>AG272/#REF!</f>
        <v>#REF!</v>
      </c>
    </row>
    <row r="273" spans="1:34" s="70" customFormat="1" ht="14.25">
      <c r="A273" s="11" t="s">
        <v>490</v>
      </c>
      <c r="B273" s="52" t="s">
        <v>491</v>
      </c>
      <c r="C273" s="108">
        <v>1093</v>
      </c>
      <c r="D273" s="122">
        <v>989130.65</v>
      </c>
      <c r="E273" s="124">
        <v>86200</v>
      </c>
      <c r="F273" s="12">
        <f t="shared" si="63"/>
        <v>12541.993044663574</v>
      </c>
      <c r="G273" s="13">
        <f t="shared" si="58"/>
        <v>0.0007149169780644854</v>
      </c>
      <c r="H273" s="97">
        <f t="shared" si="59"/>
        <v>11.474833526682135</v>
      </c>
      <c r="I273" s="97">
        <f t="shared" si="60"/>
        <v>1611.993044663573</v>
      </c>
      <c r="J273" s="97">
        <f t="shared" si="61"/>
        <v>1611.993044663573</v>
      </c>
      <c r="K273" s="97">
        <f t="shared" si="62"/>
        <v>0.0003430575512115013</v>
      </c>
      <c r="L273" s="47">
        <f t="shared" si="64"/>
        <v>53997.67935321059</v>
      </c>
      <c r="M273" s="48">
        <f t="shared" si="66"/>
        <v>6336.272970876429</v>
      </c>
      <c r="N273" s="49">
        <f t="shared" si="65"/>
        <v>60333.95232408702</v>
      </c>
      <c r="O273" s="129"/>
      <c r="Z273" s="78" t="e">
        <f>#REF!-#REF!</f>
        <v>#REF!</v>
      </c>
      <c r="AA273" s="71" t="e">
        <f>Z273/#REF!</f>
        <v>#REF!</v>
      </c>
      <c r="AB273" s="72">
        <v>109753.56534301961</v>
      </c>
      <c r="AC273" s="79" t="e">
        <f>#REF!-AB273</f>
        <v>#REF!</v>
      </c>
      <c r="AD273" s="71" t="e">
        <f>AC273/#REF!</f>
        <v>#REF!</v>
      </c>
      <c r="AE273" s="78" t="e">
        <f>#REF!-#REF!</f>
        <v>#REF!</v>
      </c>
      <c r="AF273" s="71" t="e">
        <f>AE273/#REF!</f>
        <v>#REF!</v>
      </c>
      <c r="AG273" s="78" t="e">
        <f>#REF!-#REF!</f>
        <v>#REF!</v>
      </c>
      <c r="AH273" s="73" t="e">
        <f>AG273/#REF!</f>
        <v>#REF!</v>
      </c>
    </row>
    <row r="274" spans="1:34" s="70" customFormat="1" ht="14.25">
      <c r="A274" s="11" t="s">
        <v>492</v>
      </c>
      <c r="B274" s="52" t="s">
        <v>493</v>
      </c>
      <c r="C274" s="108">
        <v>1592</v>
      </c>
      <c r="D274" s="122">
        <v>1892780.59</v>
      </c>
      <c r="E274" s="124">
        <v>160600</v>
      </c>
      <c r="F274" s="12">
        <f t="shared" si="63"/>
        <v>18762.806346699876</v>
      </c>
      <c r="G274" s="13">
        <f t="shared" si="58"/>
        <v>0.001069514930013393</v>
      </c>
      <c r="H274" s="97">
        <f t="shared" si="59"/>
        <v>11.785682378580324</v>
      </c>
      <c r="I274" s="97">
        <f t="shared" si="60"/>
        <v>2842.8063466998756</v>
      </c>
      <c r="J274" s="97">
        <f t="shared" si="61"/>
        <v>2842.8063466998756</v>
      </c>
      <c r="K274" s="97">
        <f t="shared" si="62"/>
        <v>0.0006049940395809275</v>
      </c>
      <c r="L274" s="47">
        <f t="shared" si="64"/>
        <v>80780.46266391157</v>
      </c>
      <c r="M274" s="48">
        <f t="shared" si="66"/>
        <v>11174.23991105973</v>
      </c>
      <c r="N274" s="49">
        <f t="shared" si="65"/>
        <v>91954.7025749713</v>
      </c>
      <c r="O274" s="129"/>
      <c r="Z274" s="78" t="e">
        <f>#REF!-#REF!</f>
        <v>#REF!</v>
      </c>
      <c r="AA274" s="71" t="e">
        <f>Z274/#REF!</f>
        <v>#REF!</v>
      </c>
      <c r="AB274" s="72">
        <v>123875.92604767942</v>
      </c>
      <c r="AC274" s="79" t="e">
        <f>#REF!-AB274</f>
        <v>#REF!</v>
      </c>
      <c r="AD274" s="71" t="e">
        <f>AC274/#REF!</f>
        <v>#REF!</v>
      </c>
      <c r="AE274" s="78" t="e">
        <f>#REF!-#REF!</f>
        <v>#REF!</v>
      </c>
      <c r="AF274" s="71" t="e">
        <f>AE274/#REF!</f>
        <v>#REF!</v>
      </c>
      <c r="AG274" s="78" t="e">
        <f>#REF!-#REF!</f>
        <v>#REF!</v>
      </c>
      <c r="AH274" s="73" t="e">
        <f>AG274/#REF!</f>
        <v>#REF!</v>
      </c>
    </row>
    <row r="275" spans="1:34" s="70" customFormat="1" ht="14.25">
      <c r="A275" s="11" t="s">
        <v>494</v>
      </c>
      <c r="B275" s="52" t="s">
        <v>495</v>
      </c>
      <c r="C275" s="108">
        <v>49</v>
      </c>
      <c r="D275" s="122">
        <v>102898</v>
      </c>
      <c r="E275" s="124">
        <v>26700</v>
      </c>
      <c r="F275" s="12">
        <f t="shared" si="63"/>
        <v>188.83902621722845</v>
      </c>
      <c r="G275" s="13">
        <f t="shared" si="58"/>
        <v>1.0764176433768902E-05</v>
      </c>
      <c r="H275" s="97">
        <f t="shared" si="59"/>
        <v>3.8538576779026217</v>
      </c>
      <c r="I275" s="97">
        <f t="shared" si="60"/>
        <v>-301.1609737827715</v>
      </c>
      <c r="J275" s="97">
        <f t="shared" si="61"/>
        <v>0</v>
      </c>
      <c r="K275" s="97">
        <f t="shared" si="62"/>
        <v>0</v>
      </c>
      <c r="L275" s="47">
        <f t="shared" si="64"/>
        <v>813.0182460425651</v>
      </c>
      <c r="M275" s="48">
        <f t="shared" si="66"/>
        <v>0</v>
      </c>
      <c r="N275" s="49">
        <f t="shared" si="65"/>
        <v>813.0182460425651</v>
      </c>
      <c r="O275" s="129"/>
      <c r="Z275" s="78" t="e">
        <f>#REF!-#REF!</f>
        <v>#REF!</v>
      </c>
      <c r="AA275" s="71" t="e">
        <f>Z275/#REF!</f>
        <v>#REF!</v>
      </c>
      <c r="AB275" s="72">
        <v>1387.96633528163</v>
      </c>
      <c r="AC275" s="79" t="e">
        <f>#REF!-AB275</f>
        <v>#REF!</v>
      </c>
      <c r="AD275" s="71" t="e">
        <f>AC275/#REF!</f>
        <v>#REF!</v>
      </c>
      <c r="AE275" s="78" t="e">
        <f>#REF!-#REF!</f>
        <v>#REF!</v>
      </c>
      <c r="AF275" s="71" t="e">
        <f>AE275/#REF!</f>
        <v>#REF!</v>
      </c>
      <c r="AG275" s="78" t="e">
        <f>#REF!-#REF!</f>
        <v>#REF!</v>
      </c>
      <c r="AH275" s="73" t="e">
        <f>AG275/#REF!</f>
        <v>#REF!</v>
      </c>
    </row>
    <row r="276" spans="1:34" s="70" customFormat="1" ht="14.25">
      <c r="A276" s="11" t="s">
        <v>496</v>
      </c>
      <c r="B276" s="52" t="s">
        <v>497</v>
      </c>
      <c r="C276" s="108">
        <v>1049</v>
      </c>
      <c r="D276" s="122">
        <v>3819975.58</v>
      </c>
      <c r="E276" s="124">
        <v>548950</v>
      </c>
      <c r="F276" s="12">
        <f t="shared" si="63"/>
        <v>7299.670978085436</v>
      </c>
      <c r="G276" s="13">
        <f t="shared" si="58"/>
        <v>0.00041609485015129446</v>
      </c>
      <c r="H276" s="97">
        <f t="shared" si="59"/>
        <v>6.958694926678204</v>
      </c>
      <c r="I276" s="97">
        <f t="shared" si="60"/>
        <v>-3190.3290219145642</v>
      </c>
      <c r="J276" s="97">
        <f t="shared" si="61"/>
        <v>0</v>
      </c>
      <c r="K276" s="97">
        <f t="shared" si="62"/>
        <v>0</v>
      </c>
      <c r="L276" s="47">
        <f t="shared" si="64"/>
        <v>31427.64403192727</v>
      </c>
      <c r="M276" s="48">
        <f t="shared" si="66"/>
        <v>0</v>
      </c>
      <c r="N276" s="49">
        <f t="shared" si="65"/>
        <v>31427.64403192727</v>
      </c>
      <c r="O276" s="129"/>
      <c r="Z276" s="78" t="e">
        <f>#REF!-#REF!</f>
        <v>#REF!</v>
      </c>
      <c r="AA276" s="71" t="e">
        <f>Z276/#REF!</f>
        <v>#REF!</v>
      </c>
      <c r="AB276" s="72">
        <v>46483.5701201785</v>
      </c>
      <c r="AC276" s="79" t="e">
        <f>#REF!-AB276</f>
        <v>#REF!</v>
      </c>
      <c r="AD276" s="71" t="e">
        <f>AC276/#REF!</f>
        <v>#REF!</v>
      </c>
      <c r="AE276" s="78" t="e">
        <f>#REF!-#REF!</f>
        <v>#REF!</v>
      </c>
      <c r="AF276" s="71" t="e">
        <f>AE276/#REF!</f>
        <v>#REF!</v>
      </c>
      <c r="AG276" s="78" t="e">
        <f>#REF!-#REF!</f>
        <v>#REF!</v>
      </c>
      <c r="AH276" s="73" t="e">
        <f>AG276/#REF!</f>
        <v>#REF!</v>
      </c>
    </row>
    <row r="277" spans="1:34" s="70" customFormat="1" ht="14.25">
      <c r="A277" s="11" t="s">
        <v>498</v>
      </c>
      <c r="B277" s="52" t="s">
        <v>499</v>
      </c>
      <c r="C277" s="108">
        <v>36</v>
      </c>
      <c r="D277" s="122">
        <v>127665.59</v>
      </c>
      <c r="E277" s="124">
        <v>19050</v>
      </c>
      <c r="F277" s="12">
        <f t="shared" si="63"/>
        <v>241.25780787401573</v>
      </c>
      <c r="G277" s="13">
        <f t="shared" si="58"/>
        <v>1.3752144681115165E-05</v>
      </c>
      <c r="H277" s="97">
        <f t="shared" si="59"/>
        <v>6.701605774278215</v>
      </c>
      <c r="I277" s="97">
        <f t="shared" si="60"/>
        <v>-118.74219212598427</v>
      </c>
      <c r="J277" s="97">
        <f t="shared" si="61"/>
        <v>0</v>
      </c>
      <c r="K277" s="97">
        <f t="shared" si="62"/>
        <v>0</v>
      </c>
      <c r="L277" s="47">
        <f t="shared" si="64"/>
        <v>1038.6994877646284</v>
      </c>
      <c r="M277" s="48">
        <f t="shared" si="66"/>
        <v>0</v>
      </c>
      <c r="N277" s="49">
        <f t="shared" si="65"/>
        <v>1038.6994877646284</v>
      </c>
      <c r="O277" s="129"/>
      <c r="Z277" s="78" t="e">
        <f>#REF!-#REF!</f>
        <v>#REF!</v>
      </c>
      <c r="AA277" s="71" t="e">
        <f>Z277/#REF!</f>
        <v>#REF!</v>
      </c>
      <c r="AB277" s="72">
        <v>1879.0574977861368</v>
      </c>
      <c r="AC277" s="79" t="e">
        <f>#REF!-AB277</f>
        <v>#REF!</v>
      </c>
      <c r="AD277" s="71" t="e">
        <f>AC277/#REF!</f>
        <v>#REF!</v>
      </c>
      <c r="AE277" s="78" t="e">
        <f>#REF!-#REF!</f>
        <v>#REF!</v>
      </c>
      <c r="AF277" s="71" t="e">
        <f>AE277/#REF!</f>
        <v>#REF!</v>
      </c>
      <c r="AG277" s="78" t="e">
        <f>#REF!-#REF!</f>
        <v>#REF!</v>
      </c>
      <c r="AH277" s="73" t="e">
        <f>AG277/#REF!</f>
        <v>#REF!</v>
      </c>
    </row>
    <row r="278" spans="1:34" s="70" customFormat="1" ht="14.25">
      <c r="A278" s="11" t="s">
        <v>500</v>
      </c>
      <c r="B278" s="52" t="s">
        <v>501</v>
      </c>
      <c r="C278" s="108">
        <v>2881</v>
      </c>
      <c r="D278" s="122">
        <v>2446841.49</v>
      </c>
      <c r="E278" s="124">
        <v>116750</v>
      </c>
      <c r="F278" s="12">
        <f>D278/E278*C278</f>
        <v>60379.874369935766</v>
      </c>
      <c r="G278" s="13">
        <f t="shared" si="58"/>
        <v>0.003441765369088168</v>
      </c>
      <c r="H278" s="97">
        <f t="shared" si="59"/>
        <v>20.957957087794433</v>
      </c>
      <c r="I278" s="97">
        <f t="shared" si="60"/>
        <v>31569.874369935762</v>
      </c>
      <c r="J278" s="97">
        <f t="shared" si="61"/>
        <v>31569.874369935762</v>
      </c>
      <c r="K278" s="97">
        <f t="shared" si="62"/>
        <v>0.006718567322146981</v>
      </c>
      <c r="L278" s="47">
        <f t="shared" si="64"/>
        <v>259956.53832722933</v>
      </c>
      <c r="M278" s="48">
        <f t="shared" si="66"/>
        <v>124091.93844005474</v>
      </c>
      <c r="N278" s="49">
        <f t="shared" si="65"/>
        <v>384048.4767672841</v>
      </c>
      <c r="O278" s="129"/>
      <c r="Z278" s="78" t="e">
        <f>#REF!-#REF!</f>
        <v>#REF!</v>
      </c>
      <c r="AA278" s="71" t="e">
        <f>Z278/#REF!</f>
        <v>#REF!</v>
      </c>
      <c r="AB278" s="72">
        <v>588830.2849554119</v>
      </c>
      <c r="AC278" s="79" t="e">
        <f>#REF!-AB278</f>
        <v>#REF!</v>
      </c>
      <c r="AD278" s="71" t="e">
        <f>AC278/#REF!</f>
        <v>#REF!</v>
      </c>
      <c r="AE278" s="78" t="e">
        <f>#REF!-#REF!</f>
        <v>#REF!</v>
      </c>
      <c r="AF278" s="71" t="e">
        <f>AE278/#REF!</f>
        <v>#REF!</v>
      </c>
      <c r="AG278" s="78" t="e">
        <f>#REF!-#REF!</f>
        <v>#REF!</v>
      </c>
      <c r="AH278" s="73" t="e">
        <f>AG278/#REF!</f>
        <v>#REF!</v>
      </c>
    </row>
    <row r="279" spans="1:34" s="70" customFormat="1" ht="14.25">
      <c r="A279" s="11" t="s">
        <v>502</v>
      </c>
      <c r="B279" s="52" t="s">
        <v>503</v>
      </c>
      <c r="C279" s="108">
        <v>367</v>
      </c>
      <c r="D279" s="122">
        <v>3175651.47</v>
      </c>
      <c r="E279" s="124">
        <v>470200</v>
      </c>
      <c r="F279" s="12">
        <f t="shared" si="63"/>
        <v>2478.656081433433</v>
      </c>
      <c r="G279" s="13">
        <f t="shared" si="58"/>
        <v>0.00014128801611427478</v>
      </c>
      <c r="H279" s="97">
        <f t="shared" si="59"/>
        <v>6.753831284559762</v>
      </c>
      <c r="I279" s="97">
        <f t="shared" si="60"/>
        <v>-1191.3439185665673</v>
      </c>
      <c r="J279" s="97">
        <f t="shared" si="61"/>
        <v>0</v>
      </c>
      <c r="K279" s="97">
        <f t="shared" si="62"/>
        <v>0</v>
      </c>
      <c r="L279" s="47">
        <f t="shared" si="64"/>
        <v>10671.483857111174</v>
      </c>
      <c r="M279" s="48">
        <f t="shared" si="66"/>
        <v>0</v>
      </c>
      <c r="N279" s="49">
        <f t="shared" si="65"/>
        <v>10671.483857111174</v>
      </c>
      <c r="O279" s="129"/>
      <c r="Z279" s="78" t="e">
        <f>#REF!-#REF!</f>
        <v>#REF!</v>
      </c>
      <c r="AA279" s="71" t="e">
        <f>Z279/#REF!</f>
        <v>#REF!</v>
      </c>
      <c r="AB279" s="72">
        <v>14796.675370414347</v>
      </c>
      <c r="AC279" s="79" t="e">
        <f>#REF!-AB279</f>
        <v>#REF!</v>
      </c>
      <c r="AD279" s="71" t="e">
        <f>AC279/#REF!</f>
        <v>#REF!</v>
      </c>
      <c r="AE279" s="78" t="e">
        <f>#REF!-#REF!</f>
        <v>#REF!</v>
      </c>
      <c r="AF279" s="71" t="e">
        <f>AE279/#REF!</f>
        <v>#REF!</v>
      </c>
      <c r="AG279" s="78" t="e">
        <f>#REF!-#REF!</f>
        <v>#REF!</v>
      </c>
      <c r="AH279" s="73" t="e">
        <f>AG279/#REF!</f>
        <v>#REF!</v>
      </c>
    </row>
    <row r="280" spans="1:34" s="70" customFormat="1" ht="14.25">
      <c r="A280" s="11" t="s">
        <v>504</v>
      </c>
      <c r="B280" s="52" t="s">
        <v>505</v>
      </c>
      <c r="C280" s="108">
        <v>4758</v>
      </c>
      <c r="D280" s="122">
        <v>5560267.7</v>
      </c>
      <c r="E280" s="124">
        <v>462500</v>
      </c>
      <c r="F280" s="12">
        <f t="shared" si="63"/>
        <v>57201.62965751351</v>
      </c>
      <c r="G280" s="13">
        <f t="shared" si="58"/>
        <v>0.0032605994971838513</v>
      </c>
      <c r="H280" s="97">
        <f t="shared" si="59"/>
        <v>12.022200432432433</v>
      </c>
      <c r="I280" s="97">
        <f t="shared" si="60"/>
        <v>9621.629657513515</v>
      </c>
      <c r="J280" s="97">
        <f t="shared" si="61"/>
        <v>9621.629657513515</v>
      </c>
      <c r="K280" s="97">
        <f t="shared" si="62"/>
        <v>0.0020476345849615137</v>
      </c>
      <c r="L280" s="47">
        <f t="shared" si="64"/>
        <v>246273.0800222963</v>
      </c>
      <c r="M280" s="48">
        <f t="shared" si="66"/>
        <v>37819.810784239155</v>
      </c>
      <c r="N280" s="49">
        <f t="shared" si="65"/>
        <v>284092.89080653543</v>
      </c>
      <c r="O280" s="129"/>
      <c r="Z280" s="78" t="e">
        <f>#REF!-#REF!</f>
        <v>#REF!</v>
      </c>
      <c r="AA280" s="71" t="e">
        <f>Z280/#REF!</f>
        <v>#REF!</v>
      </c>
      <c r="AB280" s="72">
        <v>452535.38647777576</v>
      </c>
      <c r="AC280" s="79" t="e">
        <f>#REF!-AB280</f>
        <v>#REF!</v>
      </c>
      <c r="AD280" s="71" t="e">
        <f>AC280/#REF!</f>
        <v>#REF!</v>
      </c>
      <c r="AE280" s="78" t="e">
        <f>#REF!-#REF!</f>
        <v>#REF!</v>
      </c>
      <c r="AF280" s="71" t="e">
        <f>AE280/#REF!</f>
        <v>#REF!</v>
      </c>
      <c r="AG280" s="78" t="e">
        <f>#REF!-#REF!</f>
        <v>#REF!</v>
      </c>
      <c r="AH280" s="73" t="e">
        <f>AG280/#REF!</f>
        <v>#REF!</v>
      </c>
    </row>
    <row r="281" spans="1:34" s="70" customFormat="1" ht="14.25">
      <c r="A281" s="11" t="s">
        <v>506</v>
      </c>
      <c r="B281" s="52" t="s">
        <v>507</v>
      </c>
      <c r="C281" s="108">
        <v>1688</v>
      </c>
      <c r="D281" s="122">
        <v>2754864.02</v>
      </c>
      <c r="E281" s="124">
        <v>280500</v>
      </c>
      <c r="F281" s="12">
        <f t="shared" si="63"/>
        <v>16578.290430516932</v>
      </c>
      <c r="G281" s="13">
        <f t="shared" si="58"/>
        <v>0.0009449934515075681</v>
      </c>
      <c r="H281" s="97">
        <f t="shared" si="59"/>
        <v>9.82126210338681</v>
      </c>
      <c r="I281" s="97">
        <f t="shared" si="60"/>
        <v>-301.70956948306593</v>
      </c>
      <c r="J281" s="97">
        <f t="shared" si="61"/>
        <v>0</v>
      </c>
      <c r="K281" s="97">
        <f t="shared" si="62"/>
        <v>0</v>
      </c>
      <c r="L281" s="47">
        <f t="shared" si="64"/>
        <v>71375.35539236662</v>
      </c>
      <c r="M281" s="48">
        <f t="shared" si="66"/>
        <v>0</v>
      </c>
      <c r="N281" s="49">
        <f t="shared" si="65"/>
        <v>71375.35539236662</v>
      </c>
      <c r="O281" s="129"/>
      <c r="Z281" s="78" t="e">
        <f>#REF!-#REF!</f>
        <v>#REF!</v>
      </c>
      <c r="AA281" s="71" t="e">
        <f>Z281/#REF!</f>
        <v>#REF!</v>
      </c>
      <c r="AB281" s="72">
        <v>106634.03280817012</v>
      </c>
      <c r="AC281" s="79" t="e">
        <f>#REF!-AB281</f>
        <v>#REF!</v>
      </c>
      <c r="AD281" s="71" t="e">
        <f>AC281/#REF!</f>
        <v>#REF!</v>
      </c>
      <c r="AE281" s="78" t="e">
        <f>#REF!-#REF!</f>
        <v>#REF!</v>
      </c>
      <c r="AF281" s="71" t="e">
        <f>AE281/#REF!</f>
        <v>#REF!</v>
      </c>
      <c r="AG281" s="78" t="e">
        <f>#REF!-#REF!</f>
        <v>#REF!</v>
      </c>
      <c r="AH281" s="73" t="e">
        <f>AG281/#REF!</f>
        <v>#REF!</v>
      </c>
    </row>
    <row r="282" spans="1:34" s="70" customFormat="1" ht="14.25">
      <c r="A282" s="11" t="s">
        <v>508</v>
      </c>
      <c r="B282" s="52" t="s">
        <v>509</v>
      </c>
      <c r="C282" s="108">
        <v>4113</v>
      </c>
      <c r="D282" s="122">
        <v>4945376.23</v>
      </c>
      <c r="E282" s="124">
        <v>422850</v>
      </c>
      <c r="F282" s="12">
        <f t="shared" si="63"/>
        <v>48102.950062646334</v>
      </c>
      <c r="G282" s="13">
        <f t="shared" si="58"/>
        <v>0.002741957803062746</v>
      </c>
      <c r="H282" s="97">
        <f t="shared" si="59"/>
        <v>11.695344046352135</v>
      </c>
      <c r="I282" s="97">
        <f t="shared" si="60"/>
        <v>6972.950062646331</v>
      </c>
      <c r="J282" s="97">
        <f t="shared" si="61"/>
        <v>6972.950062646331</v>
      </c>
      <c r="K282" s="97">
        <f t="shared" si="62"/>
        <v>0.001483953780775014</v>
      </c>
      <c r="L282" s="47">
        <f t="shared" si="64"/>
        <v>207100.0728653292</v>
      </c>
      <c r="M282" s="48">
        <f t="shared" si="66"/>
        <v>27408.626330914507</v>
      </c>
      <c r="N282" s="49">
        <f t="shared" si="65"/>
        <v>234508.6991962437</v>
      </c>
      <c r="O282" s="129"/>
      <c r="Z282" s="78" t="e">
        <f>#REF!-#REF!</f>
        <v>#REF!</v>
      </c>
      <c r="AA282" s="71" t="e">
        <f>Z282/#REF!</f>
        <v>#REF!</v>
      </c>
      <c r="AB282" s="72">
        <v>281054.56731138757</v>
      </c>
      <c r="AC282" s="79" t="e">
        <f>#REF!-AB282</f>
        <v>#REF!</v>
      </c>
      <c r="AD282" s="71" t="e">
        <f>AC282/#REF!</f>
        <v>#REF!</v>
      </c>
      <c r="AE282" s="78" t="e">
        <f>#REF!-#REF!</f>
        <v>#REF!</v>
      </c>
      <c r="AF282" s="71" t="e">
        <f>AE282/#REF!</f>
        <v>#REF!</v>
      </c>
      <c r="AG282" s="78" t="e">
        <f>#REF!-#REF!</f>
        <v>#REF!</v>
      </c>
      <c r="AH282" s="73" t="e">
        <f>AG282/#REF!</f>
        <v>#REF!</v>
      </c>
    </row>
    <row r="283" spans="1:34" s="70" customFormat="1" ht="14.25">
      <c r="A283" s="11" t="s">
        <v>510</v>
      </c>
      <c r="B283" s="52" t="s">
        <v>511</v>
      </c>
      <c r="C283" s="108">
        <v>4918</v>
      </c>
      <c r="D283" s="122">
        <v>4269810.24</v>
      </c>
      <c r="E283" s="124">
        <v>347800</v>
      </c>
      <c r="F283" s="12">
        <f t="shared" si="63"/>
        <v>60376.44266912019</v>
      </c>
      <c r="G283" s="13">
        <f t="shared" si="58"/>
        <v>0.003441569755746017</v>
      </c>
      <c r="H283" s="97">
        <f t="shared" si="59"/>
        <v>12.276625186889017</v>
      </c>
      <c r="I283" s="97">
        <f t="shared" si="60"/>
        <v>11196.442669120186</v>
      </c>
      <c r="J283" s="97">
        <f t="shared" si="61"/>
        <v>11196.442669120186</v>
      </c>
      <c r="K283" s="97">
        <f t="shared" si="62"/>
        <v>0.0023827796385746613</v>
      </c>
      <c r="L283" s="47">
        <f t="shared" si="64"/>
        <v>259941.76365149667</v>
      </c>
      <c r="M283" s="48">
        <f t="shared" si="66"/>
        <v>44009.93992447399</v>
      </c>
      <c r="N283" s="49">
        <f t="shared" si="65"/>
        <v>303951.70357597066</v>
      </c>
      <c r="O283" s="129"/>
      <c r="Z283" s="78" t="e">
        <f>#REF!-#REF!</f>
        <v>#REF!</v>
      </c>
      <c r="AA283" s="71" t="e">
        <f>Z283/#REF!</f>
        <v>#REF!</v>
      </c>
      <c r="AB283" s="72">
        <v>466357.02143485064</v>
      </c>
      <c r="AC283" s="79" t="e">
        <f>#REF!-AB283</f>
        <v>#REF!</v>
      </c>
      <c r="AD283" s="71" t="e">
        <f>AC283/#REF!</f>
        <v>#REF!</v>
      </c>
      <c r="AE283" s="78" t="e">
        <f>#REF!-#REF!</f>
        <v>#REF!</v>
      </c>
      <c r="AF283" s="71" t="e">
        <f>AE283/#REF!</f>
        <v>#REF!</v>
      </c>
      <c r="AG283" s="78" t="e">
        <f>#REF!-#REF!</f>
        <v>#REF!</v>
      </c>
      <c r="AH283" s="73" t="e">
        <f>AG283/#REF!</f>
        <v>#REF!</v>
      </c>
    </row>
    <row r="284" spans="1:34" s="70" customFormat="1" ht="14.25">
      <c r="A284" s="11" t="s">
        <v>512</v>
      </c>
      <c r="B284" s="52" t="s">
        <v>513</v>
      </c>
      <c r="C284" s="108">
        <v>1575</v>
      </c>
      <c r="D284" s="122">
        <v>1666399.02</v>
      </c>
      <c r="E284" s="124">
        <v>132350</v>
      </c>
      <c r="F284" s="12">
        <f t="shared" si="63"/>
        <v>19830.58901775595</v>
      </c>
      <c r="G284" s="13">
        <f t="shared" si="58"/>
        <v>0.0011303805322906832</v>
      </c>
      <c r="H284" s="97">
        <f t="shared" si="59"/>
        <v>12.590850170003778</v>
      </c>
      <c r="I284" s="97">
        <f t="shared" si="60"/>
        <v>4080.58901775595</v>
      </c>
      <c r="J284" s="97">
        <f t="shared" si="61"/>
        <v>4080.58901775595</v>
      </c>
      <c r="K284" s="97">
        <f t="shared" si="62"/>
        <v>0.0008684137196287093</v>
      </c>
      <c r="L284" s="47">
        <f t="shared" si="64"/>
        <v>85377.6416039153</v>
      </c>
      <c r="M284" s="48">
        <f t="shared" si="66"/>
        <v>16039.60140154226</v>
      </c>
      <c r="N284" s="49">
        <f t="shared" si="65"/>
        <v>101417.24300545755</v>
      </c>
      <c r="O284" s="129"/>
      <c r="Z284" s="78" t="e">
        <f>#REF!-#REF!</f>
        <v>#REF!</v>
      </c>
      <c r="AA284" s="71" t="e">
        <f>Z284/#REF!</f>
        <v>#REF!</v>
      </c>
      <c r="AB284" s="72">
        <v>133117.23154859303</v>
      </c>
      <c r="AC284" s="79" t="e">
        <f>#REF!-AB284</f>
        <v>#REF!</v>
      </c>
      <c r="AD284" s="71" t="e">
        <f>AC284/#REF!</f>
        <v>#REF!</v>
      </c>
      <c r="AE284" s="78" t="e">
        <f>#REF!-#REF!</f>
        <v>#REF!</v>
      </c>
      <c r="AF284" s="71" t="e">
        <f>AE284/#REF!</f>
        <v>#REF!</v>
      </c>
      <c r="AG284" s="78" t="e">
        <f>#REF!-#REF!</f>
        <v>#REF!</v>
      </c>
      <c r="AH284" s="73" t="e">
        <f>AG284/#REF!</f>
        <v>#REF!</v>
      </c>
    </row>
    <row r="285" spans="1:34" s="70" customFormat="1" ht="14.25">
      <c r="A285" s="11" t="s">
        <v>514</v>
      </c>
      <c r="B285" s="52" t="s">
        <v>515</v>
      </c>
      <c r="C285" s="108">
        <v>1496</v>
      </c>
      <c r="D285" s="122">
        <v>1545701.23</v>
      </c>
      <c r="E285" s="124">
        <v>132650</v>
      </c>
      <c r="F285" s="12">
        <f t="shared" si="63"/>
        <v>17432.107350772712</v>
      </c>
      <c r="G285" s="13">
        <f t="shared" si="58"/>
        <v>0.0009936626072211657</v>
      </c>
      <c r="H285" s="97">
        <f t="shared" si="59"/>
        <v>11.652478175650208</v>
      </c>
      <c r="I285" s="97">
        <f t="shared" si="60"/>
        <v>2472.1073507727106</v>
      </c>
      <c r="J285" s="97">
        <f t="shared" si="61"/>
        <v>2472.1073507727106</v>
      </c>
      <c r="K285" s="97">
        <f t="shared" si="62"/>
        <v>0.000526103444984177</v>
      </c>
      <c r="L285" s="47">
        <f t="shared" si="64"/>
        <v>75051.33672341464</v>
      </c>
      <c r="M285" s="48">
        <f t="shared" si="66"/>
        <v>9717.130628857749</v>
      </c>
      <c r="N285" s="49">
        <f t="shared" si="65"/>
        <v>84768.46735227239</v>
      </c>
      <c r="O285" s="129"/>
      <c r="Z285" s="78" t="e">
        <f>#REF!-#REF!</f>
        <v>#REF!</v>
      </c>
      <c r="AA285" s="71" t="e">
        <f>Z285/#REF!</f>
        <v>#REF!</v>
      </c>
      <c r="AB285" s="72">
        <v>100797.16542936962</v>
      </c>
      <c r="AC285" s="79" t="e">
        <f>#REF!-AB285</f>
        <v>#REF!</v>
      </c>
      <c r="AD285" s="71" t="e">
        <f>AC285/#REF!</f>
        <v>#REF!</v>
      </c>
      <c r="AE285" s="78" t="e">
        <f>#REF!-#REF!</f>
        <v>#REF!</v>
      </c>
      <c r="AF285" s="71" t="e">
        <f>AE285/#REF!</f>
        <v>#REF!</v>
      </c>
      <c r="AG285" s="78" t="e">
        <f>#REF!-#REF!</f>
        <v>#REF!</v>
      </c>
      <c r="AH285" s="73" t="e">
        <f>AG285/#REF!</f>
        <v>#REF!</v>
      </c>
    </row>
    <row r="286" spans="1:34" s="70" customFormat="1" ht="14.25">
      <c r="A286" s="11" t="s">
        <v>516</v>
      </c>
      <c r="B286" s="52" t="s">
        <v>517</v>
      </c>
      <c r="C286" s="108">
        <v>391</v>
      </c>
      <c r="D286" s="122">
        <v>649289.28</v>
      </c>
      <c r="E286" s="124">
        <v>49500</v>
      </c>
      <c r="F286" s="12">
        <f t="shared" si="63"/>
        <v>5128.729464242424</v>
      </c>
      <c r="G286" s="13">
        <f t="shared" si="58"/>
        <v>0.000292347137877466</v>
      </c>
      <c r="H286" s="97">
        <f t="shared" si="59"/>
        <v>13.116955151515151</v>
      </c>
      <c r="I286" s="97">
        <f t="shared" si="60"/>
        <v>1218.7294642424242</v>
      </c>
      <c r="J286" s="97">
        <f t="shared" si="61"/>
        <v>1218.7294642424242</v>
      </c>
      <c r="K286" s="97">
        <f t="shared" si="62"/>
        <v>0.0002593648570484796</v>
      </c>
      <c r="L286" s="47">
        <f t="shared" si="64"/>
        <v>22080.979323885007</v>
      </c>
      <c r="M286" s="48">
        <f t="shared" si="66"/>
        <v>4790.468909685418</v>
      </c>
      <c r="N286" s="49">
        <f t="shared" si="65"/>
        <v>26871.448233570423</v>
      </c>
      <c r="O286" s="129"/>
      <c r="Z286" s="78" t="e">
        <f>#REF!-#REF!</f>
        <v>#REF!</v>
      </c>
      <c r="AA286" s="71" t="e">
        <f>Z286/#REF!</f>
        <v>#REF!</v>
      </c>
      <c r="AB286" s="72">
        <v>31261.604023818083</v>
      </c>
      <c r="AC286" s="79" t="e">
        <f>#REF!-AB286</f>
        <v>#REF!</v>
      </c>
      <c r="AD286" s="71" t="e">
        <f>AC286/#REF!</f>
        <v>#REF!</v>
      </c>
      <c r="AE286" s="78" t="e">
        <f>#REF!-#REF!</f>
        <v>#REF!</v>
      </c>
      <c r="AF286" s="71" t="e">
        <f>AE286/#REF!</f>
        <v>#REF!</v>
      </c>
      <c r="AG286" s="78" t="e">
        <f>#REF!-#REF!</f>
        <v>#REF!</v>
      </c>
      <c r="AH286" s="73" t="e">
        <f>AG286/#REF!</f>
        <v>#REF!</v>
      </c>
    </row>
    <row r="287" spans="1:34" s="70" customFormat="1" ht="14.25">
      <c r="A287" s="11" t="s">
        <v>518</v>
      </c>
      <c r="B287" s="52" t="s">
        <v>519</v>
      </c>
      <c r="C287" s="108">
        <v>6192</v>
      </c>
      <c r="D287" s="122">
        <v>12065675.64</v>
      </c>
      <c r="E287" s="124">
        <v>604800</v>
      </c>
      <c r="F287" s="12">
        <f t="shared" si="63"/>
        <v>123529.53631428572</v>
      </c>
      <c r="G287" s="13">
        <f t="shared" si="58"/>
        <v>0.0070414137919724215</v>
      </c>
      <c r="H287" s="97">
        <f t="shared" si="59"/>
        <v>19.949860515873016</v>
      </c>
      <c r="I287" s="97">
        <f t="shared" si="60"/>
        <v>61609.53631428572</v>
      </c>
      <c r="J287" s="97">
        <f t="shared" si="61"/>
        <v>61609.53631428572</v>
      </c>
      <c r="K287" s="97">
        <f t="shared" si="62"/>
        <v>0.013111481299018866</v>
      </c>
      <c r="L287" s="47">
        <f t="shared" si="64"/>
        <v>531837.983707677</v>
      </c>
      <c r="M287" s="48">
        <f t="shared" si="66"/>
        <v>242169.05959287848</v>
      </c>
      <c r="N287" s="49">
        <f t="shared" si="65"/>
        <v>774007.0433005554</v>
      </c>
      <c r="O287" s="129"/>
      <c r="Z287" s="78" t="e">
        <f>#REF!-#REF!</f>
        <v>#REF!</v>
      </c>
      <c r="AA287" s="71" t="e">
        <f>Z287/#REF!</f>
        <v>#REF!</v>
      </c>
      <c r="AB287" s="72">
        <v>957402.2428738354</v>
      </c>
      <c r="AC287" s="79" t="e">
        <f>#REF!-AB287</f>
        <v>#REF!</v>
      </c>
      <c r="AD287" s="71" t="e">
        <f>AC287/#REF!</f>
        <v>#REF!</v>
      </c>
      <c r="AE287" s="78" t="e">
        <f>#REF!-#REF!</f>
        <v>#REF!</v>
      </c>
      <c r="AF287" s="71" t="e">
        <f>AE287/#REF!</f>
        <v>#REF!</v>
      </c>
      <c r="AG287" s="78" t="e">
        <f>#REF!-#REF!</f>
        <v>#REF!</v>
      </c>
      <c r="AH287" s="73" t="e">
        <f>AG287/#REF!</f>
        <v>#REF!</v>
      </c>
    </row>
    <row r="288" spans="1:34" s="70" customFormat="1" ht="14.25">
      <c r="A288" s="11" t="s">
        <v>520</v>
      </c>
      <c r="B288" s="52" t="s">
        <v>521</v>
      </c>
      <c r="C288" s="108">
        <v>270</v>
      </c>
      <c r="D288" s="122">
        <v>523978</v>
      </c>
      <c r="E288" s="124">
        <v>79100</v>
      </c>
      <c r="F288" s="12">
        <f t="shared" si="63"/>
        <v>1788.5469026548674</v>
      </c>
      <c r="G288" s="13">
        <f t="shared" si="58"/>
        <v>0.00010195050676707755</v>
      </c>
      <c r="H288" s="97">
        <f t="shared" si="59"/>
        <v>6.62424778761062</v>
      </c>
      <c r="I288" s="97">
        <f t="shared" si="60"/>
        <v>-911.4530973451326</v>
      </c>
      <c r="J288" s="97">
        <f t="shared" si="61"/>
        <v>0</v>
      </c>
      <c r="K288" s="97">
        <f t="shared" si="62"/>
        <v>0</v>
      </c>
      <c r="L288" s="47">
        <f t="shared" si="64"/>
        <v>7700.321776117367</v>
      </c>
      <c r="M288" s="48">
        <f t="shared" si="66"/>
        <v>0</v>
      </c>
      <c r="N288" s="49">
        <f t="shared" si="65"/>
        <v>7700.321776117367</v>
      </c>
      <c r="O288" s="129"/>
      <c r="Z288" s="78" t="e">
        <f>#REF!-#REF!</f>
        <v>#REF!</v>
      </c>
      <c r="AA288" s="71" t="e">
        <f>Z288/#REF!</f>
        <v>#REF!</v>
      </c>
      <c r="AB288" s="72">
        <v>13348.244516650562</v>
      </c>
      <c r="AC288" s="79" t="e">
        <f>#REF!-AB288</f>
        <v>#REF!</v>
      </c>
      <c r="AD288" s="71" t="e">
        <f>AC288/#REF!</f>
        <v>#REF!</v>
      </c>
      <c r="AE288" s="78" t="e">
        <f>#REF!-#REF!</f>
        <v>#REF!</v>
      </c>
      <c r="AF288" s="71" t="e">
        <f>AE288/#REF!</f>
        <v>#REF!</v>
      </c>
      <c r="AG288" s="78" t="e">
        <f>#REF!-#REF!</f>
        <v>#REF!</v>
      </c>
      <c r="AH288" s="73" t="e">
        <f>AG288/#REF!</f>
        <v>#REF!</v>
      </c>
    </row>
    <row r="289" spans="1:34" s="70" customFormat="1" ht="14.25">
      <c r="A289" s="11" t="s">
        <v>522</v>
      </c>
      <c r="B289" s="52" t="s">
        <v>523</v>
      </c>
      <c r="C289" s="108">
        <v>346</v>
      </c>
      <c r="D289" s="122">
        <v>468244.27</v>
      </c>
      <c r="E289" s="124">
        <v>48300</v>
      </c>
      <c r="F289" s="12">
        <f t="shared" si="63"/>
        <v>3354.296426915114</v>
      </c>
      <c r="G289" s="13">
        <f t="shared" si="58"/>
        <v>0.00019120114773807704</v>
      </c>
      <c r="H289" s="97">
        <f t="shared" si="59"/>
        <v>9.6944983436853</v>
      </c>
      <c r="I289" s="97">
        <f t="shared" si="60"/>
        <v>-105.70357308488619</v>
      </c>
      <c r="J289" s="97">
        <f t="shared" si="61"/>
        <v>0</v>
      </c>
      <c r="K289" s="97">
        <f t="shared" si="62"/>
        <v>0</v>
      </c>
      <c r="L289" s="47">
        <f t="shared" si="64"/>
        <v>14441.422688656958</v>
      </c>
      <c r="M289" s="48">
        <f t="shared" si="66"/>
        <v>0</v>
      </c>
      <c r="N289" s="49">
        <f t="shared" si="65"/>
        <v>14441.422688656958</v>
      </c>
      <c r="O289" s="129"/>
      <c r="Z289" s="78" t="e">
        <f>#REF!-#REF!</f>
        <v>#REF!</v>
      </c>
      <c r="AA289" s="71" t="e">
        <f>Z289/#REF!</f>
        <v>#REF!</v>
      </c>
      <c r="AB289" s="72">
        <v>22911.909067954046</v>
      </c>
      <c r="AC289" s="79" t="e">
        <f>#REF!-AB289</f>
        <v>#REF!</v>
      </c>
      <c r="AD289" s="71" t="e">
        <f>AC289/#REF!</f>
        <v>#REF!</v>
      </c>
      <c r="AE289" s="78" t="e">
        <f>#REF!-#REF!</f>
        <v>#REF!</v>
      </c>
      <c r="AF289" s="71" t="e">
        <f>AE289/#REF!</f>
        <v>#REF!</v>
      </c>
      <c r="AG289" s="78" t="e">
        <f>#REF!-#REF!</f>
        <v>#REF!</v>
      </c>
      <c r="AH289" s="73" t="e">
        <f>AG289/#REF!</f>
        <v>#REF!</v>
      </c>
    </row>
    <row r="290" spans="1:34" s="70" customFormat="1" ht="14.25">
      <c r="A290" s="11" t="s">
        <v>524</v>
      </c>
      <c r="B290" s="52" t="s">
        <v>525</v>
      </c>
      <c r="C290" s="108">
        <v>825</v>
      </c>
      <c r="D290" s="122">
        <v>972543.06</v>
      </c>
      <c r="E290" s="124">
        <v>64400</v>
      </c>
      <c r="F290" s="12">
        <f t="shared" si="63"/>
        <v>12458.820256211182</v>
      </c>
      <c r="G290" s="13">
        <f t="shared" si="58"/>
        <v>0.000710175974113532</v>
      </c>
      <c r="H290" s="97">
        <f t="shared" si="59"/>
        <v>15.101600310559007</v>
      </c>
      <c r="I290" s="97">
        <f t="shared" si="60"/>
        <v>4208.820256211181</v>
      </c>
      <c r="J290" s="97">
        <f t="shared" si="61"/>
        <v>4208.820256211181</v>
      </c>
      <c r="K290" s="97">
        <f t="shared" si="62"/>
        <v>0.000895703350188158</v>
      </c>
      <c r="L290" s="47">
        <f t="shared" si="64"/>
        <v>53639.591324795074</v>
      </c>
      <c r="M290" s="48">
        <f t="shared" si="66"/>
        <v>16543.64087797528</v>
      </c>
      <c r="N290" s="49">
        <f t="shared" si="65"/>
        <v>70183.23220277035</v>
      </c>
      <c r="O290" s="129"/>
      <c r="Z290" s="78" t="e">
        <f>#REF!-#REF!</f>
        <v>#REF!</v>
      </c>
      <c r="AA290" s="71" t="e">
        <f>Z290/#REF!</f>
        <v>#REF!</v>
      </c>
      <c r="AB290" s="72">
        <v>92157.79497285286</v>
      </c>
      <c r="AC290" s="79" t="e">
        <f>#REF!-AB290</f>
        <v>#REF!</v>
      </c>
      <c r="AD290" s="71" t="e">
        <f>AC290/#REF!</f>
        <v>#REF!</v>
      </c>
      <c r="AE290" s="78" t="e">
        <f>#REF!-#REF!</f>
        <v>#REF!</v>
      </c>
      <c r="AF290" s="71" t="e">
        <f>AE290/#REF!</f>
        <v>#REF!</v>
      </c>
      <c r="AG290" s="78" t="e">
        <f>#REF!-#REF!</f>
        <v>#REF!</v>
      </c>
      <c r="AH290" s="73" t="e">
        <f>AG290/#REF!</f>
        <v>#REF!</v>
      </c>
    </row>
    <row r="291" spans="1:34" s="70" customFormat="1" ht="14.25">
      <c r="A291" s="11" t="s">
        <v>526</v>
      </c>
      <c r="B291" s="52" t="s">
        <v>527</v>
      </c>
      <c r="C291" s="108">
        <v>364</v>
      </c>
      <c r="D291" s="122">
        <v>1013085.18</v>
      </c>
      <c r="E291" s="124">
        <v>87300</v>
      </c>
      <c r="F291" s="12">
        <f t="shared" si="63"/>
        <v>4224.089410309278</v>
      </c>
      <c r="G291" s="13">
        <f t="shared" si="58"/>
        <v>0.00024078096882515919</v>
      </c>
      <c r="H291" s="97">
        <f t="shared" si="59"/>
        <v>11.604641237113402</v>
      </c>
      <c r="I291" s="97">
        <f t="shared" si="60"/>
        <v>584.0894103092783</v>
      </c>
      <c r="J291" s="97">
        <f t="shared" si="61"/>
        <v>584.0894103092783</v>
      </c>
      <c r="K291" s="97">
        <f t="shared" si="62"/>
        <v>0.00012430344129126802</v>
      </c>
      <c r="L291" s="47">
        <f t="shared" si="64"/>
        <v>18186.186575364274</v>
      </c>
      <c r="M291" s="48">
        <f t="shared" si="66"/>
        <v>2295.8845606497202</v>
      </c>
      <c r="N291" s="49">
        <f t="shared" si="65"/>
        <v>20482.071136013994</v>
      </c>
      <c r="O291" s="129"/>
      <c r="Z291" s="78" t="e">
        <f>#REF!-#REF!</f>
        <v>#REF!</v>
      </c>
      <c r="AA291" s="71" t="e">
        <f>Z291/#REF!</f>
        <v>#REF!</v>
      </c>
      <c r="AB291" s="72">
        <v>24779.834486963115</v>
      </c>
      <c r="AC291" s="79" t="e">
        <f>#REF!-AB291</f>
        <v>#REF!</v>
      </c>
      <c r="AD291" s="71" t="e">
        <f>AC291/#REF!</f>
        <v>#REF!</v>
      </c>
      <c r="AE291" s="78" t="e">
        <f>#REF!-#REF!</f>
        <v>#REF!</v>
      </c>
      <c r="AF291" s="71" t="e">
        <f>AE291/#REF!</f>
        <v>#REF!</v>
      </c>
      <c r="AG291" s="78" t="e">
        <f>#REF!-#REF!</f>
        <v>#REF!</v>
      </c>
      <c r="AH291" s="73" t="e">
        <f>AG291/#REF!</f>
        <v>#REF!</v>
      </c>
    </row>
    <row r="292" spans="1:34" s="70" customFormat="1" ht="14.25">
      <c r="A292" s="11" t="s">
        <v>528</v>
      </c>
      <c r="B292" s="52" t="s">
        <v>529</v>
      </c>
      <c r="C292" s="108">
        <v>59</v>
      </c>
      <c r="D292" s="122">
        <v>157802</v>
      </c>
      <c r="E292" s="124">
        <v>24500</v>
      </c>
      <c r="F292" s="12">
        <f t="shared" si="63"/>
        <v>380.0129795918367</v>
      </c>
      <c r="G292" s="13">
        <f t="shared" si="58"/>
        <v>2.1661448067113355E-05</v>
      </c>
      <c r="H292" s="97">
        <f t="shared" si="59"/>
        <v>6.4408979591836735</v>
      </c>
      <c r="I292" s="97">
        <f t="shared" si="60"/>
        <v>-209.98702040816326</v>
      </c>
      <c r="J292" s="97">
        <f t="shared" si="61"/>
        <v>0</v>
      </c>
      <c r="K292" s="97">
        <f t="shared" si="62"/>
        <v>0</v>
      </c>
      <c r="L292" s="47">
        <f t="shared" si="64"/>
        <v>1636.0891725090717</v>
      </c>
      <c r="M292" s="48">
        <f t="shared" si="66"/>
        <v>0</v>
      </c>
      <c r="N292" s="49">
        <f t="shared" si="65"/>
        <v>1636.0891725090717</v>
      </c>
      <c r="O292" s="129"/>
      <c r="Z292" s="78" t="e">
        <f>#REF!-#REF!</f>
        <v>#REF!</v>
      </c>
      <c r="AA292" s="71" t="e">
        <f>Z292/#REF!</f>
        <v>#REF!</v>
      </c>
      <c r="AB292" s="72">
        <v>2503.223140977951</v>
      </c>
      <c r="AC292" s="79" t="e">
        <f>#REF!-AB292</f>
        <v>#REF!</v>
      </c>
      <c r="AD292" s="71" t="e">
        <f>AC292/#REF!</f>
        <v>#REF!</v>
      </c>
      <c r="AE292" s="78" t="e">
        <f>#REF!-#REF!</f>
        <v>#REF!</v>
      </c>
      <c r="AF292" s="71" t="e">
        <f>AE292/#REF!</f>
        <v>#REF!</v>
      </c>
      <c r="AG292" s="78" t="e">
        <f>#REF!-#REF!</f>
        <v>#REF!</v>
      </c>
      <c r="AH292" s="73" t="e">
        <f>AG292/#REF!</f>
        <v>#REF!</v>
      </c>
    </row>
    <row r="293" spans="1:34" s="70" customFormat="1" ht="14.25">
      <c r="A293" s="11" t="s">
        <v>530</v>
      </c>
      <c r="B293" s="52" t="s">
        <v>531</v>
      </c>
      <c r="C293" s="108">
        <v>1506</v>
      </c>
      <c r="D293" s="122">
        <v>2435233</v>
      </c>
      <c r="E293" s="124">
        <v>262850</v>
      </c>
      <c r="F293" s="12">
        <f t="shared" si="63"/>
        <v>13952.676043370742</v>
      </c>
      <c r="G293" s="13">
        <f t="shared" si="58"/>
        <v>0.0007953285380813989</v>
      </c>
      <c r="H293" s="97">
        <f t="shared" si="59"/>
        <v>9.264725128400228</v>
      </c>
      <c r="I293" s="97">
        <f t="shared" si="60"/>
        <v>-1107.323956629257</v>
      </c>
      <c r="J293" s="97">
        <f t="shared" si="61"/>
        <v>0</v>
      </c>
      <c r="K293" s="97">
        <f t="shared" si="62"/>
        <v>0</v>
      </c>
      <c r="L293" s="47">
        <f t="shared" si="64"/>
        <v>60071.164481288055</v>
      </c>
      <c r="M293" s="48">
        <f t="shared" si="66"/>
        <v>0</v>
      </c>
      <c r="N293" s="49">
        <f t="shared" si="65"/>
        <v>60071.164481288055</v>
      </c>
      <c r="O293" s="129"/>
      <c r="Z293" s="78" t="e">
        <f>#REF!-#REF!</f>
        <v>#REF!</v>
      </c>
      <c r="AA293" s="71" t="e">
        <f>Z293/#REF!</f>
        <v>#REF!</v>
      </c>
      <c r="AB293" s="72">
        <v>78353.58313797171</v>
      </c>
      <c r="AC293" s="79" t="e">
        <f>#REF!-AB293</f>
        <v>#REF!</v>
      </c>
      <c r="AD293" s="71" t="e">
        <f>AC293/#REF!</f>
        <v>#REF!</v>
      </c>
      <c r="AE293" s="78" t="e">
        <f>#REF!-#REF!</f>
        <v>#REF!</v>
      </c>
      <c r="AF293" s="71" t="e">
        <f>AE293/#REF!</f>
        <v>#REF!</v>
      </c>
      <c r="AG293" s="78" t="e">
        <f>#REF!-#REF!</f>
        <v>#REF!</v>
      </c>
      <c r="AH293" s="73" t="e">
        <f>AG293/#REF!</f>
        <v>#REF!</v>
      </c>
    </row>
    <row r="294" spans="1:34" s="70" customFormat="1" ht="14.25">
      <c r="A294" s="11" t="s">
        <v>532</v>
      </c>
      <c r="B294" s="52" t="s">
        <v>533</v>
      </c>
      <c r="C294" s="108">
        <v>1630</v>
      </c>
      <c r="D294" s="122">
        <v>1269135.08</v>
      </c>
      <c r="E294" s="124">
        <v>100450</v>
      </c>
      <c r="F294" s="12">
        <f t="shared" si="63"/>
        <v>20594.227778994526</v>
      </c>
      <c r="G294" s="13">
        <f t="shared" si="58"/>
        <v>0.0011739093648752204</v>
      </c>
      <c r="H294" s="97">
        <f t="shared" si="59"/>
        <v>12.634495569935291</v>
      </c>
      <c r="I294" s="97">
        <f t="shared" si="60"/>
        <v>4294.227778994525</v>
      </c>
      <c r="J294" s="97">
        <f t="shared" si="61"/>
        <v>4294.227778994525</v>
      </c>
      <c r="K294" s="97">
        <f t="shared" si="62"/>
        <v>0.0009138794184522796</v>
      </c>
      <c r="L294" s="47">
        <f t="shared" si="64"/>
        <v>88665.37432902539</v>
      </c>
      <c r="M294" s="48">
        <f t="shared" si="66"/>
        <v>16879.352858813603</v>
      </c>
      <c r="N294" s="49">
        <f t="shared" si="65"/>
        <v>105544.72718783899</v>
      </c>
      <c r="O294" s="129"/>
      <c r="Z294" s="78" t="e">
        <f>#REF!-#REF!</f>
        <v>#REF!</v>
      </c>
      <c r="AA294" s="71" t="e">
        <f>Z294/#REF!</f>
        <v>#REF!</v>
      </c>
      <c r="AB294" s="72">
        <v>159913.62882400255</v>
      </c>
      <c r="AC294" s="79" t="e">
        <f>#REF!-AB294</f>
        <v>#REF!</v>
      </c>
      <c r="AD294" s="71" t="e">
        <f>AC294/#REF!</f>
        <v>#REF!</v>
      </c>
      <c r="AE294" s="78" t="e">
        <f>#REF!-#REF!</f>
        <v>#REF!</v>
      </c>
      <c r="AF294" s="71" t="e">
        <f>AE294/#REF!</f>
        <v>#REF!</v>
      </c>
      <c r="AG294" s="78" t="e">
        <f>#REF!-#REF!</f>
        <v>#REF!</v>
      </c>
      <c r="AH294" s="73" t="e">
        <f>AG294/#REF!</f>
        <v>#REF!</v>
      </c>
    </row>
    <row r="295" spans="1:34" s="70" customFormat="1" ht="14.25">
      <c r="A295" s="11" t="s">
        <v>534</v>
      </c>
      <c r="B295" s="52" t="s">
        <v>535</v>
      </c>
      <c r="C295" s="108">
        <v>1382</v>
      </c>
      <c r="D295" s="122">
        <v>1635214.2</v>
      </c>
      <c r="E295" s="124">
        <v>170850</v>
      </c>
      <c r="F295" s="12">
        <f t="shared" si="63"/>
        <v>13227.19358735733</v>
      </c>
      <c r="G295" s="13">
        <f t="shared" si="58"/>
        <v>0.000753974686006621</v>
      </c>
      <c r="H295" s="97">
        <f t="shared" si="59"/>
        <v>9.571051799824406</v>
      </c>
      <c r="I295" s="97">
        <f t="shared" si="60"/>
        <v>-592.8064126426702</v>
      </c>
      <c r="J295" s="97">
        <f t="shared" si="61"/>
        <v>0</v>
      </c>
      <c r="K295" s="97">
        <f t="shared" si="62"/>
        <v>0</v>
      </c>
      <c r="L295" s="47">
        <f t="shared" si="64"/>
        <v>56947.70803408008</v>
      </c>
      <c r="M295" s="48">
        <f t="shared" si="66"/>
        <v>0</v>
      </c>
      <c r="N295" s="49">
        <f t="shared" si="65"/>
        <v>56947.70803408008</v>
      </c>
      <c r="O295" s="129"/>
      <c r="Z295" s="78" t="e">
        <f>#REF!-#REF!</f>
        <v>#REF!</v>
      </c>
      <c r="AA295" s="71" t="e">
        <f>Z295/#REF!</f>
        <v>#REF!</v>
      </c>
      <c r="AB295" s="72">
        <v>83350.96073491633</v>
      </c>
      <c r="AC295" s="79" t="e">
        <f>#REF!-AB295</f>
        <v>#REF!</v>
      </c>
      <c r="AD295" s="71" t="e">
        <f>AC295/#REF!</f>
        <v>#REF!</v>
      </c>
      <c r="AE295" s="78" t="e">
        <f>#REF!-#REF!</f>
        <v>#REF!</v>
      </c>
      <c r="AF295" s="71" t="e">
        <f>AE295/#REF!</f>
        <v>#REF!</v>
      </c>
      <c r="AG295" s="78" t="e">
        <f>#REF!-#REF!</f>
        <v>#REF!</v>
      </c>
      <c r="AH295" s="73" t="e">
        <f>AG295/#REF!</f>
        <v>#REF!</v>
      </c>
    </row>
    <row r="296" spans="1:34" s="70" customFormat="1" ht="12.75">
      <c r="A296" s="11"/>
      <c r="B296" s="52"/>
      <c r="C296" s="109"/>
      <c r="D296" s="37"/>
      <c r="E296" s="37"/>
      <c r="F296" s="12"/>
      <c r="G296" s="13"/>
      <c r="H296" s="97"/>
      <c r="I296" s="97"/>
      <c r="J296" s="97"/>
      <c r="K296" s="97"/>
      <c r="L296" s="47">
        <f t="shared" si="64"/>
        <v>0</v>
      </c>
      <c r="M296" s="48">
        <f t="shared" si="66"/>
        <v>0</v>
      </c>
      <c r="N296" s="49">
        <f t="shared" si="65"/>
        <v>0</v>
      </c>
      <c r="O296" s="129"/>
      <c r="Z296" s="78" t="e">
        <f>#REF!-#REF!</f>
        <v>#REF!</v>
      </c>
      <c r="AA296" s="71" t="e">
        <f>Z296/#REF!</f>
        <v>#REF!</v>
      </c>
      <c r="AB296" s="72"/>
      <c r="AC296" s="79" t="e">
        <f>#REF!-AB296</f>
        <v>#REF!</v>
      </c>
      <c r="AD296" s="71" t="e">
        <f>AC296/#REF!</f>
        <v>#REF!</v>
      </c>
      <c r="AE296" s="78" t="e">
        <f>#REF!-#REF!</f>
        <v>#REF!</v>
      </c>
      <c r="AF296" s="71"/>
      <c r="AG296" s="78" t="e">
        <f>#REF!-#REF!</f>
        <v>#REF!</v>
      </c>
      <c r="AH296" s="73" t="e">
        <f>AG296/#REF!</f>
        <v>#REF!</v>
      </c>
    </row>
    <row r="297" spans="1:34" s="70" customFormat="1" ht="12.75">
      <c r="A297" s="2"/>
      <c r="B297" s="2" t="s">
        <v>994</v>
      </c>
      <c r="C297" s="109"/>
      <c r="D297" s="37"/>
      <c r="E297" s="37"/>
      <c r="F297" s="12"/>
      <c r="G297" s="13"/>
      <c r="H297" s="97"/>
      <c r="I297" s="97"/>
      <c r="J297" s="97"/>
      <c r="K297" s="97"/>
      <c r="L297" s="47">
        <f t="shared" si="64"/>
        <v>0</v>
      </c>
      <c r="M297" s="48">
        <f t="shared" si="66"/>
        <v>0</v>
      </c>
      <c r="N297" s="49">
        <f t="shared" si="65"/>
        <v>0</v>
      </c>
      <c r="O297" s="129"/>
      <c r="Z297" s="78" t="e">
        <f>#REF!-#REF!</f>
        <v>#REF!</v>
      </c>
      <c r="AA297" s="71" t="e">
        <f>Z297/#REF!</f>
        <v>#REF!</v>
      </c>
      <c r="AB297" s="72"/>
      <c r="AC297" s="79" t="e">
        <f>#REF!-AB297</f>
        <v>#REF!</v>
      </c>
      <c r="AD297" s="71" t="e">
        <f>AC297/#REF!</f>
        <v>#REF!</v>
      </c>
      <c r="AE297" s="78" t="e">
        <f>#REF!-#REF!</f>
        <v>#REF!</v>
      </c>
      <c r="AF297" s="71"/>
      <c r="AG297" s="78" t="e">
        <f>#REF!-#REF!</f>
        <v>#REF!</v>
      </c>
      <c r="AH297" s="73" t="e">
        <f>AG297/#REF!</f>
        <v>#REF!</v>
      </c>
    </row>
    <row r="298" spans="1:34" s="70" customFormat="1" ht="14.25">
      <c r="A298" s="11" t="s">
        <v>536</v>
      </c>
      <c r="B298" s="52" t="s">
        <v>537</v>
      </c>
      <c r="C298" s="108">
        <v>837</v>
      </c>
      <c r="D298" s="122">
        <v>401512.31</v>
      </c>
      <c r="E298" s="124">
        <v>40250</v>
      </c>
      <c r="F298" s="12">
        <f t="shared" si="63"/>
        <v>8349.460955776398</v>
      </c>
      <c r="G298" s="13">
        <f aca="true" t="shared" si="67" ref="G298:G357">F298/$F$534</f>
        <v>0.0004759348353737817</v>
      </c>
      <c r="H298" s="97">
        <f aca="true" t="shared" si="68" ref="H298:H329">D298/E298</f>
        <v>9.975461118012422</v>
      </c>
      <c r="I298" s="97">
        <f aca="true" t="shared" si="69" ref="I298:I329">(H298-10)*C298</f>
        <v>-20.539044223602627</v>
      </c>
      <c r="J298" s="97">
        <f t="shared" si="61"/>
        <v>0</v>
      </c>
      <c r="K298" s="97">
        <f aca="true" t="shared" si="70" ref="K298:K357">J298/$J$534</f>
        <v>0</v>
      </c>
      <c r="L298" s="47">
        <f t="shared" si="64"/>
        <v>35947.35811578173</v>
      </c>
      <c r="M298" s="48">
        <f t="shared" si="66"/>
        <v>0</v>
      </c>
      <c r="N298" s="49">
        <f t="shared" si="65"/>
        <v>35947.35811578173</v>
      </c>
      <c r="O298" s="129"/>
      <c r="Z298" s="78" t="e">
        <f>#REF!-#REF!</f>
        <v>#REF!</v>
      </c>
      <c r="AA298" s="71" t="e">
        <f>Z298/#REF!</f>
        <v>#REF!</v>
      </c>
      <c r="AB298" s="72">
        <v>65545.34355345242</v>
      </c>
      <c r="AC298" s="79" t="e">
        <f>#REF!-AB298</f>
        <v>#REF!</v>
      </c>
      <c r="AD298" s="71" t="e">
        <f>AC298/#REF!</f>
        <v>#REF!</v>
      </c>
      <c r="AE298" s="78" t="e">
        <f>#REF!-#REF!</f>
        <v>#REF!</v>
      </c>
      <c r="AF298" s="71" t="e">
        <f>AE298/#REF!</f>
        <v>#REF!</v>
      </c>
      <c r="AG298" s="78" t="e">
        <f>#REF!-#REF!</f>
        <v>#REF!</v>
      </c>
      <c r="AH298" s="73" t="e">
        <f>AG298/#REF!</f>
        <v>#REF!</v>
      </c>
    </row>
    <row r="299" spans="1:34" s="70" customFormat="1" ht="14.25">
      <c r="A299" s="11" t="s">
        <v>538</v>
      </c>
      <c r="B299" s="52" t="s">
        <v>539</v>
      </c>
      <c r="C299" s="108">
        <v>31650</v>
      </c>
      <c r="D299" s="122">
        <v>45076816</v>
      </c>
      <c r="E299" s="124">
        <v>2466650</v>
      </c>
      <c r="F299" s="12">
        <f t="shared" si="63"/>
        <v>578388.189001277</v>
      </c>
      <c r="G299" s="13">
        <f t="shared" si="67"/>
        <v>0.03296920471542768</v>
      </c>
      <c r="H299" s="97">
        <f t="shared" si="68"/>
        <v>18.274508341272576</v>
      </c>
      <c r="I299" s="97">
        <f t="shared" si="69"/>
        <v>261888.189001277</v>
      </c>
      <c r="J299" s="97">
        <f t="shared" si="61"/>
        <v>261888.189001277</v>
      </c>
      <c r="K299" s="97">
        <f t="shared" si="70"/>
        <v>0.055733938249555734</v>
      </c>
      <c r="L299" s="47">
        <f t="shared" si="64"/>
        <v>2490164.0321562523</v>
      </c>
      <c r="M299" s="48">
        <f t="shared" si="66"/>
        <v>1029405.8394692944</v>
      </c>
      <c r="N299" s="49">
        <f t="shared" si="65"/>
        <v>3519569.871625547</v>
      </c>
      <c r="O299" s="129"/>
      <c r="Z299" s="78" t="e">
        <f>#REF!-#REF!</f>
        <v>#REF!</v>
      </c>
      <c r="AA299" s="71" t="e">
        <f>Z299/#REF!</f>
        <v>#REF!</v>
      </c>
      <c r="AB299" s="72">
        <v>5080461.511434488</v>
      </c>
      <c r="AC299" s="79" t="e">
        <f>#REF!-AB299</f>
        <v>#REF!</v>
      </c>
      <c r="AD299" s="71" t="e">
        <f>AC299/#REF!</f>
        <v>#REF!</v>
      </c>
      <c r="AE299" s="78" t="e">
        <f>#REF!-#REF!</f>
        <v>#REF!</v>
      </c>
      <c r="AF299" s="71" t="e">
        <f>AE299/#REF!</f>
        <v>#REF!</v>
      </c>
      <c r="AG299" s="78" t="e">
        <f>#REF!-#REF!</f>
        <v>#REF!</v>
      </c>
      <c r="AH299" s="73" t="e">
        <f>AG299/#REF!</f>
        <v>#REF!</v>
      </c>
    </row>
    <row r="300" spans="1:34" s="70" customFormat="1" ht="14.25">
      <c r="A300" s="11" t="s">
        <v>540</v>
      </c>
      <c r="B300" s="52" t="s">
        <v>541</v>
      </c>
      <c r="C300" s="108">
        <v>1296</v>
      </c>
      <c r="D300" s="122">
        <v>739792.73</v>
      </c>
      <c r="E300" s="124">
        <v>60900</v>
      </c>
      <c r="F300" s="12">
        <f t="shared" si="63"/>
        <v>15743.372382266009</v>
      </c>
      <c r="G300" s="13">
        <f t="shared" si="67"/>
        <v>0.0008974015667200845</v>
      </c>
      <c r="H300" s="97">
        <f t="shared" si="68"/>
        <v>12.147663875205254</v>
      </c>
      <c r="I300" s="97">
        <f t="shared" si="69"/>
        <v>2783.3723822660086</v>
      </c>
      <c r="J300" s="97">
        <f t="shared" si="61"/>
        <v>2783.3723822660086</v>
      </c>
      <c r="K300" s="97">
        <f t="shared" si="70"/>
        <v>0.0005923455543005651</v>
      </c>
      <c r="L300" s="47">
        <f t="shared" si="64"/>
        <v>67780.74033436799</v>
      </c>
      <c r="M300" s="48">
        <f t="shared" si="66"/>
        <v>10940.622387931437</v>
      </c>
      <c r="N300" s="49">
        <f t="shared" si="65"/>
        <v>78721.36272229943</v>
      </c>
      <c r="O300" s="129"/>
      <c r="Z300" s="78" t="e">
        <f>#REF!-#REF!</f>
        <v>#REF!</v>
      </c>
      <c r="AA300" s="71" t="e">
        <f>Z300/#REF!</f>
        <v>#REF!</v>
      </c>
      <c r="AB300" s="72">
        <v>125496.61439662462</v>
      </c>
      <c r="AC300" s="79" t="e">
        <f>#REF!-AB300</f>
        <v>#REF!</v>
      </c>
      <c r="AD300" s="71" t="e">
        <f>AC300/#REF!</f>
        <v>#REF!</v>
      </c>
      <c r="AE300" s="78" t="e">
        <f>#REF!-#REF!</f>
        <v>#REF!</v>
      </c>
      <c r="AF300" s="71" t="e">
        <f>AE300/#REF!</f>
        <v>#REF!</v>
      </c>
      <c r="AG300" s="78" t="e">
        <f>#REF!-#REF!</f>
        <v>#REF!</v>
      </c>
      <c r="AH300" s="73" t="e">
        <f>AG300/#REF!</f>
        <v>#REF!</v>
      </c>
    </row>
    <row r="301" spans="1:34" s="70" customFormat="1" ht="14.25">
      <c r="A301" s="11" t="s">
        <v>542</v>
      </c>
      <c r="B301" s="52" t="s">
        <v>543</v>
      </c>
      <c r="C301" s="108">
        <v>1305</v>
      </c>
      <c r="D301" s="122">
        <v>1315552.8</v>
      </c>
      <c r="E301" s="124">
        <v>111400</v>
      </c>
      <c r="F301" s="12">
        <f t="shared" si="63"/>
        <v>15411.098779174146</v>
      </c>
      <c r="G301" s="13">
        <f t="shared" si="67"/>
        <v>0.0008784613520853694</v>
      </c>
      <c r="H301" s="97">
        <f t="shared" si="68"/>
        <v>11.809271095152603</v>
      </c>
      <c r="I301" s="97">
        <f t="shared" si="69"/>
        <v>2361.098779174147</v>
      </c>
      <c r="J301" s="97">
        <f t="shared" si="61"/>
        <v>2361.098779174147</v>
      </c>
      <c r="K301" s="97">
        <f t="shared" si="70"/>
        <v>0.000502479069642013</v>
      </c>
      <c r="L301" s="47">
        <f t="shared" si="64"/>
        <v>66350.18592300796</v>
      </c>
      <c r="M301" s="48">
        <f t="shared" si="66"/>
        <v>9280.78841628798</v>
      </c>
      <c r="N301" s="49">
        <f t="shared" si="65"/>
        <v>75630.97433929594</v>
      </c>
      <c r="O301" s="129"/>
      <c r="Z301" s="78" t="e">
        <f>#REF!-#REF!</f>
        <v>#REF!</v>
      </c>
      <c r="AA301" s="71" t="e">
        <f>Z301/#REF!</f>
        <v>#REF!</v>
      </c>
      <c r="AB301" s="72">
        <v>124546.79030357955</v>
      </c>
      <c r="AC301" s="79" t="e">
        <f>#REF!-AB301</f>
        <v>#REF!</v>
      </c>
      <c r="AD301" s="71" t="e">
        <f>AC301/#REF!</f>
        <v>#REF!</v>
      </c>
      <c r="AE301" s="78" t="e">
        <f>#REF!-#REF!</f>
        <v>#REF!</v>
      </c>
      <c r="AF301" s="71" t="e">
        <f>AE301/#REF!</f>
        <v>#REF!</v>
      </c>
      <c r="AG301" s="78" t="e">
        <f>#REF!-#REF!</f>
        <v>#REF!</v>
      </c>
      <c r="AH301" s="73" t="e">
        <f>AG301/#REF!</f>
        <v>#REF!</v>
      </c>
    </row>
    <row r="302" spans="1:34" s="70" customFormat="1" ht="14.25">
      <c r="A302" s="11" t="s">
        <v>544</v>
      </c>
      <c r="B302" s="52" t="s">
        <v>545</v>
      </c>
      <c r="C302" s="108">
        <v>9148</v>
      </c>
      <c r="D302" s="122">
        <v>12612664.26</v>
      </c>
      <c r="E302" s="124">
        <v>737900</v>
      </c>
      <c r="F302" s="12">
        <f t="shared" si="63"/>
        <v>156363.5352357772</v>
      </c>
      <c r="G302" s="13">
        <f t="shared" si="67"/>
        <v>0.00891301292323752</v>
      </c>
      <c r="H302" s="97">
        <f t="shared" si="68"/>
        <v>17.092647052446132</v>
      </c>
      <c r="I302" s="97">
        <f t="shared" si="69"/>
        <v>64883.53523577722</v>
      </c>
      <c r="J302" s="97">
        <f t="shared" si="61"/>
        <v>64883.53523577722</v>
      </c>
      <c r="K302" s="97">
        <f t="shared" si="70"/>
        <v>0.013808239921144546</v>
      </c>
      <c r="L302" s="47">
        <f t="shared" si="64"/>
        <v>673199.86609213</v>
      </c>
      <c r="M302" s="48">
        <f t="shared" si="66"/>
        <v>255038.19134353977</v>
      </c>
      <c r="N302" s="49">
        <f t="shared" si="65"/>
        <v>928238.0574356697</v>
      </c>
      <c r="O302" s="129"/>
      <c r="Z302" s="78" t="e">
        <f>#REF!-#REF!</f>
        <v>#REF!</v>
      </c>
      <c r="AA302" s="71" t="e">
        <f>Z302/#REF!</f>
        <v>#REF!</v>
      </c>
      <c r="AB302" s="72">
        <v>1411379.6043509536</v>
      </c>
      <c r="AC302" s="79" t="e">
        <f>#REF!-AB302</f>
        <v>#REF!</v>
      </c>
      <c r="AD302" s="71" t="e">
        <f>AC302/#REF!</f>
        <v>#REF!</v>
      </c>
      <c r="AE302" s="78" t="e">
        <f>#REF!-#REF!</f>
        <v>#REF!</v>
      </c>
      <c r="AF302" s="71" t="e">
        <f>AE302/#REF!</f>
        <v>#REF!</v>
      </c>
      <c r="AG302" s="78" t="e">
        <f>#REF!-#REF!</f>
        <v>#REF!</v>
      </c>
      <c r="AH302" s="73" t="e">
        <f>AG302/#REF!</f>
        <v>#REF!</v>
      </c>
    </row>
    <row r="303" spans="1:34" s="70" customFormat="1" ht="14.25">
      <c r="A303" s="11" t="s">
        <v>546</v>
      </c>
      <c r="B303" s="52" t="s">
        <v>547</v>
      </c>
      <c r="C303" s="108">
        <v>372</v>
      </c>
      <c r="D303" s="122">
        <v>504534.26</v>
      </c>
      <c r="E303" s="124">
        <v>34150</v>
      </c>
      <c r="F303" s="12">
        <f t="shared" si="63"/>
        <v>5495.951529136164</v>
      </c>
      <c r="G303" s="13">
        <f t="shared" si="67"/>
        <v>0.00031327947996835376</v>
      </c>
      <c r="H303" s="97">
        <f t="shared" si="68"/>
        <v>14.774063250366032</v>
      </c>
      <c r="I303" s="97">
        <f t="shared" si="69"/>
        <v>1775.9515291361638</v>
      </c>
      <c r="J303" s="97">
        <f t="shared" si="61"/>
        <v>1775.9515291361638</v>
      </c>
      <c r="K303" s="97">
        <f t="shared" si="70"/>
        <v>0.0003779505033676658</v>
      </c>
      <c r="L303" s="47">
        <f t="shared" si="64"/>
        <v>23661.999122009758</v>
      </c>
      <c r="M303" s="48">
        <f t="shared" si="66"/>
        <v>6980.745797200787</v>
      </c>
      <c r="N303" s="49">
        <f t="shared" si="65"/>
        <v>30642.744919210545</v>
      </c>
      <c r="O303" s="129"/>
      <c r="Z303" s="78" t="e">
        <f>#REF!-#REF!</f>
        <v>#REF!</v>
      </c>
      <c r="AA303" s="71" t="e">
        <f>Z303/#REF!</f>
        <v>#REF!</v>
      </c>
      <c r="AB303" s="72">
        <v>44352.65563755186</v>
      </c>
      <c r="AC303" s="79" t="e">
        <f>#REF!-AB303</f>
        <v>#REF!</v>
      </c>
      <c r="AD303" s="71" t="e">
        <f>AC303/#REF!</f>
        <v>#REF!</v>
      </c>
      <c r="AE303" s="78" t="e">
        <f>#REF!-#REF!</f>
        <v>#REF!</v>
      </c>
      <c r="AF303" s="71" t="e">
        <f>AE303/#REF!</f>
        <v>#REF!</v>
      </c>
      <c r="AG303" s="78" t="e">
        <f>#REF!-#REF!</f>
        <v>#REF!</v>
      </c>
      <c r="AH303" s="73" t="e">
        <f>AG303/#REF!</f>
        <v>#REF!</v>
      </c>
    </row>
    <row r="304" spans="1:34" s="70" customFormat="1" ht="14.25">
      <c r="A304" s="11" t="s">
        <v>548</v>
      </c>
      <c r="B304" s="52" t="s">
        <v>549</v>
      </c>
      <c r="C304" s="108">
        <v>2673</v>
      </c>
      <c r="D304" s="122">
        <v>1895052.93</v>
      </c>
      <c r="E304" s="124">
        <v>162450</v>
      </c>
      <c r="F304" s="12">
        <f t="shared" si="63"/>
        <v>31181.75735235457</v>
      </c>
      <c r="G304" s="13">
        <f t="shared" si="67"/>
        <v>0.0017774182825408631</v>
      </c>
      <c r="H304" s="97">
        <f t="shared" si="68"/>
        <v>11.665453554939981</v>
      </c>
      <c r="I304" s="97">
        <f t="shared" si="69"/>
        <v>4451.75735235457</v>
      </c>
      <c r="J304" s="97">
        <f t="shared" si="61"/>
        <v>4451.75735235457</v>
      </c>
      <c r="K304" s="97">
        <f t="shared" si="70"/>
        <v>0.0009474041968991794</v>
      </c>
      <c r="L304" s="47">
        <f t="shared" si="64"/>
        <v>134248.4028803114</v>
      </c>
      <c r="M304" s="48">
        <f t="shared" si="66"/>
        <v>17498.555516727843</v>
      </c>
      <c r="N304" s="49">
        <f t="shared" si="65"/>
        <v>151746.95839703924</v>
      </c>
      <c r="O304" s="129"/>
      <c r="Z304" s="78" t="e">
        <f>#REF!-#REF!</f>
        <v>#REF!</v>
      </c>
      <c r="AA304" s="71" t="e">
        <f>Z304/#REF!</f>
        <v>#REF!</v>
      </c>
      <c r="AB304" s="72">
        <v>198975.86444565735</v>
      </c>
      <c r="AC304" s="79" t="e">
        <f>#REF!-AB304</f>
        <v>#REF!</v>
      </c>
      <c r="AD304" s="71" t="e">
        <f>AC304/#REF!</f>
        <v>#REF!</v>
      </c>
      <c r="AE304" s="78" t="e">
        <f>#REF!-#REF!</f>
        <v>#REF!</v>
      </c>
      <c r="AF304" s="71" t="e">
        <f>AE304/#REF!</f>
        <v>#REF!</v>
      </c>
      <c r="AG304" s="78" t="e">
        <f>#REF!-#REF!</f>
        <v>#REF!</v>
      </c>
      <c r="AH304" s="73" t="e">
        <f>AG304/#REF!</f>
        <v>#REF!</v>
      </c>
    </row>
    <row r="305" spans="1:34" s="70" customFormat="1" ht="14.25">
      <c r="A305" s="11" t="s">
        <v>550</v>
      </c>
      <c r="B305" s="52" t="s">
        <v>551</v>
      </c>
      <c r="C305" s="108">
        <v>140</v>
      </c>
      <c r="D305" s="122">
        <v>222596</v>
      </c>
      <c r="E305" s="124">
        <v>23950</v>
      </c>
      <c r="F305" s="12">
        <f t="shared" si="63"/>
        <v>1301.1874739039665</v>
      </c>
      <c r="G305" s="13">
        <f t="shared" si="67"/>
        <v>7.417011103626698E-05</v>
      </c>
      <c r="H305" s="97">
        <f t="shared" si="68"/>
        <v>9.29419624217119</v>
      </c>
      <c r="I305" s="97">
        <f t="shared" si="69"/>
        <v>-98.81252609603351</v>
      </c>
      <c r="J305" s="97">
        <f t="shared" si="61"/>
        <v>0</v>
      </c>
      <c r="K305" s="97">
        <f t="shared" si="70"/>
        <v>0</v>
      </c>
      <c r="L305" s="47">
        <f t="shared" si="64"/>
        <v>5602.068486569245</v>
      </c>
      <c r="M305" s="48">
        <f t="shared" si="66"/>
        <v>0</v>
      </c>
      <c r="N305" s="49">
        <f t="shared" si="65"/>
        <v>5602.068486569245</v>
      </c>
      <c r="O305" s="129"/>
      <c r="Z305" s="78" t="e">
        <f>#REF!-#REF!</f>
        <v>#REF!</v>
      </c>
      <c r="AA305" s="71" t="e">
        <f>Z305/#REF!</f>
        <v>#REF!</v>
      </c>
      <c r="AB305" s="72">
        <v>17227.595243566386</v>
      </c>
      <c r="AC305" s="79" t="e">
        <f>#REF!-AB305</f>
        <v>#REF!</v>
      </c>
      <c r="AD305" s="71" t="e">
        <f>AC305/#REF!</f>
        <v>#REF!</v>
      </c>
      <c r="AE305" s="78" t="e">
        <f>#REF!-#REF!</f>
        <v>#REF!</v>
      </c>
      <c r="AF305" s="71" t="e">
        <f>AE305/#REF!</f>
        <v>#REF!</v>
      </c>
      <c r="AG305" s="78" t="e">
        <f>#REF!-#REF!</f>
        <v>#REF!</v>
      </c>
      <c r="AH305" s="73" t="e">
        <f>AG305/#REF!</f>
        <v>#REF!</v>
      </c>
    </row>
    <row r="306" spans="1:34" s="70" customFormat="1" ht="14.25">
      <c r="A306" s="11" t="s">
        <v>552</v>
      </c>
      <c r="B306" s="52" t="s">
        <v>553</v>
      </c>
      <c r="C306" s="108">
        <v>1429</v>
      </c>
      <c r="D306" s="122">
        <v>782835.35</v>
      </c>
      <c r="E306" s="124">
        <v>66750</v>
      </c>
      <c r="F306" s="12">
        <f t="shared" si="63"/>
        <v>16759.126818726592</v>
      </c>
      <c r="G306" s="13">
        <f t="shared" si="67"/>
        <v>0.0009553014626603851</v>
      </c>
      <c r="H306" s="97">
        <f t="shared" si="68"/>
        <v>11.727870411985018</v>
      </c>
      <c r="I306" s="97">
        <f t="shared" si="69"/>
        <v>2469.1268187265905</v>
      </c>
      <c r="J306" s="97">
        <f t="shared" si="61"/>
        <v>2469.1268187265905</v>
      </c>
      <c r="K306" s="97">
        <f t="shared" si="70"/>
        <v>0.0005254691407429557</v>
      </c>
      <c r="L306" s="47">
        <f t="shared" si="64"/>
        <v>72153.91947473888</v>
      </c>
      <c r="M306" s="48">
        <f t="shared" si="66"/>
        <v>9705.415029522392</v>
      </c>
      <c r="N306" s="49">
        <f t="shared" si="65"/>
        <v>81859.33450426128</v>
      </c>
      <c r="O306" s="129"/>
      <c r="Z306" s="78" t="e">
        <f>#REF!-#REF!</f>
        <v>#REF!</v>
      </c>
      <c r="AA306" s="71" t="e">
        <f>Z306/#REF!</f>
        <v>#REF!</v>
      </c>
      <c r="AB306" s="72">
        <v>89532.62834786899</v>
      </c>
      <c r="AC306" s="79" t="e">
        <f>#REF!-AB306</f>
        <v>#REF!</v>
      </c>
      <c r="AD306" s="71" t="e">
        <f>AC306/#REF!</f>
        <v>#REF!</v>
      </c>
      <c r="AE306" s="78" t="e">
        <f>#REF!-#REF!</f>
        <v>#REF!</v>
      </c>
      <c r="AF306" s="71" t="e">
        <f>AE306/#REF!</f>
        <v>#REF!</v>
      </c>
      <c r="AG306" s="78" t="e">
        <f>#REF!-#REF!</f>
        <v>#REF!</v>
      </c>
      <c r="AH306" s="73" t="e">
        <f>AG306/#REF!</f>
        <v>#REF!</v>
      </c>
    </row>
    <row r="307" spans="1:34" s="70" customFormat="1" ht="14.25">
      <c r="A307" s="11" t="s">
        <v>554</v>
      </c>
      <c r="B307" s="52" t="s">
        <v>555</v>
      </c>
      <c r="C307" s="108">
        <v>510</v>
      </c>
      <c r="D307" s="122">
        <v>644451.81</v>
      </c>
      <c r="E307" s="124">
        <v>51350</v>
      </c>
      <c r="F307" s="12">
        <f t="shared" si="63"/>
        <v>6400.592465433301</v>
      </c>
      <c r="G307" s="13">
        <f t="shared" si="67"/>
        <v>0.00036484569931705254</v>
      </c>
      <c r="H307" s="97">
        <f t="shared" si="68"/>
        <v>12.55018130477118</v>
      </c>
      <c r="I307" s="97">
        <f t="shared" si="69"/>
        <v>1300.5924654333014</v>
      </c>
      <c r="J307" s="97">
        <f t="shared" si="61"/>
        <v>1300.5924654333014</v>
      </c>
      <c r="K307" s="97">
        <f t="shared" si="70"/>
        <v>0.0002767865951982417</v>
      </c>
      <c r="L307" s="47">
        <f t="shared" si="64"/>
        <v>27556.795669416977</v>
      </c>
      <c r="M307" s="48">
        <f t="shared" si="66"/>
        <v>5112.248413311525</v>
      </c>
      <c r="N307" s="49">
        <f t="shared" si="65"/>
        <v>32669.044082728502</v>
      </c>
      <c r="O307" s="129"/>
      <c r="Z307" s="78" t="e">
        <f>#REF!-#REF!</f>
        <v>#REF!</v>
      </c>
      <c r="AA307" s="71" t="e">
        <f>Z307/#REF!</f>
        <v>#REF!</v>
      </c>
      <c r="AB307" s="72">
        <v>63346.338569565734</v>
      </c>
      <c r="AC307" s="79" t="e">
        <f>#REF!-AB307</f>
        <v>#REF!</v>
      </c>
      <c r="AD307" s="71" t="e">
        <f>AC307/#REF!</f>
        <v>#REF!</v>
      </c>
      <c r="AE307" s="78" t="e">
        <f>#REF!-#REF!</f>
        <v>#REF!</v>
      </c>
      <c r="AF307" s="71" t="e">
        <f>AE307/#REF!</f>
        <v>#REF!</v>
      </c>
      <c r="AG307" s="78" t="e">
        <f>#REF!-#REF!</f>
        <v>#REF!</v>
      </c>
      <c r="AH307" s="73" t="e">
        <f>AG307/#REF!</f>
        <v>#REF!</v>
      </c>
    </row>
    <row r="308" spans="1:34" s="70" customFormat="1" ht="14.25">
      <c r="A308" s="11" t="s">
        <v>556</v>
      </c>
      <c r="B308" s="52" t="s">
        <v>1006</v>
      </c>
      <c r="C308" s="108">
        <v>785</v>
      </c>
      <c r="D308" s="122">
        <v>748841.52</v>
      </c>
      <c r="E308" s="124">
        <v>74950</v>
      </c>
      <c r="F308" s="12">
        <f t="shared" si="63"/>
        <v>7843.103311541028</v>
      </c>
      <c r="G308" s="13">
        <f t="shared" si="67"/>
        <v>0.0004470715059533728</v>
      </c>
      <c r="H308" s="97">
        <f t="shared" si="68"/>
        <v>9.991214409606405</v>
      </c>
      <c r="I308" s="97">
        <f t="shared" si="69"/>
        <v>-6.896688458972031</v>
      </c>
      <c r="J308" s="97">
        <f t="shared" si="61"/>
        <v>0</v>
      </c>
      <c r="K308" s="97">
        <f t="shared" si="70"/>
        <v>0</v>
      </c>
      <c r="L308" s="47">
        <f t="shared" si="64"/>
        <v>33767.31084465825</v>
      </c>
      <c r="M308" s="48">
        <f t="shared" si="66"/>
        <v>0</v>
      </c>
      <c r="N308" s="49">
        <f t="shared" si="65"/>
        <v>33767.31084465825</v>
      </c>
      <c r="O308" s="129"/>
      <c r="Z308" s="78" t="e">
        <f>#REF!-#REF!</f>
        <v>#REF!</v>
      </c>
      <c r="AA308" s="71" t="e">
        <f>Z308/#REF!</f>
        <v>#REF!</v>
      </c>
      <c r="AB308" s="72">
        <v>56763.317622991824</v>
      </c>
      <c r="AC308" s="79" t="e">
        <f>#REF!-AB308</f>
        <v>#REF!</v>
      </c>
      <c r="AD308" s="71" t="e">
        <f>AC308/#REF!</f>
        <v>#REF!</v>
      </c>
      <c r="AE308" s="78" t="e">
        <f>#REF!-#REF!</f>
        <v>#REF!</v>
      </c>
      <c r="AF308" s="71" t="e">
        <f>AE308/#REF!</f>
        <v>#REF!</v>
      </c>
      <c r="AG308" s="78" t="e">
        <f>#REF!-#REF!</f>
        <v>#REF!</v>
      </c>
      <c r="AH308" s="73" t="e">
        <f>AG308/#REF!</f>
        <v>#REF!</v>
      </c>
    </row>
    <row r="309" spans="1:34" s="70" customFormat="1" ht="14.25">
      <c r="A309" s="11" t="s">
        <v>557</v>
      </c>
      <c r="B309" s="52" t="s">
        <v>558</v>
      </c>
      <c r="C309" s="108">
        <v>2276</v>
      </c>
      <c r="D309" s="122">
        <v>1571673.05</v>
      </c>
      <c r="E309" s="124">
        <v>107850</v>
      </c>
      <c r="F309" s="12">
        <f t="shared" si="63"/>
        <v>33167.62041539175</v>
      </c>
      <c r="G309" s="13">
        <f t="shared" si="67"/>
        <v>0.0018906161781879587</v>
      </c>
      <c r="H309" s="97">
        <f t="shared" si="68"/>
        <v>14.57276819656931</v>
      </c>
      <c r="I309" s="97">
        <f t="shared" si="69"/>
        <v>10407.62041539175</v>
      </c>
      <c r="J309" s="97">
        <f t="shared" si="61"/>
        <v>10407.62041539175</v>
      </c>
      <c r="K309" s="97">
        <f t="shared" si="70"/>
        <v>0.0022149058182743438</v>
      </c>
      <c r="L309" s="47">
        <f t="shared" si="64"/>
        <v>142798.2399385365</v>
      </c>
      <c r="M309" s="48">
        <f t="shared" si="66"/>
        <v>40909.31046352713</v>
      </c>
      <c r="N309" s="49">
        <f t="shared" si="65"/>
        <v>183707.55040206364</v>
      </c>
      <c r="O309" s="129"/>
      <c r="Z309" s="78" t="e">
        <f>#REF!-#REF!</f>
        <v>#REF!</v>
      </c>
      <c r="AA309" s="71" t="e">
        <f>Z309/#REF!</f>
        <v>#REF!</v>
      </c>
      <c r="AB309" s="72">
        <v>193136.41107065364</v>
      </c>
      <c r="AC309" s="79" t="e">
        <f>#REF!-AB309</f>
        <v>#REF!</v>
      </c>
      <c r="AD309" s="71" t="e">
        <f>AC309/#REF!</f>
        <v>#REF!</v>
      </c>
      <c r="AE309" s="78" t="e">
        <f>#REF!-#REF!</f>
        <v>#REF!</v>
      </c>
      <c r="AF309" s="71" t="e">
        <f>AE309/#REF!</f>
        <v>#REF!</v>
      </c>
      <c r="AG309" s="78" t="e">
        <f>#REF!-#REF!</f>
        <v>#REF!</v>
      </c>
      <c r="AH309" s="73" t="e">
        <f>AG309/#REF!</f>
        <v>#REF!</v>
      </c>
    </row>
    <row r="310" spans="1:34" s="70" customFormat="1" ht="14.25">
      <c r="A310" s="11" t="s">
        <v>559</v>
      </c>
      <c r="B310" s="52" t="s">
        <v>560</v>
      </c>
      <c r="C310" s="108">
        <v>2877</v>
      </c>
      <c r="D310" s="122">
        <v>1406433.88</v>
      </c>
      <c r="E310" s="124">
        <v>139850</v>
      </c>
      <c r="F310" s="12">
        <f t="shared" si="63"/>
        <v>28933.216108401855</v>
      </c>
      <c r="G310" s="13">
        <f t="shared" si="67"/>
        <v>0.0016492472410281262</v>
      </c>
      <c r="H310" s="97">
        <f t="shared" si="68"/>
        <v>10.056731355023238</v>
      </c>
      <c r="I310" s="97">
        <f t="shared" si="69"/>
        <v>163.216108401857</v>
      </c>
      <c r="J310" s="97">
        <f t="shared" si="61"/>
        <v>163.216108401857</v>
      </c>
      <c r="K310" s="97">
        <f t="shared" si="70"/>
        <v>3.473496281635495E-05</v>
      </c>
      <c r="L310" s="47">
        <f t="shared" si="64"/>
        <v>124567.64411485437</v>
      </c>
      <c r="M310" s="48">
        <f t="shared" si="66"/>
        <v>641.5547632180759</v>
      </c>
      <c r="N310" s="49">
        <f t="shared" si="65"/>
        <v>125209.19887807245</v>
      </c>
      <c r="O310" s="129"/>
      <c r="Z310" s="78" t="e">
        <f>#REF!-#REF!</f>
        <v>#REF!</v>
      </c>
      <c r="AA310" s="71" t="e">
        <f>Z310/#REF!</f>
        <v>#REF!</v>
      </c>
      <c r="AB310" s="72">
        <v>179860.52089129682</v>
      </c>
      <c r="AC310" s="79" t="e">
        <f>#REF!-AB310</f>
        <v>#REF!</v>
      </c>
      <c r="AD310" s="71" t="e">
        <f>AC310/#REF!</f>
        <v>#REF!</v>
      </c>
      <c r="AE310" s="78" t="e">
        <f>#REF!-#REF!</f>
        <v>#REF!</v>
      </c>
      <c r="AF310" s="71" t="e">
        <f>AE310/#REF!</f>
        <v>#REF!</v>
      </c>
      <c r="AG310" s="78" t="e">
        <f>#REF!-#REF!</f>
        <v>#REF!</v>
      </c>
      <c r="AH310" s="73" t="e">
        <f>AG310/#REF!</f>
        <v>#REF!</v>
      </c>
    </row>
    <row r="311" spans="1:34" s="70" customFormat="1" ht="14.25">
      <c r="A311" s="11" t="s">
        <v>561</v>
      </c>
      <c r="B311" s="52" t="s">
        <v>562</v>
      </c>
      <c r="C311" s="108">
        <v>3705</v>
      </c>
      <c r="D311" s="122">
        <v>3236041.85</v>
      </c>
      <c r="E311" s="124">
        <v>221950</v>
      </c>
      <c r="F311" s="12">
        <f>D311/E311*C311</f>
        <v>54019.08111849515</v>
      </c>
      <c r="G311" s="13">
        <f t="shared" si="67"/>
        <v>0.0030791882991425133</v>
      </c>
      <c r="H311" s="97">
        <f t="shared" si="68"/>
        <v>14.580048884883983</v>
      </c>
      <c r="I311" s="97">
        <f t="shared" si="69"/>
        <v>16969.081118495156</v>
      </c>
      <c r="J311" s="97">
        <f t="shared" si="61"/>
        <v>16969.081118495156</v>
      </c>
      <c r="K311" s="97">
        <f t="shared" si="70"/>
        <v>0.0036112881715536227</v>
      </c>
      <c r="L311" s="47">
        <f t="shared" si="64"/>
        <v>232571.09223423403</v>
      </c>
      <c r="M311" s="48">
        <f t="shared" si="66"/>
        <v>66700.49252859541</v>
      </c>
      <c r="N311" s="49">
        <f t="shared" si="65"/>
        <v>299271.5847628295</v>
      </c>
      <c r="O311" s="129"/>
      <c r="Z311" s="78" t="e">
        <f>#REF!-#REF!</f>
        <v>#REF!</v>
      </c>
      <c r="AA311" s="71" t="e">
        <f>Z311/#REF!</f>
        <v>#REF!</v>
      </c>
      <c r="AB311" s="72">
        <v>492021.57935860753</v>
      </c>
      <c r="AC311" s="79" t="e">
        <f>#REF!-AB311</f>
        <v>#REF!</v>
      </c>
      <c r="AD311" s="71" t="e">
        <f>AC311/#REF!</f>
        <v>#REF!</v>
      </c>
      <c r="AE311" s="78" t="e">
        <f>#REF!-#REF!</f>
        <v>#REF!</v>
      </c>
      <c r="AF311" s="71" t="e">
        <f>AE311/#REF!</f>
        <v>#REF!</v>
      </c>
      <c r="AG311" s="78" t="e">
        <f>#REF!-#REF!</f>
        <v>#REF!</v>
      </c>
      <c r="AH311" s="73" t="e">
        <f>AG311/#REF!</f>
        <v>#REF!</v>
      </c>
    </row>
    <row r="312" spans="1:34" s="70" customFormat="1" ht="14.25">
      <c r="A312" s="11" t="s">
        <v>563</v>
      </c>
      <c r="B312" s="52" t="s">
        <v>564</v>
      </c>
      <c r="C312" s="108">
        <v>1192</v>
      </c>
      <c r="D312" s="122">
        <v>716032.01</v>
      </c>
      <c r="E312" s="124">
        <v>74500</v>
      </c>
      <c r="F312" s="12">
        <f t="shared" si="63"/>
        <v>11456.51216</v>
      </c>
      <c r="G312" s="13">
        <f t="shared" si="67"/>
        <v>0.0006530425446273984</v>
      </c>
      <c r="H312" s="97">
        <f t="shared" si="68"/>
        <v>9.611167919463087</v>
      </c>
      <c r="I312" s="97">
        <f t="shared" si="69"/>
        <v>-463.4878400000003</v>
      </c>
      <c r="J312" s="97">
        <f t="shared" si="61"/>
        <v>0</v>
      </c>
      <c r="K312" s="97">
        <f t="shared" si="70"/>
        <v>0</v>
      </c>
      <c r="L312" s="47">
        <f t="shared" si="64"/>
        <v>49324.3033957074</v>
      </c>
      <c r="M312" s="48">
        <f t="shared" si="66"/>
        <v>0</v>
      </c>
      <c r="N312" s="49">
        <f t="shared" si="65"/>
        <v>49324.3033957074</v>
      </c>
      <c r="O312" s="129"/>
      <c r="Z312" s="78" t="e">
        <f>#REF!-#REF!</f>
        <v>#REF!</v>
      </c>
      <c r="AA312" s="71" t="e">
        <f>Z312/#REF!</f>
        <v>#REF!</v>
      </c>
      <c r="AB312" s="72">
        <v>70061.98919731649</v>
      </c>
      <c r="AC312" s="79" t="e">
        <f>#REF!-AB312</f>
        <v>#REF!</v>
      </c>
      <c r="AD312" s="71" t="e">
        <f>AC312/#REF!</f>
        <v>#REF!</v>
      </c>
      <c r="AE312" s="78" t="e">
        <f>#REF!-#REF!</f>
        <v>#REF!</v>
      </c>
      <c r="AF312" s="71" t="e">
        <f>AE312/#REF!</f>
        <v>#REF!</v>
      </c>
      <c r="AG312" s="78" t="e">
        <f>#REF!-#REF!</f>
        <v>#REF!</v>
      </c>
      <c r="AH312" s="73" t="e">
        <f>AG312/#REF!</f>
        <v>#REF!</v>
      </c>
    </row>
    <row r="313" spans="1:34" s="70" customFormat="1" ht="14.25">
      <c r="A313" s="11" t="s">
        <v>565</v>
      </c>
      <c r="B313" s="52" t="s">
        <v>566</v>
      </c>
      <c r="C313" s="108">
        <v>57</v>
      </c>
      <c r="D313" s="122">
        <v>76930.93</v>
      </c>
      <c r="E313" s="124">
        <v>4450</v>
      </c>
      <c r="F313" s="12">
        <f t="shared" si="63"/>
        <v>985.4074179775279</v>
      </c>
      <c r="G313" s="13">
        <f t="shared" si="67"/>
        <v>5.617005932901302E-05</v>
      </c>
      <c r="H313" s="97">
        <f t="shared" si="68"/>
        <v>17.287849438202244</v>
      </c>
      <c r="I313" s="97">
        <f t="shared" si="69"/>
        <v>415.40741797752787</v>
      </c>
      <c r="J313" s="97">
        <f t="shared" si="61"/>
        <v>415.40741797752787</v>
      </c>
      <c r="K313" s="97">
        <f t="shared" si="70"/>
        <v>8.840525214313515E-05</v>
      </c>
      <c r="L313" s="47">
        <f t="shared" si="64"/>
        <v>4242.524581120353</v>
      </c>
      <c r="M313" s="48">
        <f t="shared" si="66"/>
        <v>1632.8450070837062</v>
      </c>
      <c r="N313" s="49">
        <f t="shared" si="65"/>
        <v>5875.369588204059</v>
      </c>
      <c r="O313" s="129"/>
      <c r="Z313" s="78" t="e">
        <f>#REF!-#REF!</f>
        <v>#REF!</v>
      </c>
      <c r="AA313" s="71" t="e">
        <f>Z313/#REF!</f>
        <v>#REF!</v>
      </c>
      <c r="AB313" s="72">
        <v>9333.038767602116</v>
      </c>
      <c r="AC313" s="79" t="e">
        <f>#REF!-AB313</f>
        <v>#REF!</v>
      </c>
      <c r="AD313" s="71" t="e">
        <f>AC313/#REF!</f>
        <v>#REF!</v>
      </c>
      <c r="AE313" s="78" t="e">
        <f>#REF!-#REF!</f>
        <v>#REF!</v>
      </c>
      <c r="AF313" s="71" t="e">
        <f>AE313/#REF!</f>
        <v>#REF!</v>
      </c>
      <c r="AG313" s="78" t="e">
        <f>#REF!-#REF!</f>
        <v>#REF!</v>
      </c>
      <c r="AH313" s="73" t="e">
        <f>AG313/#REF!</f>
        <v>#REF!</v>
      </c>
    </row>
    <row r="314" spans="1:34" s="70" customFormat="1" ht="14.25">
      <c r="A314" s="11" t="s">
        <v>567</v>
      </c>
      <c r="B314" s="52" t="s">
        <v>568</v>
      </c>
      <c r="C314" s="108">
        <v>1727</v>
      </c>
      <c r="D314" s="122">
        <v>3889965</v>
      </c>
      <c r="E314" s="124">
        <v>175400</v>
      </c>
      <c r="F314" s="12">
        <f t="shared" si="63"/>
        <v>38300.85265108324</v>
      </c>
      <c r="G314" s="13">
        <f t="shared" si="67"/>
        <v>0.0021832199824298386</v>
      </c>
      <c r="H314" s="97">
        <f t="shared" si="68"/>
        <v>22.177679589509694</v>
      </c>
      <c r="I314" s="97">
        <f t="shared" si="69"/>
        <v>21030.85265108324</v>
      </c>
      <c r="J314" s="97">
        <f t="shared" si="61"/>
        <v>21030.85265108324</v>
      </c>
      <c r="K314" s="97">
        <f t="shared" si="70"/>
        <v>0.004475697233468071</v>
      </c>
      <c r="L314" s="47">
        <f t="shared" si="64"/>
        <v>164898.60527292572</v>
      </c>
      <c r="M314" s="48">
        <f t="shared" si="66"/>
        <v>82666.12790215528</v>
      </c>
      <c r="N314" s="49">
        <f t="shared" si="65"/>
        <v>247564.733175081</v>
      </c>
      <c r="O314" s="129"/>
      <c r="Z314" s="78" t="e">
        <f>#REF!-#REF!</f>
        <v>#REF!</v>
      </c>
      <c r="AA314" s="71" t="e">
        <f>Z314/#REF!</f>
        <v>#REF!</v>
      </c>
      <c r="AB314" s="72">
        <v>321968.59473335923</v>
      </c>
      <c r="AC314" s="79" t="e">
        <f>#REF!-AB314</f>
        <v>#REF!</v>
      </c>
      <c r="AD314" s="71" t="e">
        <f>AC314/#REF!</f>
        <v>#REF!</v>
      </c>
      <c r="AE314" s="78" t="e">
        <f>#REF!-#REF!</f>
        <v>#REF!</v>
      </c>
      <c r="AF314" s="71" t="e">
        <f>AE314/#REF!</f>
        <v>#REF!</v>
      </c>
      <c r="AG314" s="78" t="e">
        <f>#REF!-#REF!</f>
        <v>#REF!</v>
      </c>
      <c r="AH314" s="73" t="e">
        <f>AG314/#REF!</f>
        <v>#REF!</v>
      </c>
    </row>
    <row r="315" spans="1:34" s="70" customFormat="1" ht="14.25">
      <c r="A315" s="11" t="s">
        <v>569</v>
      </c>
      <c r="B315" s="52" t="s">
        <v>570</v>
      </c>
      <c r="C315" s="108">
        <v>2149</v>
      </c>
      <c r="D315" s="122">
        <v>1666842.18</v>
      </c>
      <c r="E315" s="124">
        <v>161200</v>
      </c>
      <c r="F315" s="12">
        <f t="shared" si="63"/>
        <v>22221.115662655084</v>
      </c>
      <c r="G315" s="13">
        <f t="shared" si="67"/>
        <v>0.0012666450062756283</v>
      </c>
      <c r="H315" s="97">
        <f t="shared" si="68"/>
        <v>10.340212034739453</v>
      </c>
      <c r="I315" s="97">
        <f t="shared" si="69"/>
        <v>731.1156626550851</v>
      </c>
      <c r="J315" s="97">
        <f t="shared" si="61"/>
        <v>731.1156626550851</v>
      </c>
      <c r="K315" s="97">
        <f t="shared" si="70"/>
        <v>0.00015559294732265624</v>
      </c>
      <c r="L315" s="47">
        <f t="shared" si="64"/>
        <v>95669.6973239982</v>
      </c>
      <c r="M315" s="48">
        <f t="shared" si="66"/>
        <v>2873.801737049461</v>
      </c>
      <c r="N315" s="49">
        <f t="shared" si="65"/>
        <v>98543.49906104767</v>
      </c>
      <c r="O315" s="129"/>
      <c r="Z315" s="78" t="e">
        <f>#REF!-#REF!</f>
        <v>#REF!</v>
      </c>
      <c r="AA315" s="71" t="e">
        <f>Z315/#REF!</f>
        <v>#REF!</v>
      </c>
      <c r="AB315" s="72">
        <v>154260.65483832255</v>
      </c>
      <c r="AC315" s="79" t="e">
        <f>#REF!-AB315</f>
        <v>#REF!</v>
      </c>
      <c r="AD315" s="71" t="e">
        <f>AC315/#REF!</f>
        <v>#REF!</v>
      </c>
      <c r="AE315" s="78" t="e">
        <f>#REF!-#REF!</f>
        <v>#REF!</v>
      </c>
      <c r="AF315" s="71" t="e">
        <f>AE315/#REF!</f>
        <v>#REF!</v>
      </c>
      <c r="AG315" s="78" t="e">
        <f>#REF!-#REF!</f>
        <v>#REF!</v>
      </c>
      <c r="AH315" s="73" t="e">
        <f>AG315/#REF!</f>
        <v>#REF!</v>
      </c>
    </row>
    <row r="316" spans="1:34" s="70" customFormat="1" ht="14.25">
      <c r="A316" s="11" t="s">
        <v>571</v>
      </c>
      <c r="B316" s="52" t="s">
        <v>572</v>
      </c>
      <c r="C316" s="108">
        <v>102</v>
      </c>
      <c r="D316" s="122">
        <v>124639</v>
      </c>
      <c r="E316" s="124">
        <v>8350</v>
      </c>
      <c r="F316" s="12">
        <f t="shared" si="63"/>
        <v>1522.5362874251498</v>
      </c>
      <c r="G316" s="13">
        <f t="shared" si="67"/>
        <v>8.678740593486803E-05</v>
      </c>
      <c r="H316" s="97">
        <f t="shared" si="68"/>
        <v>14.92682634730539</v>
      </c>
      <c r="I316" s="97">
        <f t="shared" si="69"/>
        <v>502.5362874251498</v>
      </c>
      <c r="J316" s="97">
        <f aca="true" t="shared" si="71" ref="J316:J357">IF(I316&gt;0,I316,0)</f>
        <v>502.5362874251498</v>
      </c>
      <c r="K316" s="97">
        <f t="shared" si="70"/>
        <v>0.00010694765013391924</v>
      </c>
      <c r="L316" s="47">
        <f t="shared" si="64"/>
        <v>6555.052770260582</v>
      </c>
      <c r="M316" s="48">
        <f t="shared" si="66"/>
        <v>1975.3230979734883</v>
      </c>
      <c r="N316" s="49">
        <f t="shared" si="65"/>
        <v>8530.37586823407</v>
      </c>
      <c r="O316" s="129"/>
      <c r="Z316" s="78" t="e">
        <f>#REF!-#REF!</f>
        <v>#REF!</v>
      </c>
      <c r="AA316" s="71" t="e">
        <f>Z316/#REF!</f>
        <v>#REF!</v>
      </c>
      <c r="AB316" s="72">
        <v>12441.218585048067</v>
      </c>
      <c r="AC316" s="79" t="e">
        <f>#REF!-AB316</f>
        <v>#REF!</v>
      </c>
      <c r="AD316" s="71" t="e">
        <f>AC316/#REF!</f>
        <v>#REF!</v>
      </c>
      <c r="AE316" s="78" t="e">
        <f>#REF!-#REF!</f>
        <v>#REF!</v>
      </c>
      <c r="AF316" s="71" t="e">
        <f>AE316/#REF!</f>
        <v>#REF!</v>
      </c>
      <c r="AG316" s="78" t="e">
        <f>#REF!-#REF!</f>
        <v>#REF!</v>
      </c>
      <c r="AH316" s="73" t="e">
        <f>AG316/#REF!</f>
        <v>#REF!</v>
      </c>
    </row>
    <row r="317" spans="1:34" s="70" customFormat="1" ht="14.25">
      <c r="A317" s="11" t="s">
        <v>573</v>
      </c>
      <c r="B317" s="52" t="s">
        <v>574</v>
      </c>
      <c r="C317" s="108">
        <v>1601</v>
      </c>
      <c r="D317" s="122">
        <v>1980624.66</v>
      </c>
      <c r="E317" s="124">
        <v>151750</v>
      </c>
      <c r="F317" s="12">
        <f t="shared" si="63"/>
        <v>20896.079608962107</v>
      </c>
      <c r="G317" s="13">
        <f t="shared" si="67"/>
        <v>0.0011911154817447777</v>
      </c>
      <c r="H317" s="97">
        <f t="shared" si="68"/>
        <v>13.051892322899505</v>
      </c>
      <c r="I317" s="97">
        <f t="shared" si="69"/>
        <v>4886.079608962107</v>
      </c>
      <c r="J317" s="97">
        <f t="shared" si="71"/>
        <v>4886.079608962107</v>
      </c>
      <c r="K317" s="97">
        <f t="shared" si="70"/>
        <v>0.001039834825109198</v>
      </c>
      <c r="L317" s="47">
        <f t="shared" si="64"/>
        <v>89964.95233618307</v>
      </c>
      <c r="M317" s="48">
        <f t="shared" si="66"/>
        <v>19205.749219766887</v>
      </c>
      <c r="N317" s="49">
        <f t="shared" si="65"/>
        <v>109170.70155594996</v>
      </c>
      <c r="O317" s="129"/>
      <c r="Z317" s="78" t="e">
        <f>#REF!-#REF!</f>
        <v>#REF!</v>
      </c>
      <c r="AA317" s="71" t="e">
        <f>Z317/#REF!</f>
        <v>#REF!</v>
      </c>
      <c r="AB317" s="72">
        <v>163374.93662223936</v>
      </c>
      <c r="AC317" s="79" t="e">
        <f>#REF!-AB317</f>
        <v>#REF!</v>
      </c>
      <c r="AD317" s="71" t="e">
        <f>AC317/#REF!</f>
        <v>#REF!</v>
      </c>
      <c r="AE317" s="78" t="e">
        <f>#REF!-#REF!</f>
        <v>#REF!</v>
      </c>
      <c r="AF317" s="71" t="e">
        <f>AE317/#REF!</f>
        <v>#REF!</v>
      </c>
      <c r="AG317" s="78" t="e">
        <f>#REF!-#REF!</f>
        <v>#REF!</v>
      </c>
      <c r="AH317" s="73" t="e">
        <f>AG317/#REF!</f>
        <v>#REF!</v>
      </c>
    </row>
    <row r="318" spans="1:34" s="70" customFormat="1" ht="14.25">
      <c r="A318" s="11" t="s">
        <v>575</v>
      </c>
      <c r="B318" s="52" t="s">
        <v>576</v>
      </c>
      <c r="C318" s="108">
        <v>1031</v>
      </c>
      <c r="D318" s="122">
        <v>911107.26</v>
      </c>
      <c r="E318" s="124">
        <v>68700</v>
      </c>
      <c r="F318" s="12">
        <f t="shared" si="63"/>
        <v>13673.23995720524</v>
      </c>
      <c r="G318" s="13">
        <f t="shared" si="67"/>
        <v>0.0007794001603847928</v>
      </c>
      <c r="H318" s="97">
        <f t="shared" si="68"/>
        <v>13.262114410480349</v>
      </c>
      <c r="I318" s="97">
        <f t="shared" si="69"/>
        <v>3363.2399572052395</v>
      </c>
      <c r="J318" s="97">
        <f t="shared" si="71"/>
        <v>3363.2399572052395</v>
      </c>
      <c r="K318" s="97">
        <f t="shared" si="70"/>
        <v>0.0007157505224200901</v>
      </c>
      <c r="L318" s="47">
        <f t="shared" si="64"/>
        <v>58868.0941138634</v>
      </c>
      <c r="M318" s="48">
        <f t="shared" si="66"/>
        <v>13219.912149099064</v>
      </c>
      <c r="N318" s="49">
        <f t="shared" si="65"/>
        <v>72088.00626296246</v>
      </c>
      <c r="O318" s="129"/>
      <c r="Z318" s="78" t="e">
        <f>#REF!-#REF!</f>
        <v>#REF!</v>
      </c>
      <c r="AA318" s="71" t="e">
        <f>Z318/#REF!</f>
        <v>#REF!</v>
      </c>
      <c r="AB318" s="72">
        <v>102400.61681927742</v>
      </c>
      <c r="AC318" s="79" t="e">
        <f>#REF!-AB318</f>
        <v>#REF!</v>
      </c>
      <c r="AD318" s="71" t="e">
        <f>AC318/#REF!</f>
        <v>#REF!</v>
      </c>
      <c r="AE318" s="78" t="e">
        <f>#REF!-#REF!</f>
        <v>#REF!</v>
      </c>
      <c r="AF318" s="71" t="e">
        <f>AE318/#REF!</f>
        <v>#REF!</v>
      </c>
      <c r="AG318" s="78" t="e">
        <f>#REF!-#REF!</f>
        <v>#REF!</v>
      </c>
      <c r="AH318" s="73" t="e">
        <f>AG318/#REF!</f>
        <v>#REF!</v>
      </c>
    </row>
    <row r="319" spans="1:34" s="70" customFormat="1" ht="14.25">
      <c r="A319" s="11" t="s">
        <v>577</v>
      </c>
      <c r="B319" s="52" t="s">
        <v>578</v>
      </c>
      <c r="C319" s="108">
        <v>1073</v>
      </c>
      <c r="D319" s="122">
        <v>707813.02</v>
      </c>
      <c r="E319" s="124">
        <v>56850</v>
      </c>
      <c r="F319" s="12">
        <f t="shared" si="63"/>
        <v>13359.426041512754</v>
      </c>
      <c r="G319" s="13">
        <f t="shared" si="67"/>
        <v>0.0007615121823351706</v>
      </c>
      <c r="H319" s="97">
        <f t="shared" si="68"/>
        <v>12.450536851363237</v>
      </c>
      <c r="I319" s="97">
        <f t="shared" si="69"/>
        <v>2629.4260415127537</v>
      </c>
      <c r="J319" s="97">
        <f t="shared" si="71"/>
        <v>2629.4260415127537</v>
      </c>
      <c r="K319" s="97">
        <f t="shared" si="70"/>
        <v>0.00055958334428259</v>
      </c>
      <c r="L319" s="47">
        <f t="shared" si="64"/>
        <v>57517.015131775435</v>
      </c>
      <c r="M319" s="48">
        <f t="shared" si="66"/>
        <v>10335.504368899437</v>
      </c>
      <c r="N319" s="49">
        <f t="shared" si="65"/>
        <v>67852.51950067487</v>
      </c>
      <c r="O319" s="129"/>
      <c r="Z319" s="78" t="e">
        <f>#REF!-#REF!</f>
        <v>#REF!</v>
      </c>
      <c r="AA319" s="71" t="e">
        <f>Z319/#REF!</f>
        <v>#REF!</v>
      </c>
      <c r="AB319" s="72">
        <v>106665.82725467095</v>
      </c>
      <c r="AC319" s="79" t="e">
        <f>#REF!-AB319</f>
        <v>#REF!</v>
      </c>
      <c r="AD319" s="71" t="e">
        <f>AC319/#REF!</f>
        <v>#REF!</v>
      </c>
      <c r="AE319" s="78" t="e">
        <f>#REF!-#REF!</f>
        <v>#REF!</v>
      </c>
      <c r="AF319" s="71" t="e">
        <f>AE319/#REF!</f>
        <v>#REF!</v>
      </c>
      <c r="AG319" s="78" t="e">
        <f>#REF!-#REF!</f>
        <v>#REF!</v>
      </c>
      <c r="AH319" s="73" t="e">
        <f>AG319/#REF!</f>
        <v>#REF!</v>
      </c>
    </row>
    <row r="320" spans="1:34" s="70" customFormat="1" ht="14.25">
      <c r="A320" s="11" t="s">
        <v>579</v>
      </c>
      <c r="B320" s="52" t="s">
        <v>580</v>
      </c>
      <c r="C320" s="108">
        <v>1071</v>
      </c>
      <c r="D320" s="122">
        <v>555302</v>
      </c>
      <c r="E320" s="124">
        <v>55750</v>
      </c>
      <c r="F320" s="12">
        <f t="shared" si="63"/>
        <v>10667.77474439462</v>
      </c>
      <c r="G320" s="13">
        <f t="shared" si="67"/>
        <v>0.0006080830419675786</v>
      </c>
      <c r="H320" s="97">
        <f t="shared" si="68"/>
        <v>9.96057399103139</v>
      </c>
      <c r="I320" s="97">
        <f t="shared" si="69"/>
        <v>-42.22525560538087</v>
      </c>
      <c r="J320" s="97">
        <f t="shared" si="71"/>
        <v>0</v>
      </c>
      <c r="K320" s="97">
        <f t="shared" si="70"/>
        <v>0</v>
      </c>
      <c r="L320" s="47">
        <f t="shared" si="64"/>
        <v>45928.51215981122</v>
      </c>
      <c r="M320" s="48">
        <f t="shared" si="66"/>
        <v>0</v>
      </c>
      <c r="N320" s="49">
        <f t="shared" si="65"/>
        <v>45928.51215981122</v>
      </c>
      <c r="O320" s="129"/>
      <c r="Z320" s="78" t="e">
        <f>#REF!-#REF!</f>
        <v>#REF!</v>
      </c>
      <c r="AA320" s="71" t="e">
        <f>Z320/#REF!</f>
        <v>#REF!</v>
      </c>
      <c r="AB320" s="72">
        <v>74678.72721060786</v>
      </c>
      <c r="AC320" s="79" t="e">
        <f>#REF!-AB320</f>
        <v>#REF!</v>
      </c>
      <c r="AD320" s="71" t="e">
        <f>AC320/#REF!</f>
        <v>#REF!</v>
      </c>
      <c r="AE320" s="78" t="e">
        <f>#REF!-#REF!</f>
        <v>#REF!</v>
      </c>
      <c r="AF320" s="71" t="e">
        <f>AE320/#REF!</f>
        <v>#REF!</v>
      </c>
      <c r="AG320" s="78" t="e">
        <f>#REF!-#REF!</f>
        <v>#REF!</v>
      </c>
      <c r="AH320" s="73" t="e">
        <f>AG320/#REF!</f>
        <v>#REF!</v>
      </c>
    </row>
    <row r="321" spans="1:34" s="70" customFormat="1" ht="14.25">
      <c r="A321" s="11" t="s">
        <v>581</v>
      </c>
      <c r="B321" s="52" t="s">
        <v>582</v>
      </c>
      <c r="C321" s="108">
        <v>4526</v>
      </c>
      <c r="D321" s="122">
        <v>4467496.98</v>
      </c>
      <c r="E321" s="124">
        <v>290650</v>
      </c>
      <c r="F321" s="12">
        <f t="shared" si="63"/>
        <v>69567.83530528127</v>
      </c>
      <c r="G321" s="13">
        <f t="shared" si="67"/>
        <v>0.003965496266010217</v>
      </c>
      <c r="H321" s="97">
        <f t="shared" si="68"/>
        <v>15.370710407706865</v>
      </c>
      <c r="I321" s="97">
        <f t="shared" si="69"/>
        <v>24307.83530528127</v>
      </c>
      <c r="J321" s="97">
        <f t="shared" si="71"/>
        <v>24307.83530528127</v>
      </c>
      <c r="K321" s="97">
        <f t="shared" si="70"/>
        <v>0.005173090840986002</v>
      </c>
      <c r="L321" s="47">
        <f t="shared" si="64"/>
        <v>299513.9329717517</v>
      </c>
      <c r="M321" s="48">
        <f t="shared" si="66"/>
        <v>95546.98783301146</v>
      </c>
      <c r="N321" s="49">
        <f t="shared" si="65"/>
        <v>395060.9208047632</v>
      </c>
      <c r="O321" s="129"/>
      <c r="Z321" s="78" t="e">
        <f>#REF!-#REF!</f>
        <v>#REF!</v>
      </c>
      <c r="AA321" s="71" t="e">
        <f>Z321/#REF!</f>
        <v>#REF!</v>
      </c>
      <c r="AB321" s="72">
        <v>435479.24657182605</v>
      </c>
      <c r="AC321" s="79" t="e">
        <f>#REF!-AB321</f>
        <v>#REF!</v>
      </c>
      <c r="AD321" s="71" t="e">
        <f>AC321/#REF!</f>
        <v>#REF!</v>
      </c>
      <c r="AE321" s="78" t="e">
        <f>#REF!-#REF!</f>
        <v>#REF!</v>
      </c>
      <c r="AF321" s="71" t="e">
        <f>AE321/#REF!</f>
        <v>#REF!</v>
      </c>
      <c r="AG321" s="78" t="e">
        <f>#REF!-#REF!</f>
        <v>#REF!</v>
      </c>
      <c r="AH321" s="73" t="e">
        <f>AG321/#REF!</f>
        <v>#REF!</v>
      </c>
    </row>
    <row r="322" spans="1:34" s="70" customFormat="1" ht="14.25">
      <c r="A322" s="11" t="s">
        <v>583</v>
      </c>
      <c r="B322" s="52" t="s">
        <v>584</v>
      </c>
      <c r="C322" s="108">
        <v>1459</v>
      </c>
      <c r="D322" s="122">
        <v>952496.92</v>
      </c>
      <c r="E322" s="124">
        <v>57150</v>
      </c>
      <c r="F322" s="12">
        <f t="shared" si="63"/>
        <v>24316.588036395453</v>
      </c>
      <c r="G322" s="13">
        <f t="shared" si="67"/>
        <v>0.0013860908369117322</v>
      </c>
      <c r="H322" s="97">
        <f t="shared" si="68"/>
        <v>16.666612773403326</v>
      </c>
      <c r="I322" s="97">
        <f t="shared" si="69"/>
        <v>9726.588036395453</v>
      </c>
      <c r="J322" s="97">
        <f t="shared" si="71"/>
        <v>9726.588036395453</v>
      </c>
      <c r="K322" s="97">
        <f t="shared" si="70"/>
        <v>0.002069971383843845</v>
      </c>
      <c r="L322" s="47">
        <f t="shared" si="64"/>
        <v>104691.44091194314</v>
      </c>
      <c r="M322" s="48">
        <f t="shared" si="66"/>
        <v>38232.371459595815</v>
      </c>
      <c r="N322" s="49">
        <f t="shared" si="65"/>
        <v>142923.81237153895</v>
      </c>
      <c r="O322" s="129"/>
      <c r="Z322" s="78" t="e">
        <f>#REF!-#REF!</f>
        <v>#REF!</v>
      </c>
      <c r="AA322" s="71" t="e">
        <f>Z322/#REF!</f>
        <v>#REF!</v>
      </c>
      <c r="AB322" s="72">
        <v>185210.88490647703</v>
      </c>
      <c r="AC322" s="79" t="e">
        <f>#REF!-AB322</f>
        <v>#REF!</v>
      </c>
      <c r="AD322" s="71" t="e">
        <f>AC322/#REF!</f>
        <v>#REF!</v>
      </c>
      <c r="AE322" s="78" t="e">
        <f>#REF!-#REF!</f>
        <v>#REF!</v>
      </c>
      <c r="AF322" s="71" t="e">
        <f>AE322/#REF!</f>
        <v>#REF!</v>
      </c>
      <c r="AG322" s="78" t="e">
        <f>#REF!-#REF!</f>
        <v>#REF!</v>
      </c>
      <c r="AH322" s="73" t="e">
        <f>AG322/#REF!</f>
        <v>#REF!</v>
      </c>
    </row>
    <row r="323" spans="1:34" s="70" customFormat="1" ht="14.25">
      <c r="A323" s="11" t="s">
        <v>585</v>
      </c>
      <c r="B323" s="52" t="s">
        <v>586</v>
      </c>
      <c r="C323" s="108">
        <v>6914</v>
      </c>
      <c r="D323" s="122">
        <v>8642679.46</v>
      </c>
      <c r="E323" s="124">
        <v>567800</v>
      </c>
      <c r="F323" s="12">
        <f t="shared" si="63"/>
        <v>105240.37651715394</v>
      </c>
      <c r="G323" s="13">
        <f t="shared" si="67"/>
        <v>0.005998897598019719</v>
      </c>
      <c r="H323" s="97">
        <f t="shared" si="68"/>
        <v>15.22134459316661</v>
      </c>
      <c r="I323" s="97">
        <f t="shared" si="69"/>
        <v>36100.376517153934</v>
      </c>
      <c r="J323" s="97">
        <f t="shared" si="71"/>
        <v>36100.376517153934</v>
      </c>
      <c r="K323" s="97">
        <f t="shared" si="70"/>
        <v>0.0076827296536956784</v>
      </c>
      <c r="L323" s="47">
        <f t="shared" si="64"/>
        <v>453096.7355784294</v>
      </c>
      <c r="M323" s="48">
        <f t="shared" si="66"/>
        <v>141900.01670375917</v>
      </c>
      <c r="N323" s="49">
        <f t="shared" si="65"/>
        <v>594996.7522821886</v>
      </c>
      <c r="O323" s="129"/>
      <c r="Z323" s="78" t="e">
        <f>#REF!-#REF!</f>
        <v>#REF!</v>
      </c>
      <c r="AA323" s="71" t="e">
        <f>Z323/#REF!</f>
        <v>#REF!</v>
      </c>
      <c r="AB323" s="72">
        <v>844947.9786513379</v>
      </c>
      <c r="AC323" s="79" t="e">
        <f>#REF!-AB323</f>
        <v>#REF!</v>
      </c>
      <c r="AD323" s="71" t="e">
        <f>AC323/#REF!</f>
        <v>#REF!</v>
      </c>
      <c r="AE323" s="78" t="e">
        <f>#REF!-#REF!</f>
        <v>#REF!</v>
      </c>
      <c r="AF323" s="71" t="e">
        <f>AE323/#REF!</f>
        <v>#REF!</v>
      </c>
      <c r="AG323" s="78" t="e">
        <f>#REF!-#REF!</f>
        <v>#REF!</v>
      </c>
      <c r="AH323" s="73" t="e">
        <f>AG323/#REF!</f>
        <v>#REF!</v>
      </c>
    </row>
    <row r="324" spans="1:34" s="70" customFormat="1" ht="14.25">
      <c r="A324" s="11" t="s">
        <v>587</v>
      </c>
      <c r="B324" s="52" t="s">
        <v>588</v>
      </c>
      <c r="C324" s="108">
        <v>5094</v>
      </c>
      <c r="D324" s="122">
        <v>4421696.4</v>
      </c>
      <c r="E324" s="124">
        <v>441700</v>
      </c>
      <c r="F324" s="12">
        <f t="shared" si="63"/>
        <v>50994.16224043469</v>
      </c>
      <c r="G324" s="13">
        <f t="shared" si="67"/>
        <v>0.002906762285550253</v>
      </c>
      <c r="H324" s="97">
        <f t="shared" si="68"/>
        <v>10.010632556033508</v>
      </c>
      <c r="I324" s="97">
        <f t="shared" si="69"/>
        <v>54.1622404346914</v>
      </c>
      <c r="J324" s="97">
        <f t="shared" si="71"/>
        <v>54.1622404346914</v>
      </c>
      <c r="K324" s="97">
        <f t="shared" si="70"/>
        <v>1.1526579244969164E-05</v>
      </c>
      <c r="L324" s="47">
        <f t="shared" si="64"/>
        <v>219547.7554276106</v>
      </c>
      <c r="M324" s="48">
        <f t="shared" si="66"/>
        <v>212.89591865458044</v>
      </c>
      <c r="N324" s="49">
        <f t="shared" si="65"/>
        <v>219760.65134626516</v>
      </c>
      <c r="O324" s="129"/>
      <c r="Z324" s="78" t="e">
        <f>#REF!-#REF!</f>
        <v>#REF!</v>
      </c>
      <c r="AA324" s="71" t="e">
        <f>Z324/#REF!</f>
        <v>#REF!</v>
      </c>
      <c r="AB324" s="72">
        <v>351406.42825609725</v>
      </c>
      <c r="AC324" s="79" t="e">
        <f>#REF!-AB324</f>
        <v>#REF!</v>
      </c>
      <c r="AD324" s="71" t="e">
        <f>AC324/#REF!</f>
        <v>#REF!</v>
      </c>
      <c r="AE324" s="78" t="e">
        <f>#REF!-#REF!</f>
        <v>#REF!</v>
      </c>
      <c r="AF324" s="71" t="e">
        <f>AE324/#REF!</f>
        <v>#REF!</v>
      </c>
      <c r="AG324" s="78" t="e">
        <f>#REF!-#REF!</f>
        <v>#REF!</v>
      </c>
      <c r="AH324" s="73" t="e">
        <f>AG324/#REF!</f>
        <v>#REF!</v>
      </c>
    </row>
    <row r="325" spans="1:34" s="70" customFormat="1" ht="14.25">
      <c r="A325" s="11" t="s">
        <v>589</v>
      </c>
      <c r="B325" s="52" t="s">
        <v>590</v>
      </c>
      <c r="C325" s="108">
        <v>3061</v>
      </c>
      <c r="D325" s="122">
        <v>3290236.19</v>
      </c>
      <c r="E325" s="124">
        <v>265300</v>
      </c>
      <c r="F325" s="12">
        <f t="shared" si="63"/>
        <v>37962.355739125516</v>
      </c>
      <c r="G325" s="13">
        <f t="shared" si="67"/>
        <v>0.0021639250275913855</v>
      </c>
      <c r="H325" s="97">
        <f t="shared" si="68"/>
        <v>12.401945684131173</v>
      </c>
      <c r="I325" s="97">
        <f t="shared" si="69"/>
        <v>7352.355739125519</v>
      </c>
      <c r="J325" s="97">
        <f t="shared" si="71"/>
        <v>7352.355739125519</v>
      </c>
      <c r="K325" s="97">
        <f t="shared" si="70"/>
        <v>0.001564697294352554</v>
      </c>
      <c r="L325" s="47">
        <f t="shared" si="64"/>
        <v>163441.25733397735</v>
      </c>
      <c r="M325" s="48">
        <f t="shared" si="66"/>
        <v>28899.95902669167</v>
      </c>
      <c r="N325" s="49">
        <f t="shared" si="65"/>
        <v>192341.21636066903</v>
      </c>
      <c r="O325" s="129"/>
      <c r="Z325" s="78" t="e">
        <f>#REF!-#REF!</f>
        <v>#REF!</v>
      </c>
      <c r="AA325" s="71" t="e">
        <f>Z325/#REF!</f>
        <v>#REF!</v>
      </c>
      <c r="AB325" s="72">
        <v>237454.09701130236</v>
      </c>
      <c r="AC325" s="79" t="e">
        <f>#REF!-AB325</f>
        <v>#REF!</v>
      </c>
      <c r="AD325" s="71" t="e">
        <f>AC325/#REF!</f>
        <v>#REF!</v>
      </c>
      <c r="AE325" s="78" t="e">
        <f>#REF!-#REF!</f>
        <v>#REF!</v>
      </c>
      <c r="AF325" s="71" t="e">
        <f>AE325/#REF!</f>
        <v>#REF!</v>
      </c>
      <c r="AG325" s="78" t="e">
        <f>#REF!-#REF!</f>
        <v>#REF!</v>
      </c>
      <c r="AH325" s="73" t="e">
        <f>AG325/#REF!</f>
        <v>#REF!</v>
      </c>
    </row>
    <row r="326" spans="1:34" s="70" customFormat="1" ht="14.25">
      <c r="A326" s="11" t="s">
        <v>591</v>
      </c>
      <c r="B326" s="52" t="s">
        <v>592</v>
      </c>
      <c r="C326" s="108">
        <v>1284</v>
      </c>
      <c r="D326" s="122">
        <v>876107.07</v>
      </c>
      <c r="E326" s="124">
        <v>55700</v>
      </c>
      <c r="F326" s="12">
        <f t="shared" si="63"/>
        <v>20196.0768021544</v>
      </c>
      <c r="G326" s="13">
        <f t="shared" si="67"/>
        <v>0.0011512140171611599</v>
      </c>
      <c r="H326" s="97">
        <f t="shared" si="68"/>
        <v>15.729031777378815</v>
      </c>
      <c r="I326" s="97">
        <f t="shared" si="69"/>
        <v>7356.076802154398</v>
      </c>
      <c r="J326" s="97">
        <f t="shared" si="71"/>
        <v>7356.076802154398</v>
      </c>
      <c r="K326" s="97">
        <f t="shared" si="70"/>
        <v>0.001565489195269755</v>
      </c>
      <c r="L326" s="47">
        <f t="shared" si="64"/>
        <v>86951.1947161824</v>
      </c>
      <c r="M326" s="48">
        <f t="shared" si="66"/>
        <v>28914.585436632377</v>
      </c>
      <c r="N326" s="49">
        <f t="shared" si="65"/>
        <v>115865.78015281478</v>
      </c>
      <c r="O326" s="129"/>
      <c r="Z326" s="78" t="e">
        <f>#REF!-#REF!</f>
        <v>#REF!</v>
      </c>
      <c r="AA326" s="71" t="e">
        <f>Z326/#REF!</f>
        <v>#REF!</v>
      </c>
      <c r="AB326" s="72">
        <v>184279.50111404387</v>
      </c>
      <c r="AC326" s="79" t="e">
        <f>#REF!-AB326</f>
        <v>#REF!</v>
      </c>
      <c r="AD326" s="71" t="e">
        <f>AC326/#REF!</f>
        <v>#REF!</v>
      </c>
      <c r="AE326" s="78" t="e">
        <f>#REF!-#REF!</f>
        <v>#REF!</v>
      </c>
      <c r="AF326" s="71" t="e">
        <f>AE326/#REF!</f>
        <v>#REF!</v>
      </c>
      <c r="AG326" s="78" t="e">
        <f>#REF!-#REF!</f>
        <v>#REF!</v>
      </c>
      <c r="AH326" s="73" t="e">
        <f>AG326/#REF!</f>
        <v>#REF!</v>
      </c>
    </row>
    <row r="327" spans="1:34" s="70" customFormat="1" ht="14.25">
      <c r="A327" s="11" t="s">
        <v>593</v>
      </c>
      <c r="B327" s="52" t="s">
        <v>594</v>
      </c>
      <c r="C327" s="108">
        <v>1629</v>
      </c>
      <c r="D327" s="122">
        <v>839108.44</v>
      </c>
      <c r="E327" s="124">
        <v>91950</v>
      </c>
      <c r="F327" s="12">
        <f t="shared" si="63"/>
        <v>14865.771057748774</v>
      </c>
      <c r="G327" s="13">
        <f t="shared" si="67"/>
        <v>0.0008473766556365782</v>
      </c>
      <c r="H327" s="97">
        <f t="shared" si="68"/>
        <v>9.125703534529634</v>
      </c>
      <c r="I327" s="97">
        <f t="shared" si="69"/>
        <v>-1424.2289422512254</v>
      </c>
      <c r="J327" s="97">
        <f t="shared" si="71"/>
        <v>0</v>
      </c>
      <c r="K327" s="97">
        <f t="shared" si="70"/>
        <v>0</v>
      </c>
      <c r="L327" s="47">
        <f t="shared" si="64"/>
        <v>64002.35880023075</v>
      </c>
      <c r="M327" s="48">
        <f t="shared" si="66"/>
        <v>0</v>
      </c>
      <c r="N327" s="49">
        <f t="shared" si="65"/>
        <v>64002.35880023075</v>
      </c>
      <c r="O327" s="129"/>
      <c r="Z327" s="78" t="e">
        <f>#REF!-#REF!</f>
        <v>#REF!</v>
      </c>
      <c r="AA327" s="71" t="e">
        <f>Z327/#REF!</f>
        <v>#REF!</v>
      </c>
      <c r="AB327" s="72">
        <v>89558.22200330895</v>
      </c>
      <c r="AC327" s="79" t="e">
        <f>#REF!-AB327</f>
        <v>#REF!</v>
      </c>
      <c r="AD327" s="71" t="e">
        <f>AC327/#REF!</f>
        <v>#REF!</v>
      </c>
      <c r="AE327" s="78" t="e">
        <f>#REF!-#REF!</f>
        <v>#REF!</v>
      </c>
      <c r="AF327" s="71" t="e">
        <f>AE327/#REF!</f>
        <v>#REF!</v>
      </c>
      <c r="AG327" s="78" t="e">
        <f>#REF!-#REF!</f>
        <v>#REF!</v>
      </c>
      <c r="AH327" s="73" t="e">
        <f>AG327/#REF!</f>
        <v>#REF!</v>
      </c>
    </row>
    <row r="328" spans="1:34" s="70" customFormat="1" ht="14.25">
      <c r="A328" s="11" t="s">
        <v>595</v>
      </c>
      <c r="B328" s="52" t="s">
        <v>596</v>
      </c>
      <c r="C328" s="108">
        <v>1260</v>
      </c>
      <c r="D328" s="122">
        <v>662867.05</v>
      </c>
      <c r="E328" s="124">
        <v>70950</v>
      </c>
      <c r="F328" s="12">
        <f aca="true" t="shared" si="72" ref="F328:F390">D328/E328*C328</f>
        <v>11771.846131078224</v>
      </c>
      <c r="G328" s="13">
        <f t="shared" si="67"/>
        <v>0.0006710171686669354</v>
      </c>
      <c r="H328" s="97">
        <f t="shared" si="68"/>
        <v>9.342735024665258</v>
      </c>
      <c r="I328" s="97">
        <f t="shared" si="69"/>
        <v>-828.1538689217754</v>
      </c>
      <c r="J328" s="97">
        <f t="shared" si="71"/>
        <v>0</v>
      </c>
      <c r="K328" s="97">
        <f t="shared" si="70"/>
        <v>0</v>
      </c>
      <c r="L328" s="47">
        <f t="shared" si="64"/>
        <v>50681.92674941364</v>
      </c>
      <c r="M328" s="48">
        <f t="shared" si="66"/>
        <v>0</v>
      </c>
      <c r="N328" s="49">
        <f t="shared" si="65"/>
        <v>50681.92674941364</v>
      </c>
      <c r="O328" s="129"/>
      <c r="Z328" s="78" t="e">
        <f>#REF!-#REF!</f>
        <v>#REF!</v>
      </c>
      <c r="AA328" s="71" t="e">
        <f>Z328/#REF!</f>
        <v>#REF!</v>
      </c>
      <c r="AB328" s="72">
        <v>75437.95254771269</v>
      </c>
      <c r="AC328" s="79" t="e">
        <f>#REF!-AB328</f>
        <v>#REF!</v>
      </c>
      <c r="AD328" s="71" t="e">
        <f>AC328/#REF!</f>
        <v>#REF!</v>
      </c>
      <c r="AE328" s="78" t="e">
        <f>#REF!-#REF!</f>
        <v>#REF!</v>
      </c>
      <c r="AF328" s="71" t="e">
        <f>AE328/#REF!</f>
        <v>#REF!</v>
      </c>
      <c r="AG328" s="78" t="e">
        <f>#REF!-#REF!</f>
        <v>#REF!</v>
      </c>
      <c r="AH328" s="73" t="e">
        <f>AG328/#REF!</f>
        <v>#REF!</v>
      </c>
    </row>
    <row r="329" spans="1:34" s="70" customFormat="1" ht="14.25">
      <c r="A329" s="11" t="s">
        <v>597</v>
      </c>
      <c r="B329" s="52" t="s">
        <v>598</v>
      </c>
      <c r="C329" s="108">
        <v>769</v>
      </c>
      <c r="D329" s="122">
        <v>387137.41</v>
      </c>
      <c r="E329" s="124">
        <v>35450</v>
      </c>
      <c r="F329" s="12">
        <f t="shared" si="72"/>
        <v>8397.98782200282</v>
      </c>
      <c r="G329" s="13">
        <f t="shared" si="67"/>
        <v>0.00047870095718823246</v>
      </c>
      <c r="H329" s="97">
        <f t="shared" si="68"/>
        <v>10.92066036671368</v>
      </c>
      <c r="I329" s="97">
        <f t="shared" si="69"/>
        <v>707.9878220028197</v>
      </c>
      <c r="J329" s="97">
        <f t="shared" si="71"/>
        <v>707.9878220028197</v>
      </c>
      <c r="K329" s="97">
        <f t="shared" si="70"/>
        <v>0.0001506709779597972</v>
      </c>
      <c r="L329" s="47">
        <f aca="true" t="shared" si="73" ref="L329:L392">$B$541*G329</f>
        <v>36156.283296427195</v>
      </c>
      <c r="M329" s="48">
        <f t="shared" si="66"/>
        <v>2782.8929629174545</v>
      </c>
      <c r="N329" s="49">
        <f aca="true" t="shared" si="74" ref="N329:N392">L329+M329</f>
        <v>38939.17625934465</v>
      </c>
      <c r="O329" s="129"/>
      <c r="Z329" s="78" t="e">
        <f>#REF!-#REF!</f>
        <v>#REF!</v>
      </c>
      <c r="AA329" s="71" t="e">
        <f>Z329/#REF!</f>
        <v>#REF!</v>
      </c>
      <c r="AB329" s="72">
        <v>53576.75976700591</v>
      </c>
      <c r="AC329" s="79" t="e">
        <f>#REF!-AB329</f>
        <v>#REF!</v>
      </c>
      <c r="AD329" s="71" t="e">
        <f>AC329/#REF!</f>
        <v>#REF!</v>
      </c>
      <c r="AE329" s="78" t="e">
        <f>#REF!-#REF!</f>
        <v>#REF!</v>
      </c>
      <c r="AF329" s="71" t="e">
        <f>AE329/#REF!</f>
        <v>#REF!</v>
      </c>
      <c r="AG329" s="78" t="e">
        <f>#REF!-#REF!</f>
        <v>#REF!</v>
      </c>
      <c r="AH329" s="73" t="e">
        <f>AG329/#REF!</f>
        <v>#REF!</v>
      </c>
    </row>
    <row r="330" spans="1:34" s="70" customFormat="1" ht="14.25">
      <c r="A330" s="11" t="s">
        <v>599</v>
      </c>
      <c r="B330" s="52" t="s">
        <v>600</v>
      </c>
      <c r="C330" s="108">
        <v>60</v>
      </c>
      <c r="D330" s="122">
        <v>235840.52</v>
      </c>
      <c r="E330" s="124">
        <v>61550</v>
      </c>
      <c r="F330" s="12">
        <f t="shared" si="72"/>
        <v>229.9014004874086</v>
      </c>
      <c r="G330" s="13">
        <f t="shared" si="67"/>
        <v>1.3104808295136476E-05</v>
      </c>
      <c r="H330" s="97">
        <f aca="true" t="shared" si="75" ref="H330:H357">D330/E330</f>
        <v>3.8316900081234766</v>
      </c>
      <c r="I330" s="97">
        <f aca="true" t="shared" si="76" ref="I330:I357">(H330-10)*C330</f>
        <v>-370.09859951259136</v>
      </c>
      <c r="J330" s="97">
        <f t="shared" si="71"/>
        <v>0</v>
      </c>
      <c r="K330" s="97">
        <f t="shared" si="70"/>
        <v>0</v>
      </c>
      <c r="L330" s="47">
        <f t="shared" si="73"/>
        <v>989.806170531658</v>
      </c>
      <c r="M330" s="48">
        <f aca="true" t="shared" si="77" ref="M330:M393">$G$541*K330</f>
        <v>0</v>
      </c>
      <c r="N330" s="49">
        <f t="shared" si="74"/>
        <v>989.806170531658</v>
      </c>
      <c r="O330" s="129"/>
      <c r="Z330" s="78" t="e">
        <f>#REF!-#REF!</f>
        <v>#REF!</v>
      </c>
      <c r="AA330" s="71" t="e">
        <f>Z330/#REF!</f>
        <v>#REF!</v>
      </c>
      <c r="AB330" s="72">
        <v>1387.47045393874</v>
      </c>
      <c r="AC330" s="79" t="e">
        <f>#REF!-AB330</f>
        <v>#REF!</v>
      </c>
      <c r="AD330" s="71" t="e">
        <f>AC330/#REF!</f>
        <v>#REF!</v>
      </c>
      <c r="AE330" s="78" t="e">
        <f>#REF!-#REF!</f>
        <v>#REF!</v>
      </c>
      <c r="AF330" s="71" t="e">
        <f>AE330/#REF!</f>
        <v>#REF!</v>
      </c>
      <c r="AG330" s="78" t="e">
        <f>#REF!-#REF!</f>
        <v>#REF!</v>
      </c>
      <c r="AH330" s="73" t="e">
        <f>AG330/#REF!</f>
        <v>#REF!</v>
      </c>
    </row>
    <row r="331" spans="1:34" s="70" customFormat="1" ht="14.25">
      <c r="A331" s="11" t="s">
        <v>601</v>
      </c>
      <c r="B331" s="52" t="s">
        <v>602</v>
      </c>
      <c r="C331" s="108">
        <v>851</v>
      </c>
      <c r="D331" s="122">
        <v>890978.06</v>
      </c>
      <c r="E331" s="124">
        <v>58450</v>
      </c>
      <c r="F331" s="12">
        <f t="shared" si="72"/>
        <v>12972.152764071858</v>
      </c>
      <c r="G331" s="13">
        <f t="shared" si="67"/>
        <v>0.0007394368837596402</v>
      </c>
      <c r="H331" s="97">
        <f t="shared" si="75"/>
        <v>15.24342275449102</v>
      </c>
      <c r="I331" s="97">
        <f t="shared" si="76"/>
        <v>4462.152764071858</v>
      </c>
      <c r="J331" s="97">
        <f t="shared" si="71"/>
        <v>4462.152764071858</v>
      </c>
      <c r="K331" s="97">
        <f t="shared" si="70"/>
        <v>0.0009496165045138889</v>
      </c>
      <c r="L331" s="47">
        <f t="shared" si="73"/>
        <v>55849.66783036563</v>
      </c>
      <c r="M331" s="48">
        <f t="shared" si="77"/>
        <v>17539.41683837153</v>
      </c>
      <c r="N331" s="49">
        <f t="shared" si="74"/>
        <v>73389.08466873717</v>
      </c>
      <c r="O331" s="129"/>
      <c r="Z331" s="78" t="e">
        <f>#REF!-#REF!</f>
        <v>#REF!</v>
      </c>
      <c r="AA331" s="71" t="e">
        <f>Z331/#REF!</f>
        <v>#REF!</v>
      </c>
      <c r="AB331" s="72">
        <v>74733.37150130913</v>
      </c>
      <c r="AC331" s="79" t="e">
        <f>#REF!-AB331</f>
        <v>#REF!</v>
      </c>
      <c r="AD331" s="71" t="e">
        <f>AC331/#REF!</f>
        <v>#REF!</v>
      </c>
      <c r="AE331" s="78" t="e">
        <f>#REF!-#REF!</f>
        <v>#REF!</v>
      </c>
      <c r="AF331" s="71" t="e">
        <f>AE331/#REF!</f>
        <v>#REF!</v>
      </c>
      <c r="AG331" s="78" t="e">
        <f>#REF!-#REF!</f>
        <v>#REF!</v>
      </c>
      <c r="AH331" s="73" t="e">
        <f>AG331/#REF!</f>
        <v>#REF!</v>
      </c>
    </row>
    <row r="332" spans="1:34" s="70" customFormat="1" ht="14.25">
      <c r="A332" s="11" t="s">
        <v>603</v>
      </c>
      <c r="B332" s="52" t="s">
        <v>604</v>
      </c>
      <c r="C332" s="108">
        <v>2643</v>
      </c>
      <c r="D332" s="122">
        <v>1441238.79</v>
      </c>
      <c r="E332" s="124">
        <v>151600</v>
      </c>
      <c r="F332" s="12">
        <f t="shared" si="72"/>
        <v>25126.610303232188</v>
      </c>
      <c r="G332" s="13">
        <f t="shared" si="67"/>
        <v>0.0014322636157603269</v>
      </c>
      <c r="H332" s="97">
        <f t="shared" si="75"/>
        <v>9.506852176781003</v>
      </c>
      <c r="I332" s="97">
        <f t="shared" si="76"/>
        <v>-1303.3896967678102</v>
      </c>
      <c r="J332" s="97">
        <f t="shared" si="71"/>
        <v>0</v>
      </c>
      <c r="K332" s="97">
        <f t="shared" si="70"/>
        <v>0</v>
      </c>
      <c r="L332" s="47">
        <f t="shared" si="73"/>
        <v>108178.87089837748</v>
      </c>
      <c r="M332" s="48">
        <f t="shared" si="77"/>
        <v>0</v>
      </c>
      <c r="N332" s="49">
        <f t="shared" si="74"/>
        <v>108178.87089837748</v>
      </c>
      <c r="O332" s="129"/>
      <c r="Z332" s="78" t="e">
        <f>#REF!-#REF!</f>
        <v>#REF!</v>
      </c>
      <c r="AA332" s="71" t="e">
        <f>Z332/#REF!</f>
        <v>#REF!</v>
      </c>
      <c r="AB332" s="72">
        <v>141885.8959120215</v>
      </c>
      <c r="AC332" s="79" t="e">
        <f>#REF!-AB332</f>
        <v>#REF!</v>
      </c>
      <c r="AD332" s="71" t="e">
        <f>AC332/#REF!</f>
        <v>#REF!</v>
      </c>
      <c r="AE332" s="78" t="e">
        <f>#REF!-#REF!</f>
        <v>#REF!</v>
      </c>
      <c r="AF332" s="71" t="e">
        <f>AE332/#REF!</f>
        <v>#REF!</v>
      </c>
      <c r="AG332" s="78" t="e">
        <f>#REF!-#REF!</f>
        <v>#REF!</v>
      </c>
      <c r="AH332" s="73" t="e">
        <f>AG332/#REF!</f>
        <v>#REF!</v>
      </c>
    </row>
    <row r="333" spans="1:34" s="70" customFormat="1" ht="14.25">
      <c r="A333" s="11" t="s">
        <v>605</v>
      </c>
      <c r="B333" s="52" t="s">
        <v>606</v>
      </c>
      <c r="C333" s="108">
        <v>5227</v>
      </c>
      <c r="D333" s="122">
        <v>5748393</v>
      </c>
      <c r="E333" s="124">
        <v>322600</v>
      </c>
      <c r="F333" s="12">
        <f t="shared" si="72"/>
        <v>93139.64727526349</v>
      </c>
      <c r="G333" s="13">
        <f t="shared" si="67"/>
        <v>0.0053091334790968695</v>
      </c>
      <c r="H333" s="97">
        <f t="shared" si="75"/>
        <v>17.818949163050217</v>
      </c>
      <c r="I333" s="97">
        <f t="shared" si="76"/>
        <v>40869.64727526348</v>
      </c>
      <c r="J333" s="97">
        <f t="shared" si="71"/>
        <v>40869.64727526348</v>
      </c>
      <c r="K333" s="97">
        <f t="shared" si="70"/>
        <v>0.008697705712530441</v>
      </c>
      <c r="L333" s="47">
        <f t="shared" si="73"/>
        <v>400998.85167618655</v>
      </c>
      <c r="M333" s="48">
        <f t="shared" si="77"/>
        <v>160646.62451043725</v>
      </c>
      <c r="N333" s="49">
        <f t="shared" si="74"/>
        <v>561645.4761866238</v>
      </c>
      <c r="O333" s="129"/>
      <c r="Z333" s="78" t="e">
        <f>#REF!-#REF!</f>
        <v>#REF!</v>
      </c>
      <c r="AA333" s="71" t="e">
        <f>Z333/#REF!</f>
        <v>#REF!</v>
      </c>
      <c r="AB333" s="72">
        <v>785924.8363204893</v>
      </c>
      <c r="AC333" s="79" t="e">
        <f>#REF!-AB333</f>
        <v>#REF!</v>
      </c>
      <c r="AD333" s="71" t="e">
        <f>AC333/#REF!</f>
        <v>#REF!</v>
      </c>
      <c r="AE333" s="78" t="e">
        <f>#REF!-#REF!</f>
        <v>#REF!</v>
      </c>
      <c r="AF333" s="71" t="e">
        <f>AE333/#REF!</f>
        <v>#REF!</v>
      </c>
      <c r="AG333" s="78" t="e">
        <f>#REF!-#REF!</f>
        <v>#REF!</v>
      </c>
      <c r="AH333" s="73" t="e">
        <f>AG333/#REF!</f>
        <v>#REF!</v>
      </c>
    </row>
    <row r="334" spans="1:34" s="70" customFormat="1" ht="14.25">
      <c r="A334" s="11" t="s">
        <v>607</v>
      </c>
      <c r="B334" s="52" t="s">
        <v>608</v>
      </c>
      <c r="C334" s="108">
        <v>288</v>
      </c>
      <c r="D334" s="122">
        <v>492825.04</v>
      </c>
      <c r="E334" s="124">
        <v>47100</v>
      </c>
      <c r="F334" s="12">
        <f t="shared" si="72"/>
        <v>3013.45247388535</v>
      </c>
      <c r="G334" s="13">
        <f t="shared" si="67"/>
        <v>0.00017177240718433608</v>
      </c>
      <c r="H334" s="97">
        <f t="shared" si="75"/>
        <v>10.463376645435243</v>
      </c>
      <c r="I334" s="97">
        <f t="shared" si="76"/>
        <v>133.45247388535006</v>
      </c>
      <c r="J334" s="97">
        <f t="shared" si="71"/>
        <v>133.45247388535006</v>
      </c>
      <c r="K334" s="97">
        <f t="shared" si="70"/>
        <v>2.8400791830823196E-05</v>
      </c>
      <c r="L334" s="47">
        <f t="shared" si="73"/>
        <v>12973.969914632904</v>
      </c>
      <c r="M334" s="48">
        <f t="shared" si="77"/>
        <v>524.5626251153044</v>
      </c>
      <c r="N334" s="49">
        <f t="shared" si="74"/>
        <v>13498.532539748208</v>
      </c>
      <c r="O334" s="129"/>
      <c r="Z334" s="78" t="e">
        <f>#REF!-#REF!</f>
        <v>#REF!</v>
      </c>
      <c r="AA334" s="71" t="e">
        <f>Z334/#REF!</f>
        <v>#REF!</v>
      </c>
      <c r="AB334" s="72">
        <v>28960.138171667568</v>
      </c>
      <c r="AC334" s="79" t="e">
        <f>#REF!-AB334</f>
        <v>#REF!</v>
      </c>
      <c r="AD334" s="71" t="e">
        <f>AC334/#REF!</f>
        <v>#REF!</v>
      </c>
      <c r="AE334" s="78" t="e">
        <f>#REF!-#REF!</f>
        <v>#REF!</v>
      </c>
      <c r="AF334" s="71" t="e">
        <f>AE334/#REF!</f>
        <v>#REF!</v>
      </c>
      <c r="AG334" s="78" t="e">
        <f>#REF!-#REF!</f>
        <v>#REF!</v>
      </c>
      <c r="AH334" s="73" t="e">
        <f>AG334/#REF!</f>
        <v>#REF!</v>
      </c>
    </row>
    <row r="335" spans="1:34" s="70" customFormat="1" ht="14.25">
      <c r="A335" s="11" t="s">
        <v>609</v>
      </c>
      <c r="B335" s="52" t="s">
        <v>610</v>
      </c>
      <c r="C335" s="108">
        <v>775</v>
      </c>
      <c r="D335" s="122">
        <v>635606.26</v>
      </c>
      <c r="E335" s="124">
        <v>37350</v>
      </c>
      <c r="F335" s="12">
        <f t="shared" si="72"/>
        <v>13188.61717536814</v>
      </c>
      <c r="G335" s="13">
        <f t="shared" si="67"/>
        <v>0.000751775758628359</v>
      </c>
      <c r="H335" s="97">
        <f t="shared" si="75"/>
        <v>17.017570548862114</v>
      </c>
      <c r="I335" s="97">
        <f t="shared" si="76"/>
        <v>5438.617175368138</v>
      </c>
      <c r="J335" s="97">
        <f t="shared" si="71"/>
        <v>5438.617175368138</v>
      </c>
      <c r="K335" s="97">
        <f t="shared" si="70"/>
        <v>0.001157423536246085</v>
      </c>
      <c r="L335" s="47">
        <f t="shared" si="73"/>
        <v>56781.62304919996</v>
      </c>
      <c r="M335" s="48">
        <f t="shared" si="77"/>
        <v>21377.612714465187</v>
      </c>
      <c r="N335" s="49">
        <f t="shared" si="74"/>
        <v>78159.23576366514</v>
      </c>
      <c r="O335" s="129"/>
      <c r="Z335" s="78" t="e">
        <f>#REF!-#REF!</f>
        <v>#REF!</v>
      </c>
      <c r="AA335" s="71" t="e">
        <f>Z335/#REF!</f>
        <v>#REF!</v>
      </c>
      <c r="AB335" s="72">
        <v>104906.39342837724</v>
      </c>
      <c r="AC335" s="79" t="e">
        <f>#REF!-AB335</f>
        <v>#REF!</v>
      </c>
      <c r="AD335" s="71" t="e">
        <f>AC335/#REF!</f>
        <v>#REF!</v>
      </c>
      <c r="AE335" s="78" t="e">
        <f>#REF!-#REF!</f>
        <v>#REF!</v>
      </c>
      <c r="AF335" s="71" t="e">
        <f>AE335/#REF!</f>
        <v>#REF!</v>
      </c>
      <c r="AG335" s="78" t="e">
        <f>#REF!-#REF!</f>
        <v>#REF!</v>
      </c>
      <c r="AH335" s="73" t="e">
        <f>AG335/#REF!</f>
        <v>#REF!</v>
      </c>
    </row>
    <row r="336" spans="1:34" s="70" customFormat="1" ht="14.25">
      <c r="A336" s="11" t="s">
        <v>611</v>
      </c>
      <c r="B336" s="52" t="s">
        <v>612</v>
      </c>
      <c r="C336" s="108">
        <v>82</v>
      </c>
      <c r="D336" s="122">
        <v>113172.6</v>
      </c>
      <c r="E336" s="124">
        <v>7300</v>
      </c>
      <c r="F336" s="12">
        <f t="shared" si="72"/>
        <v>1271.2538630136987</v>
      </c>
      <c r="G336" s="13">
        <f t="shared" si="67"/>
        <v>7.246383942823623E-05</v>
      </c>
      <c r="H336" s="97">
        <f t="shared" si="75"/>
        <v>15.50309589041096</v>
      </c>
      <c r="I336" s="97">
        <f t="shared" si="76"/>
        <v>451.25386301369866</v>
      </c>
      <c r="J336" s="97">
        <f t="shared" si="71"/>
        <v>451.25386301369866</v>
      </c>
      <c r="K336" s="97">
        <f t="shared" si="70"/>
        <v>9.603394117157505E-05</v>
      </c>
      <c r="L336" s="47">
        <f t="shared" si="73"/>
        <v>5473.193792014683</v>
      </c>
      <c r="M336" s="48">
        <f t="shared" si="77"/>
        <v>1773.7468934389913</v>
      </c>
      <c r="N336" s="49">
        <f t="shared" si="74"/>
        <v>7246.940685453674</v>
      </c>
      <c r="O336" s="129"/>
      <c r="Z336" s="78" t="e">
        <f>#REF!-#REF!</f>
        <v>#REF!</v>
      </c>
      <c r="AA336" s="71" t="e">
        <f>Z336/#REF!</f>
        <v>#REF!</v>
      </c>
      <c r="AB336" s="72">
        <v>11599.683293716358</v>
      </c>
      <c r="AC336" s="79" t="e">
        <f>#REF!-AB336</f>
        <v>#REF!</v>
      </c>
      <c r="AD336" s="71" t="e">
        <f>AC336/#REF!</f>
        <v>#REF!</v>
      </c>
      <c r="AE336" s="78" t="e">
        <f>#REF!-#REF!</f>
        <v>#REF!</v>
      </c>
      <c r="AF336" s="71" t="e">
        <f>AE336/#REF!</f>
        <v>#REF!</v>
      </c>
      <c r="AG336" s="78" t="e">
        <f>#REF!-#REF!</f>
        <v>#REF!</v>
      </c>
      <c r="AH336" s="73" t="e">
        <f>AG336/#REF!</f>
        <v>#REF!</v>
      </c>
    </row>
    <row r="337" spans="1:34" s="70" customFormat="1" ht="14.25">
      <c r="A337" s="11" t="s">
        <v>613</v>
      </c>
      <c r="B337" s="52" t="s">
        <v>614</v>
      </c>
      <c r="C337" s="108">
        <v>1486</v>
      </c>
      <c r="D337" s="122">
        <v>1252344.59</v>
      </c>
      <c r="E337" s="124">
        <v>61650</v>
      </c>
      <c r="F337" s="12">
        <f t="shared" si="72"/>
        <v>30186.27835750203</v>
      </c>
      <c r="G337" s="13">
        <f t="shared" si="67"/>
        <v>0.0017206741245595716</v>
      </c>
      <c r="H337" s="97">
        <f t="shared" si="75"/>
        <v>20.31378085969181</v>
      </c>
      <c r="I337" s="97">
        <f t="shared" si="76"/>
        <v>15326.278357502031</v>
      </c>
      <c r="J337" s="97">
        <f t="shared" si="71"/>
        <v>15326.278357502031</v>
      </c>
      <c r="K337" s="97">
        <f t="shared" si="70"/>
        <v>0.0032616738266434595</v>
      </c>
      <c r="L337" s="47">
        <f t="shared" si="73"/>
        <v>129962.51662798444</v>
      </c>
      <c r="M337" s="48">
        <f t="shared" si="77"/>
        <v>60243.1155781047</v>
      </c>
      <c r="N337" s="49">
        <f t="shared" si="74"/>
        <v>190205.63220608915</v>
      </c>
      <c r="O337" s="129"/>
      <c r="Z337" s="78" t="e">
        <f>#REF!-#REF!</f>
        <v>#REF!</v>
      </c>
      <c r="AA337" s="71" t="e">
        <f>Z337/#REF!</f>
        <v>#REF!</v>
      </c>
      <c r="AB337" s="72">
        <v>297251.20267415105</v>
      </c>
      <c r="AC337" s="79" t="e">
        <f>#REF!-AB337</f>
        <v>#REF!</v>
      </c>
      <c r="AD337" s="71" t="e">
        <f>AC337/#REF!</f>
        <v>#REF!</v>
      </c>
      <c r="AE337" s="78" t="e">
        <f>#REF!-#REF!</f>
        <v>#REF!</v>
      </c>
      <c r="AF337" s="71" t="e">
        <f>AE337/#REF!</f>
        <v>#REF!</v>
      </c>
      <c r="AG337" s="78" t="e">
        <f>#REF!-#REF!</f>
        <v>#REF!</v>
      </c>
      <c r="AH337" s="73" t="e">
        <f>AG337/#REF!</f>
        <v>#REF!</v>
      </c>
    </row>
    <row r="338" spans="1:34" s="70" customFormat="1" ht="14.25">
      <c r="A338" s="11" t="s">
        <v>615</v>
      </c>
      <c r="B338" s="52" t="s">
        <v>616</v>
      </c>
      <c r="C338" s="108">
        <v>2977</v>
      </c>
      <c r="D338" s="122">
        <v>2850301.34</v>
      </c>
      <c r="E338" s="124">
        <v>186000</v>
      </c>
      <c r="F338" s="12">
        <f t="shared" si="72"/>
        <v>45620.145640752686</v>
      </c>
      <c r="G338" s="13">
        <f t="shared" si="67"/>
        <v>0.0026004333238109746</v>
      </c>
      <c r="H338" s="97">
        <f t="shared" si="75"/>
        <v>15.32420075268817</v>
      </c>
      <c r="I338" s="97">
        <f t="shared" si="76"/>
        <v>15850.145640752684</v>
      </c>
      <c r="J338" s="97">
        <f t="shared" si="71"/>
        <v>15850.145640752684</v>
      </c>
      <c r="K338" s="97">
        <f t="shared" si="70"/>
        <v>0.003373161049213516</v>
      </c>
      <c r="L338" s="47">
        <f t="shared" si="73"/>
        <v>196410.72894744293</v>
      </c>
      <c r="M338" s="48">
        <f t="shared" si="77"/>
        <v>62302.28457897364</v>
      </c>
      <c r="N338" s="49">
        <f t="shared" si="74"/>
        <v>258713.01352641656</v>
      </c>
      <c r="O338" s="129"/>
      <c r="Z338" s="78" t="e">
        <f>#REF!-#REF!</f>
        <v>#REF!</v>
      </c>
      <c r="AA338" s="71" t="e">
        <f>Z338/#REF!</f>
        <v>#REF!</v>
      </c>
      <c r="AB338" s="72">
        <v>303904.49815516203</v>
      </c>
      <c r="AC338" s="79" t="e">
        <f>#REF!-AB338</f>
        <v>#REF!</v>
      </c>
      <c r="AD338" s="71" t="e">
        <f>AC338/#REF!</f>
        <v>#REF!</v>
      </c>
      <c r="AE338" s="78" t="e">
        <f>#REF!-#REF!</f>
        <v>#REF!</v>
      </c>
      <c r="AF338" s="71" t="e">
        <f>AE338/#REF!</f>
        <v>#REF!</v>
      </c>
      <c r="AG338" s="78" t="e">
        <f>#REF!-#REF!</f>
        <v>#REF!</v>
      </c>
      <c r="AH338" s="73" t="e">
        <f>AG338/#REF!</f>
        <v>#REF!</v>
      </c>
    </row>
    <row r="339" spans="1:34" s="70" customFormat="1" ht="14.25">
      <c r="A339" s="11" t="s">
        <v>617</v>
      </c>
      <c r="B339" s="52" t="s">
        <v>618</v>
      </c>
      <c r="C339" s="108">
        <v>4248</v>
      </c>
      <c r="D339" s="122">
        <v>6366493.82</v>
      </c>
      <c r="E339" s="124">
        <v>320700</v>
      </c>
      <c r="F339" s="12">
        <f t="shared" si="72"/>
        <v>84330.73198428439</v>
      </c>
      <c r="G339" s="13">
        <f t="shared" si="67"/>
        <v>0.004807008890331262</v>
      </c>
      <c r="H339" s="97">
        <f t="shared" si="75"/>
        <v>19.851867227938886</v>
      </c>
      <c r="I339" s="97">
        <f t="shared" si="76"/>
        <v>41850.731984284386</v>
      </c>
      <c r="J339" s="97">
        <f t="shared" si="71"/>
        <v>41850.731984284386</v>
      </c>
      <c r="K339" s="97">
        <f t="shared" si="70"/>
        <v>0.0089064960165097</v>
      </c>
      <c r="L339" s="47">
        <f t="shared" si="73"/>
        <v>363073.3814867202</v>
      </c>
      <c r="M339" s="48">
        <f t="shared" si="77"/>
        <v>164502.98142493414</v>
      </c>
      <c r="N339" s="49">
        <f t="shared" si="74"/>
        <v>527576.3629116543</v>
      </c>
      <c r="O339" s="129"/>
      <c r="Z339" s="78" t="e">
        <f>#REF!-#REF!</f>
        <v>#REF!</v>
      </c>
      <c r="AA339" s="71" t="e">
        <f>Z339/#REF!</f>
        <v>#REF!</v>
      </c>
      <c r="AB339" s="72">
        <v>844353.6048916538</v>
      </c>
      <c r="AC339" s="79" t="e">
        <f>#REF!-AB339</f>
        <v>#REF!</v>
      </c>
      <c r="AD339" s="71" t="e">
        <f>AC339/#REF!</f>
        <v>#REF!</v>
      </c>
      <c r="AE339" s="78" t="e">
        <f>#REF!-#REF!</f>
        <v>#REF!</v>
      </c>
      <c r="AF339" s="71" t="e">
        <f>AE339/#REF!</f>
        <v>#REF!</v>
      </c>
      <c r="AG339" s="78" t="e">
        <f>#REF!-#REF!</f>
        <v>#REF!</v>
      </c>
      <c r="AH339" s="73" t="e">
        <f>AG339/#REF!</f>
        <v>#REF!</v>
      </c>
    </row>
    <row r="340" spans="1:34" s="70" customFormat="1" ht="14.25">
      <c r="A340" s="11" t="s">
        <v>619</v>
      </c>
      <c r="B340" s="52" t="s">
        <v>620</v>
      </c>
      <c r="C340" s="108">
        <v>233</v>
      </c>
      <c r="D340" s="122">
        <v>394003.39</v>
      </c>
      <c r="E340" s="124">
        <v>33900</v>
      </c>
      <c r="F340" s="12">
        <f t="shared" si="72"/>
        <v>2708.046898820059</v>
      </c>
      <c r="G340" s="13">
        <f t="shared" si="67"/>
        <v>0.00015436372022109267</v>
      </c>
      <c r="H340" s="97">
        <f t="shared" si="75"/>
        <v>11.622518879056047</v>
      </c>
      <c r="I340" s="97">
        <f t="shared" si="76"/>
        <v>378.04689882005897</v>
      </c>
      <c r="J340" s="97">
        <f t="shared" si="71"/>
        <v>378.04689882005897</v>
      </c>
      <c r="K340" s="97">
        <f t="shared" si="70"/>
        <v>8.045434425517553E-05</v>
      </c>
      <c r="L340" s="47">
        <f t="shared" si="73"/>
        <v>11659.091788299129</v>
      </c>
      <c r="M340" s="48">
        <f t="shared" si="77"/>
        <v>1485.991738393092</v>
      </c>
      <c r="N340" s="49">
        <f t="shared" si="74"/>
        <v>13145.08352669222</v>
      </c>
      <c r="O340" s="129"/>
      <c r="Z340" s="78" t="e">
        <f>#REF!-#REF!</f>
        <v>#REF!</v>
      </c>
      <c r="AA340" s="71" t="e">
        <f>Z340/#REF!</f>
        <v>#REF!</v>
      </c>
      <c r="AB340" s="72">
        <v>16178.974751546373</v>
      </c>
      <c r="AC340" s="79" t="e">
        <f>#REF!-AB340</f>
        <v>#REF!</v>
      </c>
      <c r="AD340" s="71" t="e">
        <f>AC340/#REF!</f>
        <v>#REF!</v>
      </c>
      <c r="AE340" s="78" t="e">
        <f>#REF!-#REF!</f>
        <v>#REF!</v>
      </c>
      <c r="AF340" s="71" t="e">
        <f>AE340/#REF!</f>
        <v>#REF!</v>
      </c>
      <c r="AG340" s="78" t="e">
        <f>#REF!-#REF!</f>
        <v>#REF!</v>
      </c>
      <c r="AH340" s="73" t="e">
        <f>AG340/#REF!</f>
        <v>#REF!</v>
      </c>
    </row>
    <row r="341" spans="1:34" s="70" customFormat="1" ht="14.25">
      <c r="A341" s="11" t="s">
        <v>621</v>
      </c>
      <c r="B341" s="52" t="s">
        <v>622</v>
      </c>
      <c r="C341" s="108">
        <v>1511</v>
      </c>
      <c r="D341" s="122">
        <v>1321638</v>
      </c>
      <c r="E341" s="124">
        <v>98850</v>
      </c>
      <c r="F341" s="12">
        <f t="shared" si="72"/>
        <v>20202.27635811836</v>
      </c>
      <c r="G341" s="13">
        <f t="shared" si="67"/>
        <v>0.0011515674034052214</v>
      </c>
      <c r="H341" s="97">
        <f t="shared" si="75"/>
        <v>13.370136570561456</v>
      </c>
      <c r="I341" s="97">
        <f t="shared" si="76"/>
        <v>5092.276358118361</v>
      </c>
      <c r="J341" s="97">
        <f t="shared" si="71"/>
        <v>5092.276358118361</v>
      </c>
      <c r="K341" s="97">
        <f t="shared" si="70"/>
        <v>0.0010837167463541373</v>
      </c>
      <c r="L341" s="47">
        <f t="shared" si="73"/>
        <v>86977.88597919638</v>
      </c>
      <c r="M341" s="48">
        <f t="shared" si="77"/>
        <v>20016.248305160916</v>
      </c>
      <c r="N341" s="49">
        <f t="shared" si="74"/>
        <v>106994.1342843573</v>
      </c>
      <c r="O341" s="129"/>
      <c r="Z341" s="78" t="e">
        <f>#REF!-#REF!</f>
        <v>#REF!</v>
      </c>
      <c r="AA341" s="71" t="e">
        <f>Z341/#REF!</f>
        <v>#REF!</v>
      </c>
      <c r="AB341" s="72">
        <v>130779.64396442132</v>
      </c>
      <c r="AC341" s="79" t="e">
        <f>#REF!-AB341</f>
        <v>#REF!</v>
      </c>
      <c r="AD341" s="71" t="e">
        <f>AC341/#REF!</f>
        <v>#REF!</v>
      </c>
      <c r="AE341" s="78" t="e">
        <f>#REF!-#REF!</f>
        <v>#REF!</v>
      </c>
      <c r="AF341" s="71" t="e">
        <f>AE341/#REF!</f>
        <v>#REF!</v>
      </c>
      <c r="AG341" s="78" t="e">
        <f>#REF!-#REF!</f>
        <v>#REF!</v>
      </c>
      <c r="AH341" s="73" t="e">
        <f>AG341/#REF!</f>
        <v>#REF!</v>
      </c>
    </row>
    <row r="342" spans="1:34" s="70" customFormat="1" ht="14.25">
      <c r="A342" s="11" t="s">
        <v>623</v>
      </c>
      <c r="B342" s="52" t="s">
        <v>624</v>
      </c>
      <c r="C342" s="108">
        <v>3121</v>
      </c>
      <c r="D342" s="122">
        <v>3432713.2</v>
      </c>
      <c r="E342" s="124">
        <v>263800</v>
      </c>
      <c r="F342" s="12">
        <f t="shared" si="72"/>
        <v>40612.19824564064</v>
      </c>
      <c r="G342" s="13">
        <f t="shared" si="67"/>
        <v>0.002314970988975542</v>
      </c>
      <c r="H342" s="97">
        <f t="shared" si="75"/>
        <v>13.012559514783929</v>
      </c>
      <c r="I342" s="97">
        <f t="shared" si="76"/>
        <v>9402.198245640642</v>
      </c>
      <c r="J342" s="97">
        <f t="shared" si="71"/>
        <v>9402.198245640642</v>
      </c>
      <c r="K342" s="97">
        <f t="shared" si="70"/>
        <v>0.0020009361186962946</v>
      </c>
      <c r="L342" s="47">
        <f t="shared" si="73"/>
        <v>174849.7587973227</v>
      </c>
      <c r="M342" s="48">
        <f t="shared" si="77"/>
        <v>36957.29011232056</v>
      </c>
      <c r="N342" s="49">
        <f t="shared" si="74"/>
        <v>211807.04890964326</v>
      </c>
      <c r="O342" s="129"/>
      <c r="Z342" s="78" t="e">
        <f>#REF!-#REF!</f>
        <v>#REF!</v>
      </c>
      <c r="AA342" s="71" t="e">
        <f>Z342/#REF!</f>
        <v>#REF!</v>
      </c>
      <c r="AB342" s="72">
        <v>250052.27840545174</v>
      </c>
      <c r="AC342" s="79" t="e">
        <f>#REF!-AB342</f>
        <v>#REF!</v>
      </c>
      <c r="AD342" s="71" t="e">
        <f>AC342/#REF!</f>
        <v>#REF!</v>
      </c>
      <c r="AE342" s="78" t="e">
        <f>#REF!-#REF!</f>
        <v>#REF!</v>
      </c>
      <c r="AF342" s="71" t="e">
        <f>AE342/#REF!</f>
        <v>#REF!</v>
      </c>
      <c r="AG342" s="78" t="e">
        <f>#REF!-#REF!</f>
        <v>#REF!</v>
      </c>
      <c r="AH342" s="73" t="e">
        <f>AG342/#REF!</f>
        <v>#REF!</v>
      </c>
    </row>
    <row r="343" spans="1:34" s="70" customFormat="1" ht="14.25">
      <c r="A343" s="11" t="s">
        <v>625</v>
      </c>
      <c r="B343" s="52" t="s">
        <v>626</v>
      </c>
      <c r="C343" s="108">
        <v>7647</v>
      </c>
      <c r="D343" s="122">
        <v>8410322.7</v>
      </c>
      <c r="E343" s="124">
        <v>506600</v>
      </c>
      <c r="F343" s="12">
        <f t="shared" si="72"/>
        <v>126951.71276529806</v>
      </c>
      <c r="G343" s="13">
        <f t="shared" si="67"/>
        <v>0.007236484227592074</v>
      </c>
      <c r="H343" s="97">
        <f t="shared" si="75"/>
        <v>16.60150552704303</v>
      </c>
      <c r="I343" s="97">
        <f t="shared" si="76"/>
        <v>50481.712765298056</v>
      </c>
      <c r="J343" s="97">
        <f t="shared" si="71"/>
        <v>50481.712765298056</v>
      </c>
      <c r="K343" s="97">
        <f t="shared" si="70"/>
        <v>0.010743304891765134</v>
      </c>
      <c r="L343" s="47">
        <f t="shared" si="73"/>
        <v>546571.6537100293</v>
      </c>
      <c r="M343" s="48">
        <f t="shared" si="77"/>
        <v>198428.84135090202</v>
      </c>
      <c r="N343" s="49">
        <f t="shared" si="74"/>
        <v>745000.4950609313</v>
      </c>
      <c r="O343" s="129"/>
      <c r="Z343" s="78" t="e">
        <f>#REF!-#REF!</f>
        <v>#REF!</v>
      </c>
      <c r="AA343" s="71" t="e">
        <f>Z343/#REF!</f>
        <v>#REF!</v>
      </c>
      <c r="AB343" s="72">
        <v>1145961.4389357928</v>
      </c>
      <c r="AC343" s="79" t="e">
        <f>#REF!-AB343</f>
        <v>#REF!</v>
      </c>
      <c r="AD343" s="71" t="e">
        <f>AC343/#REF!</f>
        <v>#REF!</v>
      </c>
      <c r="AE343" s="78" t="e">
        <f>#REF!-#REF!</f>
        <v>#REF!</v>
      </c>
      <c r="AF343" s="71" t="e">
        <f>AE343/#REF!</f>
        <v>#REF!</v>
      </c>
      <c r="AG343" s="78" t="e">
        <f>#REF!-#REF!</f>
        <v>#REF!</v>
      </c>
      <c r="AH343" s="73" t="e">
        <f>AG343/#REF!</f>
        <v>#REF!</v>
      </c>
    </row>
    <row r="344" spans="1:34" s="70" customFormat="1" ht="14.25">
      <c r="A344" s="11" t="s">
        <v>627</v>
      </c>
      <c r="B344" s="52" t="s">
        <v>628</v>
      </c>
      <c r="C344" s="108">
        <v>9947</v>
      </c>
      <c r="D344" s="122">
        <v>8179693</v>
      </c>
      <c r="E344" s="124">
        <v>414600</v>
      </c>
      <c r="F344" s="12">
        <f t="shared" si="72"/>
        <v>196245.5529932465</v>
      </c>
      <c r="G344" s="13">
        <f t="shared" si="67"/>
        <v>0.011186362263549559</v>
      </c>
      <c r="H344" s="97">
        <f t="shared" si="75"/>
        <v>19.729119633381572</v>
      </c>
      <c r="I344" s="97">
        <f t="shared" si="76"/>
        <v>96775.5529932465</v>
      </c>
      <c r="J344" s="97">
        <f t="shared" si="71"/>
        <v>96775.5529932465</v>
      </c>
      <c r="K344" s="97">
        <f t="shared" si="70"/>
        <v>0.020595364438393625</v>
      </c>
      <c r="L344" s="47">
        <f t="shared" si="73"/>
        <v>844905.9417658981</v>
      </c>
      <c r="M344" s="48">
        <f t="shared" si="77"/>
        <v>380396.3811771303</v>
      </c>
      <c r="N344" s="49">
        <f t="shared" si="74"/>
        <v>1225302.3229430285</v>
      </c>
      <c r="O344" s="129"/>
      <c r="Z344" s="78" t="e">
        <f>#REF!-#REF!</f>
        <v>#REF!</v>
      </c>
      <c r="AA344" s="71" t="e">
        <f>Z344/#REF!</f>
        <v>#REF!</v>
      </c>
      <c r="AB344" s="72">
        <v>1576608.997745793</v>
      </c>
      <c r="AC344" s="79" t="e">
        <f>#REF!-AB344</f>
        <v>#REF!</v>
      </c>
      <c r="AD344" s="71" t="e">
        <f>AC344/#REF!</f>
        <v>#REF!</v>
      </c>
      <c r="AE344" s="78" t="e">
        <f>#REF!-#REF!</f>
        <v>#REF!</v>
      </c>
      <c r="AF344" s="71" t="e">
        <f>AE344/#REF!</f>
        <v>#REF!</v>
      </c>
      <c r="AG344" s="78" t="e">
        <f>#REF!-#REF!</f>
        <v>#REF!</v>
      </c>
      <c r="AH344" s="73" t="e">
        <f>AG344/#REF!</f>
        <v>#REF!</v>
      </c>
    </row>
    <row r="345" spans="1:34" s="70" customFormat="1" ht="14.25">
      <c r="A345" s="11" t="s">
        <v>629</v>
      </c>
      <c r="B345" s="52" t="s">
        <v>630</v>
      </c>
      <c r="C345" s="108">
        <v>3735</v>
      </c>
      <c r="D345" s="122">
        <v>4118172.3</v>
      </c>
      <c r="E345" s="124">
        <v>336500</v>
      </c>
      <c r="F345" s="12">
        <f t="shared" si="72"/>
        <v>45709.876791976225</v>
      </c>
      <c r="G345" s="13">
        <f t="shared" si="67"/>
        <v>0.002605548166662707</v>
      </c>
      <c r="H345" s="97">
        <f t="shared" si="75"/>
        <v>12.238253491827637</v>
      </c>
      <c r="I345" s="97">
        <f t="shared" si="76"/>
        <v>8359.876791976223</v>
      </c>
      <c r="J345" s="97">
        <f t="shared" si="71"/>
        <v>8359.876791976223</v>
      </c>
      <c r="K345" s="97">
        <f t="shared" si="70"/>
        <v>0.0017791136693668342</v>
      </c>
      <c r="L345" s="47">
        <f t="shared" si="73"/>
        <v>196797.05302803428</v>
      </c>
      <c r="M345" s="48">
        <f t="shared" si="77"/>
        <v>32860.22947320543</v>
      </c>
      <c r="N345" s="49">
        <f t="shared" si="74"/>
        <v>229657.2825012397</v>
      </c>
      <c r="O345" s="129"/>
      <c r="Z345" s="78" t="e">
        <f>#REF!-#REF!</f>
        <v>#REF!</v>
      </c>
      <c r="AA345" s="71" t="e">
        <f>Z345/#REF!</f>
        <v>#REF!</v>
      </c>
      <c r="AB345" s="72">
        <v>267732.6219099791</v>
      </c>
      <c r="AC345" s="79" t="e">
        <f>#REF!-AB345</f>
        <v>#REF!</v>
      </c>
      <c r="AD345" s="71" t="e">
        <f>AC345/#REF!</f>
        <v>#REF!</v>
      </c>
      <c r="AE345" s="78" t="e">
        <f>#REF!-#REF!</f>
        <v>#REF!</v>
      </c>
      <c r="AF345" s="71" t="e">
        <f>AE345/#REF!</f>
        <v>#REF!</v>
      </c>
      <c r="AG345" s="78" t="e">
        <f>#REF!-#REF!</f>
        <v>#REF!</v>
      </c>
      <c r="AH345" s="73" t="e">
        <f>AG345/#REF!</f>
        <v>#REF!</v>
      </c>
    </row>
    <row r="346" spans="1:34" s="70" customFormat="1" ht="14.25">
      <c r="A346" s="11" t="s">
        <v>631</v>
      </c>
      <c r="B346" s="52" t="s">
        <v>632</v>
      </c>
      <c r="C346" s="108">
        <v>431</v>
      </c>
      <c r="D346" s="122">
        <v>286966.4</v>
      </c>
      <c r="E346" s="124">
        <v>20600</v>
      </c>
      <c r="F346" s="12">
        <f t="shared" si="72"/>
        <v>6004.005747572816</v>
      </c>
      <c r="G346" s="13">
        <f t="shared" si="67"/>
        <v>0.000342239517280142</v>
      </c>
      <c r="H346" s="97">
        <f t="shared" si="75"/>
        <v>13.930407766990292</v>
      </c>
      <c r="I346" s="97">
        <f t="shared" si="76"/>
        <v>1694.005747572816</v>
      </c>
      <c r="J346" s="97">
        <f t="shared" si="71"/>
        <v>1694.005747572816</v>
      </c>
      <c r="K346" s="97">
        <f t="shared" si="70"/>
        <v>0.0003605111482486729</v>
      </c>
      <c r="L346" s="47">
        <f t="shared" si="73"/>
        <v>25849.350740169124</v>
      </c>
      <c r="M346" s="48">
        <f t="shared" si="77"/>
        <v>6658.640908152988</v>
      </c>
      <c r="N346" s="49">
        <f t="shared" si="74"/>
        <v>32507.991648322113</v>
      </c>
      <c r="O346" s="129"/>
      <c r="Z346" s="78" t="e">
        <f>#REF!-#REF!</f>
        <v>#REF!</v>
      </c>
      <c r="AA346" s="71" t="e">
        <f>Z346/#REF!</f>
        <v>#REF!</v>
      </c>
      <c r="AB346" s="72">
        <v>42514.06231720929</v>
      </c>
      <c r="AC346" s="79" t="e">
        <f>#REF!-AB346</f>
        <v>#REF!</v>
      </c>
      <c r="AD346" s="71" t="e">
        <f>AC346/#REF!</f>
        <v>#REF!</v>
      </c>
      <c r="AE346" s="78" t="e">
        <f>#REF!-#REF!</f>
        <v>#REF!</v>
      </c>
      <c r="AF346" s="71" t="e">
        <f>AE346/#REF!</f>
        <v>#REF!</v>
      </c>
      <c r="AG346" s="78" t="e">
        <f>#REF!-#REF!</f>
        <v>#REF!</v>
      </c>
      <c r="AH346" s="73" t="e">
        <f>AG346/#REF!</f>
        <v>#REF!</v>
      </c>
    </row>
    <row r="347" spans="1:34" s="70" customFormat="1" ht="14.25">
      <c r="A347" s="11" t="s">
        <v>633</v>
      </c>
      <c r="B347" s="52" t="s">
        <v>634</v>
      </c>
      <c r="C347" s="108">
        <v>1029</v>
      </c>
      <c r="D347" s="122">
        <v>693246.04</v>
      </c>
      <c r="E347" s="124">
        <v>39950</v>
      </c>
      <c r="F347" s="12">
        <f t="shared" si="72"/>
        <v>17856.074472090113</v>
      </c>
      <c r="G347" s="13">
        <f t="shared" si="67"/>
        <v>0.001017829523283992</v>
      </c>
      <c r="H347" s="97">
        <f t="shared" si="75"/>
        <v>17.35284205256571</v>
      </c>
      <c r="I347" s="97">
        <f t="shared" si="76"/>
        <v>7566.074472090115</v>
      </c>
      <c r="J347" s="97">
        <f t="shared" si="71"/>
        <v>7566.074472090115</v>
      </c>
      <c r="K347" s="97">
        <f t="shared" si="70"/>
        <v>0.0016101800124210803</v>
      </c>
      <c r="L347" s="47">
        <f t="shared" si="73"/>
        <v>76876.66389363991</v>
      </c>
      <c r="M347" s="48">
        <f t="shared" si="77"/>
        <v>29740.024829417354</v>
      </c>
      <c r="N347" s="49">
        <f t="shared" si="74"/>
        <v>106616.68872305726</v>
      </c>
      <c r="O347" s="129"/>
      <c r="Z347" s="78" t="e">
        <f>#REF!-#REF!</f>
        <v>#REF!</v>
      </c>
      <c r="AA347" s="71" t="e">
        <f>Z347/#REF!</f>
        <v>#REF!</v>
      </c>
      <c r="AB347" s="72">
        <v>132635.93847748608</v>
      </c>
      <c r="AC347" s="79" t="e">
        <f>#REF!-AB347</f>
        <v>#REF!</v>
      </c>
      <c r="AD347" s="71" t="e">
        <f>AC347/#REF!</f>
        <v>#REF!</v>
      </c>
      <c r="AE347" s="78" t="e">
        <f>#REF!-#REF!</f>
        <v>#REF!</v>
      </c>
      <c r="AF347" s="71" t="e">
        <f>AE347/#REF!</f>
        <v>#REF!</v>
      </c>
      <c r="AG347" s="78" t="e">
        <f>#REF!-#REF!</f>
        <v>#REF!</v>
      </c>
      <c r="AH347" s="73" t="e">
        <f>AG347/#REF!</f>
        <v>#REF!</v>
      </c>
    </row>
    <row r="348" spans="1:34" s="70" customFormat="1" ht="14.25">
      <c r="A348" s="11" t="s">
        <v>635</v>
      </c>
      <c r="B348" s="52" t="s">
        <v>636</v>
      </c>
      <c r="C348" s="108">
        <v>1358</v>
      </c>
      <c r="D348" s="122">
        <v>660437.9</v>
      </c>
      <c r="E348" s="124">
        <v>75650</v>
      </c>
      <c r="F348" s="12">
        <f t="shared" si="72"/>
        <v>11855.58054461335</v>
      </c>
      <c r="G348" s="13">
        <f t="shared" si="67"/>
        <v>0.0006757901862943057</v>
      </c>
      <c r="H348" s="97">
        <f t="shared" si="75"/>
        <v>8.730177131526768</v>
      </c>
      <c r="I348" s="97">
        <f t="shared" si="76"/>
        <v>-1724.4194553866496</v>
      </c>
      <c r="J348" s="97">
        <f t="shared" si="71"/>
        <v>0</v>
      </c>
      <c r="K348" s="97">
        <f t="shared" si="70"/>
        <v>0</v>
      </c>
      <c r="L348" s="47">
        <f t="shared" si="73"/>
        <v>51042.43277080891</v>
      </c>
      <c r="M348" s="48">
        <f t="shared" si="77"/>
        <v>0</v>
      </c>
      <c r="N348" s="49">
        <f t="shared" si="74"/>
        <v>51042.43277080891</v>
      </c>
      <c r="O348" s="129"/>
      <c r="Z348" s="78" t="e">
        <f>#REF!-#REF!</f>
        <v>#REF!</v>
      </c>
      <c r="AA348" s="71" t="e">
        <f>Z348/#REF!</f>
        <v>#REF!</v>
      </c>
      <c r="AB348" s="72">
        <v>100425.86448535295</v>
      </c>
      <c r="AC348" s="79" t="e">
        <f>#REF!-AB348</f>
        <v>#REF!</v>
      </c>
      <c r="AD348" s="71" t="e">
        <f>AC348/#REF!</f>
        <v>#REF!</v>
      </c>
      <c r="AE348" s="78" t="e">
        <f>#REF!-#REF!</f>
        <v>#REF!</v>
      </c>
      <c r="AF348" s="71" t="e">
        <f>AE348/#REF!</f>
        <v>#REF!</v>
      </c>
      <c r="AG348" s="78" t="e">
        <f>#REF!-#REF!</f>
        <v>#REF!</v>
      </c>
      <c r="AH348" s="73" t="e">
        <f>AG348/#REF!</f>
        <v>#REF!</v>
      </c>
    </row>
    <row r="349" spans="1:34" s="70" customFormat="1" ht="14.25">
      <c r="A349" s="11" t="s">
        <v>637</v>
      </c>
      <c r="B349" s="52" t="s">
        <v>638</v>
      </c>
      <c r="C349" s="108">
        <v>43</v>
      </c>
      <c r="D349" s="122">
        <v>87426.1</v>
      </c>
      <c r="E349" s="124">
        <v>10200</v>
      </c>
      <c r="F349" s="12">
        <f t="shared" si="72"/>
        <v>368.5610098039216</v>
      </c>
      <c r="G349" s="13">
        <f t="shared" si="67"/>
        <v>2.1008664446160415E-05</v>
      </c>
      <c r="H349" s="97">
        <f t="shared" si="75"/>
        <v>8.571186274509804</v>
      </c>
      <c r="I349" s="97">
        <f t="shared" si="76"/>
        <v>-61.43899019607842</v>
      </c>
      <c r="J349" s="97">
        <f t="shared" si="71"/>
        <v>0</v>
      </c>
      <c r="K349" s="97">
        <f t="shared" si="70"/>
        <v>0</v>
      </c>
      <c r="L349" s="47">
        <f t="shared" si="73"/>
        <v>1586.784425618496</v>
      </c>
      <c r="M349" s="48">
        <f t="shared" si="77"/>
        <v>0</v>
      </c>
      <c r="N349" s="49">
        <f t="shared" si="74"/>
        <v>1586.784425618496</v>
      </c>
      <c r="O349" s="129"/>
      <c r="Z349" s="78" t="e">
        <f>#REF!-#REF!</f>
        <v>#REF!</v>
      </c>
      <c r="AA349" s="71" t="e">
        <f>Z349/#REF!</f>
        <v>#REF!</v>
      </c>
      <c r="AB349" s="72">
        <v>3609.3125894175228</v>
      </c>
      <c r="AC349" s="79" t="e">
        <f>#REF!-AB349</f>
        <v>#REF!</v>
      </c>
      <c r="AD349" s="71" t="e">
        <f>AC349/#REF!</f>
        <v>#REF!</v>
      </c>
      <c r="AE349" s="78" t="e">
        <f>#REF!-#REF!</f>
        <v>#REF!</v>
      </c>
      <c r="AF349" s="71" t="e">
        <f>AE349/#REF!</f>
        <v>#REF!</v>
      </c>
      <c r="AG349" s="78" t="e">
        <f>#REF!-#REF!</f>
        <v>#REF!</v>
      </c>
      <c r="AH349" s="73" t="e">
        <f>AG349/#REF!</f>
        <v>#REF!</v>
      </c>
    </row>
    <row r="350" spans="1:34" s="70" customFormat="1" ht="14.25">
      <c r="A350" s="11" t="s">
        <v>639</v>
      </c>
      <c r="B350" s="52" t="s">
        <v>640</v>
      </c>
      <c r="C350" s="108">
        <v>375</v>
      </c>
      <c r="D350" s="122">
        <v>269303.98</v>
      </c>
      <c r="E350" s="124">
        <v>17350</v>
      </c>
      <c r="F350" s="12">
        <f t="shared" si="72"/>
        <v>5820.69121037464</v>
      </c>
      <c r="G350" s="13">
        <f t="shared" si="67"/>
        <v>0.000331790247016452</v>
      </c>
      <c r="H350" s="97">
        <f t="shared" si="75"/>
        <v>15.521843227665705</v>
      </c>
      <c r="I350" s="97">
        <f t="shared" si="76"/>
        <v>2070.6912103746395</v>
      </c>
      <c r="J350" s="97">
        <f t="shared" si="71"/>
        <v>2070.6912103746395</v>
      </c>
      <c r="K350" s="97">
        <f t="shared" si="70"/>
        <v>0.00044067575744072686</v>
      </c>
      <c r="L350" s="47">
        <f t="shared" si="73"/>
        <v>25060.11735715262</v>
      </c>
      <c r="M350" s="48">
        <f t="shared" si="77"/>
        <v>8139.281239930225</v>
      </c>
      <c r="N350" s="49">
        <f t="shared" si="74"/>
        <v>33199.39859708284</v>
      </c>
      <c r="O350" s="129"/>
      <c r="Z350" s="78" t="e">
        <f>#REF!-#REF!</f>
        <v>#REF!</v>
      </c>
      <c r="AA350" s="71" t="e">
        <f>Z350/#REF!</f>
        <v>#REF!</v>
      </c>
      <c r="AB350" s="72">
        <v>51693.57911109807</v>
      </c>
      <c r="AC350" s="79" t="e">
        <f>#REF!-AB350</f>
        <v>#REF!</v>
      </c>
      <c r="AD350" s="71" t="e">
        <f>AC350/#REF!</f>
        <v>#REF!</v>
      </c>
      <c r="AE350" s="78" t="e">
        <f>#REF!-#REF!</f>
        <v>#REF!</v>
      </c>
      <c r="AF350" s="71" t="e">
        <f>AE350/#REF!</f>
        <v>#REF!</v>
      </c>
      <c r="AG350" s="78" t="e">
        <f>#REF!-#REF!</f>
        <v>#REF!</v>
      </c>
      <c r="AH350" s="73" t="e">
        <f>AG350/#REF!</f>
        <v>#REF!</v>
      </c>
    </row>
    <row r="351" spans="1:34" s="70" customFormat="1" ht="14.25">
      <c r="A351" s="11" t="s">
        <v>641</v>
      </c>
      <c r="B351" s="52" t="s">
        <v>642</v>
      </c>
      <c r="C351" s="108">
        <v>393</v>
      </c>
      <c r="D351" s="122">
        <v>485620.19</v>
      </c>
      <c r="E351" s="124">
        <v>21050</v>
      </c>
      <c r="F351" s="12">
        <f t="shared" si="72"/>
        <v>9066.448202850355</v>
      </c>
      <c r="G351" s="13">
        <f t="shared" si="67"/>
        <v>0.0005168044447064854</v>
      </c>
      <c r="H351" s="97">
        <f t="shared" si="75"/>
        <v>23.069842755344418</v>
      </c>
      <c r="I351" s="97">
        <f t="shared" si="76"/>
        <v>5136.448202850356</v>
      </c>
      <c r="J351" s="97">
        <f t="shared" si="71"/>
        <v>5136.448202850356</v>
      </c>
      <c r="K351" s="97">
        <f t="shared" si="70"/>
        <v>0.0010931172117819615</v>
      </c>
      <c r="L351" s="47">
        <f t="shared" si="73"/>
        <v>39034.23970868085</v>
      </c>
      <c r="M351" s="48">
        <f t="shared" si="77"/>
        <v>20189.87490161283</v>
      </c>
      <c r="N351" s="49">
        <f t="shared" si="74"/>
        <v>59224.11461029368</v>
      </c>
      <c r="O351" s="129"/>
      <c r="Z351" s="78" t="e">
        <f>#REF!-#REF!</f>
        <v>#REF!</v>
      </c>
      <c r="AA351" s="71" t="e">
        <f>Z351/#REF!</f>
        <v>#REF!</v>
      </c>
      <c r="AB351" s="72">
        <v>87861.44380510462</v>
      </c>
      <c r="AC351" s="79" t="e">
        <f>#REF!-AB351</f>
        <v>#REF!</v>
      </c>
      <c r="AD351" s="71" t="e">
        <f>AC351/#REF!</f>
        <v>#REF!</v>
      </c>
      <c r="AE351" s="78" t="e">
        <f>#REF!-#REF!</f>
        <v>#REF!</v>
      </c>
      <c r="AF351" s="71" t="e">
        <f>AE351/#REF!</f>
        <v>#REF!</v>
      </c>
      <c r="AG351" s="78" t="e">
        <f>#REF!-#REF!</f>
        <v>#REF!</v>
      </c>
      <c r="AH351" s="73" t="e">
        <f>AG351/#REF!</f>
        <v>#REF!</v>
      </c>
    </row>
    <row r="352" spans="1:34" s="70" customFormat="1" ht="14.25">
      <c r="A352" s="11" t="s">
        <v>643</v>
      </c>
      <c r="B352" s="52" t="s">
        <v>644</v>
      </c>
      <c r="C352" s="108">
        <v>1143</v>
      </c>
      <c r="D352" s="122">
        <v>944335.03</v>
      </c>
      <c r="E352" s="124">
        <v>82750</v>
      </c>
      <c r="F352" s="12">
        <f t="shared" si="72"/>
        <v>13043.805912870092</v>
      </c>
      <c r="G352" s="13">
        <f t="shared" si="67"/>
        <v>0.0007435212467811485</v>
      </c>
      <c r="H352" s="97">
        <f t="shared" si="75"/>
        <v>11.411903685800604</v>
      </c>
      <c r="I352" s="97">
        <f t="shared" si="76"/>
        <v>1613.8059128700909</v>
      </c>
      <c r="J352" s="97">
        <f t="shared" si="71"/>
        <v>1613.8059128700909</v>
      </c>
      <c r="K352" s="97">
        <f t="shared" si="70"/>
        <v>0.00034344335816622484</v>
      </c>
      <c r="L352" s="47">
        <f t="shared" si="73"/>
        <v>56158.159769380145</v>
      </c>
      <c r="M352" s="48">
        <f t="shared" si="77"/>
        <v>6343.398825330173</v>
      </c>
      <c r="N352" s="49">
        <f t="shared" si="74"/>
        <v>62501.55859471032</v>
      </c>
      <c r="O352" s="129"/>
      <c r="Z352" s="78" t="e">
        <f>#REF!-#REF!</f>
        <v>#REF!</v>
      </c>
      <c r="AA352" s="71" t="e">
        <f>Z352/#REF!</f>
        <v>#REF!</v>
      </c>
      <c r="AB352" s="72">
        <v>82677.31294562905</v>
      </c>
      <c r="AC352" s="79" t="e">
        <f>#REF!-AB352</f>
        <v>#REF!</v>
      </c>
      <c r="AD352" s="71" t="e">
        <f>AC352/#REF!</f>
        <v>#REF!</v>
      </c>
      <c r="AE352" s="78" t="e">
        <f>#REF!-#REF!</f>
        <v>#REF!</v>
      </c>
      <c r="AF352" s="71" t="e">
        <f>AE352/#REF!</f>
        <v>#REF!</v>
      </c>
      <c r="AG352" s="78" t="e">
        <f>#REF!-#REF!</f>
        <v>#REF!</v>
      </c>
      <c r="AH352" s="73" t="e">
        <f>AG352/#REF!</f>
        <v>#REF!</v>
      </c>
    </row>
    <row r="353" spans="1:34" s="70" customFormat="1" ht="14.25">
      <c r="A353" s="11" t="s">
        <v>645</v>
      </c>
      <c r="B353" s="52" t="s">
        <v>646</v>
      </c>
      <c r="C353" s="108">
        <v>1871</v>
      </c>
      <c r="D353" s="122">
        <v>4015370.66</v>
      </c>
      <c r="E353" s="124">
        <v>228950</v>
      </c>
      <c r="F353" s="12">
        <f t="shared" si="72"/>
        <v>32813.97032041931</v>
      </c>
      <c r="G353" s="13">
        <f t="shared" si="67"/>
        <v>0.0018704574636766718</v>
      </c>
      <c r="H353" s="97">
        <f t="shared" si="75"/>
        <v>17.538198995413847</v>
      </c>
      <c r="I353" s="97">
        <f t="shared" si="76"/>
        <v>14103.970320419308</v>
      </c>
      <c r="J353" s="97">
        <f t="shared" si="71"/>
        <v>14103.970320419308</v>
      </c>
      <c r="K353" s="97">
        <f t="shared" si="70"/>
        <v>0.0030015473928378784</v>
      </c>
      <c r="L353" s="47">
        <f t="shared" si="73"/>
        <v>141275.65223149903</v>
      </c>
      <c r="M353" s="48">
        <f t="shared" si="77"/>
        <v>55438.580345715614</v>
      </c>
      <c r="N353" s="49">
        <f t="shared" si="74"/>
        <v>196714.23257721466</v>
      </c>
      <c r="O353" s="129"/>
      <c r="Z353" s="78" t="e">
        <f>#REF!-#REF!</f>
        <v>#REF!</v>
      </c>
      <c r="AA353" s="71" t="e">
        <f>Z353/#REF!</f>
        <v>#REF!</v>
      </c>
      <c r="AB353" s="72">
        <v>302310.70509490726</v>
      </c>
      <c r="AC353" s="79" t="e">
        <f>#REF!-AB353</f>
        <v>#REF!</v>
      </c>
      <c r="AD353" s="71" t="e">
        <f>AC353/#REF!</f>
        <v>#REF!</v>
      </c>
      <c r="AE353" s="78" t="e">
        <f>#REF!-#REF!</f>
        <v>#REF!</v>
      </c>
      <c r="AF353" s="71" t="e">
        <f>AE353/#REF!</f>
        <v>#REF!</v>
      </c>
      <c r="AG353" s="78" t="e">
        <f>#REF!-#REF!</f>
        <v>#REF!</v>
      </c>
      <c r="AH353" s="73" t="e">
        <f>AG353/#REF!</f>
        <v>#REF!</v>
      </c>
    </row>
    <row r="354" spans="1:34" s="70" customFormat="1" ht="14.25">
      <c r="A354" s="11" t="s">
        <v>647</v>
      </c>
      <c r="B354" s="52" t="s">
        <v>648</v>
      </c>
      <c r="C354" s="108">
        <v>81</v>
      </c>
      <c r="D354" s="122">
        <v>81753</v>
      </c>
      <c r="E354" s="124">
        <v>6300</v>
      </c>
      <c r="F354" s="12">
        <f t="shared" si="72"/>
        <v>1051.11</v>
      </c>
      <c r="G354" s="13">
        <f t="shared" si="67"/>
        <v>5.991522895422865E-05</v>
      </c>
      <c r="H354" s="97">
        <f t="shared" si="75"/>
        <v>12.976666666666667</v>
      </c>
      <c r="I354" s="97">
        <f t="shared" si="76"/>
        <v>241.10999999999999</v>
      </c>
      <c r="J354" s="97">
        <f t="shared" si="71"/>
        <v>241.10999999999999</v>
      </c>
      <c r="K354" s="97">
        <f t="shared" si="70"/>
        <v>5.131201182686729E-05</v>
      </c>
      <c r="L354" s="47">
        <f t="shared" si="73"/>
        <v>4525.39724291289</v>
      </c>
      <c r="M354" s="48">
        <f t="shared" si="77"/>
        <v>947.7328584422389</v>
      </c>
      <c r="N354" s="49">
        <f t="shared" si="74"/>
        <v>5473.130101355129</v>
      </c>
      <c r="O354" s="129"/>
      <c r="Z354" s="78" t="e">
        <f>#REF!-#REF!</f>
        <v>#REF!</v>
      </c>
      <c r="AA354" s="71" t="e">
        <f>Z354/#REF!</f>
        <v>#REF!</v>
      </c>
      <c r="AB354" s="72">
        <v>12543.787129502925</v>
      </c>
      <c r="AC354" s="79" t="e">
        <f>#REF!-AB354</f>
        <v>#REF!</v>
      </c>
      <c r="AD354" s="71" t="e">
        <f>AC354/#REF!</f>
        <v>#REF!</v>
      </c>
      <c r="AE354" s="78" t="e">
        <f>#REF!-#REF!</f>
        <v>#REF!</v>
      </c>
      <c r="AF354" s="71" t="e">
        <f>AE354/#REF!</f>
        <v>#REF!</v>
      </c>
      <c r="AG354" s="78" t="e">
        <f>#REF!-#REF!</f>
        <v>#REF!</v>
      </c>
      <c r="AH354" s="73" t="e">
        <f>AG354/#REF!</f>
        <v>#REF!</v>
      </c>
    </row>
    <row r="355" spans="1:34" s="70" customFormat="1" ht="14.25">
      <c r="A355" s="11" t="s">
        <v>649</v>
      </c>
      <c r="B355" s="52" t="s">
        <v>650</v>
      </c>
      <c r="C355" s="108">
        <v>412</v>
      </c>
      <c r="D355" s="122">
        <v>256234.9</v>
      </c>
      <c r="E355" s="124">
        <v>18500</v>
      </c>
      <c r="F355" s="12">
        <f t="shared" si="72"/>
        <v>5706.420475675675</v>
      </c>
      <c r="G355" s="13">
        <f t="shared" si="67"/>
        <v>0.000325276602172186</v>
      </c>
      <c r="H355" s="97">
        <f t="shared" si="75"/>
        <v>13.850535135135134</v>
      </c>
      <c r="I355" s="97">
        <f t="shared" si="76"/>
        <v>1586.420475675675</v>
      </c>
      <c r="J355" s="97">
        <f t="shared" si="71"/>
        <v>1586.420475675675</v>
      </c>
      <c r="K355" s="97">
        <f t="shared" si="70"/>
        <v>0.00033761530509001986</v>
      </c>
      <c r="L355" s="47">
        <f t="shared" si="73"/>
        <v>24568.14176206521</v>
      </c>
      <c r="M355" s="48">
        <f t="shared" si="77"/>
        <v>6235.754685012666</v>
      </c>
      <c r="N355" s="49">
        <f t="shared" si="74"/>
        <v>30803.896447077877</v>
      </c>
      <c r="O355" s="129"/>
      <c r="Z355" s="78" t="e">
        <f>#REF!-#REF!</f>
        <v>#REF!</v>
      </c>
      <c r="AA355" s="71" t="e">
        <f>Z355/#REF!</f>
        <v>#REF!</v>
      </c>
      <c r="AB355" s="72">
        <v>47247.12892319808</v>
      </c>
      <c r="AC355" s="79" t="e">
        <f>#REF!-AB355</f>
        <v>#REF!</v>
      </c>
      <c r="AD355" s="71" t="e">
        <f>AC355/#REF!</f>
        <v>#REF!</v>
      </c>
      <c r="AE355" s="78" t="e">
        <f>#REF!-#REF!</f>
        <v>#REF!</v>
      </c>
      <c r="AF355" s="71" t="e">
        <f>AE355/#REF!</f>
        <v>#REF!</v>
      </c>
      <c r="AG355" s="78" t="e">
        <f>#REF!-#REF!</f>
        <v>#REF!</v>
      </c>
      <c r="AH355" s="73" t="e">
        <f>AG355/#REF!</f>
        <v>#REF!</v>
      </c>
    </row>
    <row r="356" spans="1:34" s="70" customFormat="1" ht="14.25">
      <c r="A356" s="11" t="s">
        <v>651</v>
      </c>
      <c r="B356" s="52" t="s">
        <v>652</v>
      </c>
      <c r="C356" s="108">
        <v>281</v>
      </c>
      <c r="D356" s="122">
        <v>201487.21</v>
      </c>
      <c r="E356" s="124">
        <v>16850</v>
      </c>
      <c r="F356" s="12">
        <f t="shared" si="72"/>
        <v>3360.1131163204745</v>
      </c>
      <c r="G356" s="13">
        <f t="shared" si="67"/>
        <v>0.0001915327098747495</v>
      </c>
      <c r="H356" s="97">
        <f t="shared" si="75"/>
        <v>11.957697922848665</v>
      </c>
      <c r="I356" s="97">
        <f t="shared" si="76"/>
        <v>550.1131163204748</v>
      </c>
      <c r="J356" s="97">
        <f t="shared" si="71"/>
        <v>550.1131163204748</v>
      </c>
      <c r="K356" s="97">
        <f t="shared" si="70"/>
        <v>0.00011707274990979647</v>
      </c>
      <c r="L356" s="47">
        <f t="shared" si="73"/>
        <v>14466.465576839832</v>
      </c>
      <c r="M356" s="48">
        <f t="shared" si="77"/>
        <v>2162.3336908339406</v>
      </c>
      <c r="N356" s="49">
        <f t="shared" si="74"/>
        <v>16628.79926767377</v>
      </c>
      <c r="O356" s="129"/>
      <c r="Z356" s="78" t="e">
        <f>#REF!-#REF!</f>
        <v>#REF!</v>
      </c>
      <c r="AA356" s="71" t="e">
        <f>Z356/#REF!</f>
        <v>#REF!</v>
      </c>
      <c r="AB356" s="72">
        <v>27026.391307762406</v>
      </c>
      <c r="AC356" s="79" t="e">
        <f>#REF!-AB356</f>
        <v>#REF!</v>
      </c>
      <c r="AD356" s="71" t="e">
        <f>AC356/#REF!</f>
        <v>#REF!</v>
      </c>
      <c r="AE356" s="78" t="e">
        <f>#REF!-#REF!</f>
        <v>#REF!</v>
      </c>
      <c r="AF356" s="71" t="e">
        <f>AE356/#REF!</f>
        <v>#REF!</v>
      </c>
      <c r="AG356" s="78" t="e">
        <f>#REF!-#REF!</f>
        <v>#REF!</v>
      </c>
      <c r="AH356" s="73" t="e">
        <f>AG356/#REF!</f>
        <v>#REF!</v>
      </c>
    </row>
    <row r="357" spans="1:34" s="70" customFormat="1" ht="14.25">
      <c r="A357" s="11" t="s">
        <v>653</v>
      </c>
      <c r="B357" s="52" t="s">
        <v>654</v>
      </c>
      <c r="C357" s="108">
        <v>582</v>
      </c>
      <c r="D357" s="124">
        <v>107012.5</v>
      </c>
      <c r="E357" s="124">
        <v>8750</v>
      </c>
      <c r="F357" s="12">
        <f t="shared" si="72"/>
        <v>7117.860000000001</v>
      </c>
      <c r="G357" s="13">
        <f t="shared" si="67"/>
        <v>0.00040573128555921456</v>
      </c>
      <c r="H357" s="97">
        <f t="shared" si="75"/>
        <v>12.23</v>
      </c>
      <c r="I357" s="97">
        <f t="shared" si="76"/>
        <v>1297.8600000000004</v>
      </c>
      <c r="J357" s="97">
        <f t="shared" si="71"/>
        <v>1297.8600000000004</v>
      </c>
      <c r="K357" s="97">
        <f t="shared" si="70"/>
        <v>0.00027620508344580486</v>
      </c>
      <c r="L357" s="47">
        <f t="shared" si="73"/>
        <v>30644.883998287474</v>
      </c>
      <c r="M357" s="48">
        <f t="shared" si="77"/>
        <v>5101.507891244016</v>
      </c>
      <c r="N357" s="49">
        <f t="shared" si="74"/>
        <v>35746.39188953149</v>
      </c>
      <c r="O357" s="129"/>
      <c r="Z357" s="78" t="e">
        <f>#REF!-#REF!</f>
        <v>#REF!</v>
      </c>
      <c r="AA357" s="71" t="e">
        <f>Z357/#REF!</f>
        <v>#REF!</v>
      </c>
      <c r="AB357" s="72">
        <v>46911.732407228286</v>
      </c>
      <c r="AC357" s="79" t="e">
        <f>#REF!-AB357</f>
        <v>#REF!</v>
      </c>
      <c r="AD357" s="71" t="e">
        <f>AC357/#REF!</f>
        <v>#REF!</v>
      </c>
      <c r="AE357" s="78" t="e">
        <f>#REF!-#REF!</f>
        <v>#REF!</v>
      </c>
      <c r="AF357" s="71" t="e">
        <f>AE357/#REF!</f>
        <v>#REF!</v>
      </c>
      <c r="AG357" s="78" t="e">
        <f>#REF!-#REF!</f>
        <v>#REF!</v>
      </c>
      <c r="AH357" s="73" t="e">
        <f>AG357/#REF!</f>
        <v>#REF!</v>
      </c>
    </row>
    <row r="358" spans="1:34" s="70" customFormat="1" ht="12.75">
      <c r="A358" s="11"/>
      <c r="B358" s="52"/>
      <c r="C358" s="109"/>
      <c r="D358" s="37"/>
      <c r="E358" s="37"/>
      <c r="F358" s="12"/>
      <c r="G358" s="13"/>
      <c r="H358" s="97"/>
      <c r="I358" s="97"/>
      <c r="J358" s="97"/>
      <c r="K358" s="97"/>
      <c r="L358" s="47">
        <f t="shared" si="73"/>
        <v>0</v>
      </c>
      <c r="M358" s="48">
        <f t="shared" si="77"/>
        <v>0</v>
      </c>
      <c r="N358" s="49">
        <f t="shared" si="74"/>
        <v>0</v>
      </c>
      <c r="O358" s="129"/>
      <c r="Z358" s="78" t="e">
        <f>#REF!-#REF!</f>
        <v>#REF!</v>
      </c>
      <c r="AA358" s="71" t="e">
        <f>Z358/#REF!</f>
        <v>#REF!</v>
      </c>
      <c r="AB358" s="72"/>
      <c r="AC358" s="79" t="e">
        <f>#REF!-AB358</f>
        <v>#REF!</v>
      </c>
      <c r="AD358" s="71" t="e">
        <f>AC358/#REF!</f>
        <v>#REF!</v>
      </c>
      <c r="AE358" s="78" t="e">
        <f>#REF!-#REF!</f>
        <v>#REF!</v>
      </c>
      <c r="AF358" s="71"/>
      <c r="AG358" s="78" t="e">
        <f>#REF!-#REF!</f>
        <v>#REF!</v>
      </c>
      <c r="AH358" s="73" t="e">
        <f>AG358/#REF!</f>
        <v>#REF!</v>
      </c>
    </row>
    <row r="359" spans="1:34" s="70" customFormat="1" ht="12.75">
      <c r="A359" s="2"/>
      <c r="B359" s="2" t="s">
        <v>995</v>
      </c>
      <c r="C359" s="109"/>
      <c r="D359" s="37"/>
      <c r="E359" s="37"/>
      <c r="F359" s="12"/>
      <c r="G359" s="13"/>
      <c r="H359" s="97"/>
      <c r="I359" s="97"/>
      <c r="J359" s="97"/>
      <c r="K359" s="97"/>
      <c r="L359" s="47">
        <f t="shared" si="73"/>
        <v>0</v>
      </c>
      <c r="M359" s="48">
        <f t="shared" si="77"/>
        <v>0</v>
      </c>
      <c r="N359" s="49">
        <f t="shared" si="74"/>
        <v>0</v>
      </c>
      <c r="O359" s="129"/>
      <c r="Z359" s="78" t="e">
        <f>#REF!-#REF!</f>
        <v>#REF!</v>
      </c>
      <c r="AA359" s="71" t="e">
        <f>Z359/#REF!</f>
        <v>#REF!</v>
      </c>
      <c r="AB359" s="72"/>
      <c r="AC359" s="79" t="e">
        <f>#REF!-AB359</f>
        <v>#REF!</v>
      </c>
      <c r="AD359" s="71" t="e">
        <f>AC359/#REF!</f>
        <v>#REF!</v>
      </c>
      <c r="AE359" s="78" t="e">
        <f>#REF!-#REF!</f>
        <v>#REF!</v>
      </c>
      <c r="AF359" s="71"/>
      <c r="AG359" s="78" t="e">
        <f>#REF!-#REF!</f>
        <v>#REF!</v>
      </c>
      <c r="AH359" s="73" t="e">
        <f>AG359/#REF!</f>
        <v>#REF!</v>
      </c>
    </row>
    <row r="360" spans="1:34" s="70" customFormat="1" ht="14.25">
      <c r="A360" s="11" t="s">
        <v>655</v>
      </c>
      <c r="B360" s="52" t="s">
        <v>656</v>
      </c>
      <c r="C360" s="108">
        <v>614</v>
      </c>
      <c r="D360" s="122">
        <v>710576.15</v>
      </c>
      <c r="E360" s="124">
        <v>75700</v>
      </c>
      <c r="F360" s="12">
        <f t="shared" si="72"/>
        <v>5763.4578084544255</v>
      </c>
      <c r="G360" s="13">
        <f aca="true" t="shared" si="78" ref="G360:G378">F360/$F$534</f>
        <v>0.0003285278364410802</v>
      </c>
      <c r="H360" s="97">
        <f aca="true" t="shared" si="79" ref="H360:H378">D360/E360</f>
        <v>9.386739101717305</v>
      </c>
      <c r="I360" s="97">
        <f aca="true" t="shared" si="80" ref="I360:I378">(H360-10)*C360</f>
        <v>-376.5421915455746</v>
      </c>
      <c r="J360" s="97">
        <f aca="true" t="shared" si="81" ref="J360:J378">IF(I360&gt;0,I360,0)</f>
        <v>0</v>
      </c>
      <c r="K360" s="97">
        <f aca="true" t="shared" si="82" ref="K360:K378">J360/$J$534</f>
        <v>0</v>
      </c>
      <c r="L360" s="47">
        <f t="shared" si="73"/>
        <v>24813.707486394786</v>
      </c>
      <c r="M360" s="48">
        <f t="shared" si="77"/>
        <v>0</v>
      </c>
      <c r="N360" s="49">
        <f t="shared" si="74"/>
        <v>24813.707486394786</v>
      </c>
      <c r="O360" s="129"/>
      <c r="Z360" s="78" t="e">
        <f>#REF!-#REF!</f>
        <v>#REF!</v>
      </c>
      <c r="AA360" s="71" t="e">
        <f>Z360/#REF!</f>
        <v>#REF!</v>
      </c>
      <c r="AB360" s="72">
        <v>45022.059011179634</v>
      </c>
      <c r="AC360" s="79" t="e">
        <f>#REF!-AB360</f>
        <v>#REF!</v>
      </c>
      <c r="AD360" s="71" t="e">
        <f>AC360/#REF!</f>
        <v>#REF!</v>
      </c>
      <c r="AE360" s="78" t="e">
        <f>#REF!-#REF!</f>
        <v>#REF!</v>
      </c>
      <c r="AF360" s="71" t="e">
        <f>AE360/#REF!</f>
        <v>#REF!</v>
      </c>
      <c r="AG360" s="78" t="e">
        <f>#REF!-#REF!</f>
        <v>#REF!</v>
      </c>
      <c r="AH360" s="73" t="e">
        <f>AG360/#REF!</f>
        <v>#REF!</v>
      </c>
    </row>
    <row r="361" spans="1:34" s="70" customFormat="1" ht="14.25">
      <c r="A361" s="11" t="s">
        <v>657</v>
      </c>
      <c r="B361" s="52" t="s">
        <v>658</v>
      </c>
      <c r="C361" s="108">
        <v>328</v>
      </c>
      <c r="D361" s="122">
        <v>285541.35</v>
      </c>
      <c r="E361" s="124">
        <v>21450</v>
      </c>
      <c r="F361" s="12">
        <f t="shared" si="72"/>
        <v>4366.319944055944</v>
      </c>
      <c r="G361" s="13">
        <f t="shared" si="78"/>
        <v>0.0002488883743238355</v>
      </c>
      <c r="H361" s="97">
        <f t="shared" si="79"/>
        <v>13.311951048951048</v>
      </c>
      <c r="I361" s="97">
        <f t="shared" si="80"/>
        <v>1086.3199440559438</v>
      </c>
      <c r="J361" s="97">
        <f t="shared" si="81"/>
        <v>1086.3199440559438</v>
      </c>
      <c r="K361" s="97">
        <f t="shared" si="82"/>
        <v>0.00023118602221874</v>
      </c>
      <c r="L361" s="47">
        <f t="shared" si="73"/>
        <v>18798.538912679294</v>
      </c>
      <c r="M361" s="48">
        <f t="shared" si="77"/>
        <v>4270.005830380128</v>
      </c>
      <c r="N361" s="49">
        <f t="shared" si="74"/>
        <v>23068.54474305942</v>
      </c>
      <c r="O361" s="129"/>
      <c r="Z361" s="78" t="e">
        <f>#REF!-#REF!</f>
        <v>#REF!</v>
      </c>
      <c r="AA361" s="71" t="e">
        <f>Z361/#REF!</f>
        <v>#REF!</v>
      </c>
      <c r="AB361" s="72">
        <v>33373.83848210793</v>
      </c>
      <c r="AC361" s="79" t="e">
        <f>#REF!-AB361</f>
        <v>#REF!</v>
      </c>
      <c r="AD361" s="71" t="e">
        <f>AC361/#REF!</f>
        <v>#REF!</v>
      </c>
      <c r="AE361" s="78" t="e">
        <f>#REF!-#REF!</f>
        <v>#REF!</v>
      </c>
      <c r="AF361" s="71" t="e">
        <f>AE361/#REF!</f>
        <v>#REF!</v>
      </c>
      <c r="AG361" s="78" t="e">
        <f>#REF!-#REF!</f>
        <v>#REF!</v>
      </c>
      <c r="AH361" s="73" t="e">
        <f>AG361/#REF!</f>
        <v>#REF!</v>
      </c>
    </row>
    <row r="362" spans="1:34" s="70" customFormat="1" ht="14.25">
      <c r="A362" s="11" t="s">
        <v>659</v>
      </c>
      <c r="B362" s="52" t="s">
        <v>660</v>
      </c>
      <c r="C362" s="108">
        <v>84</v>
      </c>
      <c r="D362" s="122">
        <v>397464.84</v>
      </c>
      <c r="E362" s="124">
        <v>69800</v>
      </c>
      <c r="F362" s="12">
        <f t="shared" si="72"/>
        <v>478.3244492836676</v>
      </c>
      <c r="G362" s="13">
        <f t="shared" si="78"/>
        <v>2.726538506268257E-05</v>
      </c>
      <c r="H362" s="97">
        <f t="shared" si="79"/>
        <v>5.694338681948424</v>
      </c>
      <c r="I362" s="97">
        <f t="shared" si="80"/>
        <v>-361.6755507163324</v>
      </c>
      <c r="J362" s="97">
        <f t="shared" si="81"/>
        <v>0</v>
      </c>
      <c r="K362" s="97">
        <f t="shared" si="82"/>
        <v>0</v>
      </c>
      <c r="L362" s="47">
        <f t="shared" si="73"/>
        <v>2059.3545337844143</v>
      </c>
      <c r="M362" s="48">
        <f t="shared" si="77"/>
        <v>0</v>
      </c>
      <c r="N362" s="49">
        <f t="shared" si="74"/>
        <v>2059.3545337844143</v>
      </c>
      <c r="O362" s="129"/>
      <c r="Z362" s="78" t="e">
        <f>#REF!-#REF!</f>
        <v>#REF!</v>
      </c>
      <c r="AA362" s="71" t="e">
        <f>Z362/#REF!</f>
        <v>#REF!</v>
      </c>
      <c r="AB362" s="72">
        <v>3093.7569360661782</v>
      </c>
      <c r="AC362" s="79" t="e">
        <f>#REF!-AB362</f>
        <v>#REF!</v>
      </c>
      <c r="AD362" s="71" t="e">
        <f>AC362/#REF!</f>
        <v>#REF!</v>
      </c>
      <c r="AE362" s="78" t="e">
        <f>#REF!-#REF!</f>
        <v>#REF!</v>
      </c>
      <c r="AF362" s="71" t="e">
        <f>AE362/#REF!</f>
        <v>#REF!</v>
      </c>
      <c r="AG362" s="78" t="e">
        <f>#REF!-#REF!</f>
        <v>#REF!</v>
      </c>
      <c r="AH362" s="73" t="e">
        <f>AG362/#REF!</f>
        <v>#REF!</v>
      </c>
    </row>
    <row r="363" spans="1:34" s="70" customFormat="1" ht="14.25">
      <c r="A363" s="11" t="s">
        <v>661</v>
      </c>
      <c r="B363" s="52" t="s">
        <v>662</v>
      </c>
      <c r="C363" s="108">
        <v>144</v>
      </c>
      <c r="D363" s="122">
        <v>272482.03</v>
      </c>
      <c r="E363" s="124">
        <v>69700</v>
      </c>
      <c r="F363" s="12">
        <f t="shared" si="72"/>
        <v>562.9470921090387</v>
      </c>
      <c r="G363" s="13">
        <f t="shared" si="78"/>
        <v>3.208903341499015E-05</v>
      </c>
      <c r="H363" s="97">
        <f t="shared" si="79"/>
        <v>3.9093548063127694</v>
      </c>
      <c r="I363" s="97">
        <f t="shared" si="80"/>
        <v>-877.0529078909611</v>
      </c>
      <c r="J363" s="97">
        <f t="shared" si="81"/>
        <v>0</v>
      </c>
      <c r="K363" s="97">
        <f t="shared" si="82"/>
        <v>0</v>
      </c>
      <c r="L363" s="47">
        <f t="shared" si="73"/>
        <v>2423.6846938342064</v>
      </c>
      <c r="M363" s="48">
        <f t="shared" si="77"/>
        <v>0</v>
      </c>
      <c r="N363" s="49">
        <f t="shared" si="74"/>
        <v>2423.6846938342064</v>
      </c>
      <c r="O363" s="129"/>
      <c r="Z363" s="78" t="e">
        <f>#REF!-#REF!</f>
        <v>#REF!</v>
      </c>
      <c r="AA363" s="71" t="e">
        <f>Z363/#REF!</f>
        <v>#REF!</v>
      </c>
      <c r="AB363" s="72">
        <v>2590.197086536409</v>
      </c>
      <c r="AC363" s="79" t="e">
        <f>#REF!-AB363</f>
        <v>#REF!</v>
      </c>
      <c r="AD363" s="71" t="e">
        <f>AC363/#REF!</f>
        <v>#REF!</v>
      </c>
      <c r="AE363" s="78" t="e">
        <f>#REF!-#REF!</f>
        <v>#REF!</v>
      </c>
      <c r="AF363" s="71" t="e">
        <f>AE363/#REF!</f>
        <v>#REF!</v>
      </c>
      <c r="AG363" s="78" t="e">
        <f>#REF!-#REF!</f>
        <v>#REF!</v>
      </c>
      <c r="AH363" s="73" t="e">
        <f>AG363/#REF!</f>
        <v>#REF!</v>
      </c>
    </row>
    <row r="364" spans="1:34" s="70" customFormat="1" ht="14.25">
      <c r="A364" s="11" t="s">
        <v>663</v>
      </c>
      <c r="B364" s="52" t="s">
        <v>664</v>
      </c>
      <c r="C364" s="108">
        <v>1228</v>
      </c>
      <c r="D364" s="122">
        <v>871020.65</v>
      </c>
      <c r="E364" s="124">
        <v>57700</v>
      </c>
      <c r="F364" s="12">
        <f t="shared" si="72"/>
        <v>18537.49320970537</v>
      </c>
      <c r="G364" s="13">
        <f t="shared" si="78"/>
        <v>0.001056671661288501</v>
      </c>
      <c r="H364" s="97">
        <f t="shared" si="79"/>
        <v>15.095678509532062</v>
      </c>
      <c r="I364" s="97">
        <f t="shared" si="80"/>
        <v>6257.4932097053725</v>
      </c>
      <c r="J364" s="97">
        <f t="shared" si="81"/>
        <v>6257.4932097053725</v>
      </c>
      <c r="K364" s="97">
        <f t="shared" si="82"/>
        <v>0.0013316932751978095</v>
      </c>
      <c r="L364" s="47">
        <f t="shared" si="73"/>
        <v>79810.41057712049</v>
      </c>
      <c r="M364" s="48">
        <f t="shared" si="77"/>
        <v>24596.37479290354</v>
      </c>
      <c r="N364" s="49">
        <f t="shared" si="74"/>
        <v>104406.78537002404</v>
      </c>
      <c r="O364" s="129"/>
      <c r="Z364" s="78" t="e">
        <f>#REF!-#REF!</f>
        <v>#REF!</v>
      </c>
      <c r="AA364" s="71" t="e">
        <f>Z364/#REF!</f>
        <v>#REF!</v>
      </c>
      <c r="AB364" s="72">
        <v>168097.84445913008</v>
      </c>
      <c r="AC364" s="79" t="e">
        <f>#REF!-AB364</f>
        <v>#REF!</v>
      </c>
      <c r="AD364" s="71" t="e">
        <f>AC364/#REF!</f>
        <v>#REF!</v>
      </c>
      <c r="AE364" s="78" t="e">
        <f>#REF!-#REF!</f>
        <v>#REF!</v>
      </c>
      <c r="AF364" s="71" t="e">
        <f>AE364/#REF!</f>
        <v>#REF!</v>
      </c>
      <c r="AG364" s="78" t="e">
        <f>#REF!-#REF!</f>
        <v>#REF!</v>
      </c>
      <c r="AH364" s="73" t="e">
        <f>AG364/#REF!</f>
        <v>#REF!</v>
      </c>
    </row>
    <row r="365" spans="1:34" s="70" customFormat="1" ht="14.25">
      <c r="A365" s="11" t="s">
        <v>665</v>
      </c>
      <c r="B365" s="52" t="s">
        <v>666</v>
      </c>
      <c r="C365" s="108">
        <v>4124</v>
      </c>
      <c r="D365" s="122">
        <v>4183058</v>
      </c>
      <c r="E365" s="124">
        <v>318000</v>
      </c>
      <c r="F365" s="12">
        <f t="shared" si="72"/>
        <v>54248.21129559749</v>
      </c>
      <c r="G365" s="13">
        <f t="shared" si="78"/>
        <v>0.003092249146267371</v>
      </c>
      <c r="H365" s="97">
        <f t="shared" si="79"/>
        <v>13.154270440251572</v>
      </c>
      <c r="I365" s="97">
        <f t="shared" si="80"/>
        <v>13008.211295597484</v>
      </c>
      <c r="J365" s="97">
        <f t="shared" si="81"/>
        <v>13008.211295597484</v>
      </c>
      <c r="K365" s="97">
        <f t="shared" si="82"/>
        <v>0.002768352585318265</v>
      </c>
      <c r="L365" s="47">
        <f t="shared" si="73"/>
        <v>233557.57801757453</v>
      </c>
      <c r="M365" s="48">
        <f t="shared" si="77"/>
        <v>51131.47225082836</v>
      </c>
      <c r="N365" s="49">
        <f t="shared" si="74"/>
        <v>284689.0502684029</v>
      </c>
      <c r="O365" s="129"/>
      <c r="Z365" s="78" t="e">
        <f>#REF!-#REF!</f>
        <v>#REF!</v>
      </c>
      <c r="AA365" s="71" t="e">
        <f>Z365/#REF!</f>
        <v>#REF!</v>
      </c>
      <c r="AB365" s="72">
        <v>520449.34869053226</v>
      </c>
      <c r="AC365" s="79" t="e">
        <f>#REF!-AB365</f>
        <v>#REF!</v>
      </c>
      <c r="AD365" s="71" t="e">
        <f>AC365/#REF!</f>
        <v>#REF!</v>
      </c>
      <c r="AE365" s="78" t="e">
        <f>#REF!-#REF!</f>
        <v>#REF!</v>
      </c>
      <c r="AF365" s="71" t="e">
        <f>AE365/#REF!</f>
        <v>#REF!</v>
      </c>
      <c r="AG365" s="78" t="e">
        <f>#REF!-#REF!</f>
        <v>#REF!</v>
      </c>
      <c r="AH365" s="73" t="e">
        <f>AG365/#REF!</f>
        <v>#REF!</v>
      </c>
    </row>
    <row r="366" spans="1:34" s="70" customFormat="1" ht="14.25">
      <c r="A366" s="11" t="s">
        <v>667</v>
      </c>
      <c r="B366" s="52" t="s">
        <v>668</v>
      </c>
      <c r="C366" s="108">
        <v>1678</v>
      </c>
      <c r="D366" s="122">
        <v>3838879</v>
      </c>
      <c r="E366" s="124">
        <v>340700</v>
      </c>
      <c r="F366" s="12">
        <f t="shared" si="72"/>
        <v>18907.07062518345</v>
      </c>
      <c r="G366" s="13">
        <f t="shared" si="78"/>
        <v>0.001077738262752364</v>
      </c>
      <c r="H366" s="97">
        <f t="shared" si="79"/>
        <v>11.267622541825654</v>
      </c>
      <c r="I366" s="97">
        <f t="shared" si="80"/>
        <v>2127.070625183447</v>
      </c>
      <c r="J366" s="97">
        <f t="shared" si="81"/>
        <v>2127.070625183447</v>
      </c>
      <c r="K366" s="97">
        <f t="shared" si="82"/>
        <v>0.00045267418637134525</v>
      </c>
      <c r="L366" s="47">
        <f t="shared" si="73"/>
        <v>81401.57098568606</v>
      </c>
      <c r="M366" s="48">
        <f t="shared" si="77"/>
        <v>8360.892222278746</v>
      </c>
      <c r="N366" s="49">
        <f t="shared" si="74"/>
        <v>89762.46320796481</v>
      </c>
      <c r="O366" s="129"/>
      <c r="Z366" s="78" t="e">
        <f>#REF!-#REF!</f>
        <v>#REF!</v>
      </c>
      <c r="AA366" s="71" t="e">
        <f>Z366/#REF!</f>
        <v>#REF!</v>
      </c>
      <c r="AB366" s="72">
        <v>125159.97629289284</v>
      </c>
      <c r="AC366" s="79" t="e">
        <f>#REF!-AB366</f>
        <v>#REF!</v>
      </c>
      <c r="AD366" s="71" t="e">
        <f>AC366/#REF!</f>
        <v>#REF!</v>
      </c>
      <c r="AE366" s="78" t="e">
        <f>#REF!-#REF!</f>
        <v>#REF!</v>
      </c>
      <c r="AF366" s="71" t="e">
        <f>AE366/#REF!</f>
        <v>#REF!</v>
      </c>
      <c r="AG366" s="78" t="e">
        <f>#REF!-#REF!</f>
        <v>#REF!</v>
      </c>
      <c r="AH366" s="73" t="e">
        <f>AG366/#REF!</f>
        <v>#REF!</v>
      </c>
    </row>
    <row r="367" spans="1:34" s="70" customFormat="1" ht="14.25">
      <c r="A367" s="11" t="s">
        <v>669</v>
      </c>
      <c r="B367" s="52" t="s">
        <v>670</v>
      </c>
      <c r="C367" s="108">
        <v>1441</v>
      </c>
      <c r="D367" s="122">
        <v>1607848.33</v>
      </c>
      <c r="E367" s="124">
        <v>128950</v>
      </c>
      <c r="F367" s="12">
        <f t="shared" si="72"/>
        <v>17967.502470182244</v>
      </c>
      <c r="G367" s="13">
        <f t="shared" si="78"/>
        <v>0.0010241811268436587</v>
      </c>
      <c r="H367" s="97">
        <f t="shared" si="79"/>
        <v>12.468773400542847</v>
      </c>
      <c r="I367" s="97">
        <f t="shared" si="80"/>
        <v>3557.502470182243</v>
      </c>
      <c r="J367" s="97">
        <f t="shared" si="81"/>
        <v>3557.502470182243</v>
      </c>
      <c r="K367" s="97">
        <f t="shared" si="82"/>
        <v>0.0007570926499278374</v>
      </c>
      <c r="L367" s="47">
        <f t="shared" si="73"/>
        <v>77356.40051050154</v>
      </c>
      <c r="M367" s="48">
        <f t="shared" si="77"/>
        <v>13983.501244167155</v>
      </c>
      <c r="N367" s="49">
        <f t="shared" si="74"/>
        <v>91339.9017546687</v>
      </c>
      <c r="O367" s="129"/>
      <c r="Z367" s="78" t="e">
        <f>#REF!-#REF!</f>
        <v>#REF!</v>
      </c>
      <c r="AA367" s="71" t="e">
        <f>Z367/#REF!</f>
        <v>#REF!</v>
      </c>
      <c r="AB367" s="72">
        <v>178325.2451815255</v>
      </c>
      <c r="AC367" s="79" t="e">
        <f>#REF!-AB367</f>
        <v>#REF!</v>
      </c>
      <c r="AD367" s="71" t="e">
        <f>AC367/#REF!</f>
        <v>#REF!</v>
      </c>
      <c r="AE367" s="78" t="e">
        <f>#REF!-#REF!</f>
        <v>#REF!</v>
      </c>
      <c r="AF367" s="71" t="e">
        <f>AE367/#REF!</f>
        <v>#REF!</v>
      </c>
      <c r="AG367" s="78" t="e">
        <f>#REF!-#REF!</f>
        <v>#REF!</v>
      </c>
      <c r="AH367" s="73" t="e">
        <f>AG367/#REF!</f>
        <v>#REF!</v>
      </c>
    </row>
    <row r="368" spans="1:34" s="70" customFormat="1" ht="14.25">
      <c r="A368" s="11" t="s">
        <v>671</v>
      </c>
      <c r="B368" s="52" t="s">
        <v>672</v>
      </c>
      <c r="C368" s="108">
        <v>7</v>
      </c>
      <c r="D368" s="122">
        <v>87219.51</v>
      </c>
      <c r="E368" s="124">
        <v>13900</v>
      </c>
      <c r="F368" s="12">
        <f t="shared" si="72"/>
        <v>43.92349424460431</v>
      </c>
      <c r="G368" s="13">
        <f t="shared" si="78"/>
        <v>2.5037210321804683E-06</v>
      </c>
      <c r="H368" s="97">
        <f t="shared" si="79"/>
        <v>6.2747848920863305</v>
      </c>
      <c r="I368" s="97">
        <f t="shared" si="80"/>
        <v>-26.076505755395686</v>
      </c>
      <c r="J368" s="97">
        <f t="shared" si="81"/>
        <v>0</v>
      </c>
      <c r="K368" s="97">
        <f t="shared" si="82"/>
        <v>0</v>
      </c>
      <c r="L368" s="47">
        <f t="shared" si="73"/>
        <v>189.10604956059078</v>
      </c>
      <c r="M368" s="48">
        <f t="shared" si="77"/>
        <v>0</v>
      </c>
      <c r="N368" s="49">
        <f t="shared" si="74"/>
        <v>189.10604956059078</v>
      </c>
      <c r="O368" s="129"/>
      <c r="Z368" s="78" t="e">
        <f>#REF!-#REF!</f>
        <v>#REF!</v>
      </c>
      <c r="AA368" s="71" t="e">
        <f>Z368/#REF!</f>
        <v>#REF!</v>
      </c>
      <c r="AB368" s="72">
        <v>250.237429702296</v>
      </c>
      <c r="AC368" s="79" t="e">
        <f>#REF!-AB368</f>
        <v>#REF!</v>
      </c>
      <c r="AD368" s="71" t="e">
        <f>AC368/#REF!</f>
        <v>#REF!</v>
      </c>
      <c r="AE368" s="78" t="e">
        <f>#REF!-#REF!</f>
        <v>#REF!</v>
      </c>
      <c r="AF368" s="71" t="e">
        <f>AE368/#REF!</f>
        <v>#REF!</v>
      </c>
      <c r="AG368" s="78" t="e">
        <f>#REF!-#REF!</f>
        <v>#REF!</v>
      </c>
      <c r="AH368" s="73" t="e">
        <f>AG368/#REF!</f>
        <v>#REF!</v>
      </c>
    </row>
    <row r="369" spans="1:34" s="70" customFormat="1" ht="14.25">
      <c r="A369" s="11" t="s">
        <v>673</v>
      </c>
      <c r="B369" s="52" t="s">
        <v>674</v>
      </c>
      <c r="C369" s="108">
        <v>39</v>
      </c>
      <c r="D369" s="122">
        <v>256117.34</v>
      </c>
      <c r="E369" s="124">
        <v>120100</v>
      </c>
      <c r="F369" s="12">
        <f t="shared" si="72"/>
        <v>83.16882814321399</v>
      </c>
      <c r="G369" s="13">
        <f t="shared" si="78"/>
        <v>4.740778205949483E-06</v>
      </c>
      <c r="H369" s="97">
        <f t="shared" si="79"/>
        <v>2.132534054954205</v>
      </c>
      <c r="I369" s="97">
        <f t="shared" si="80"/>
        <v>-306.831171856786</v>
      </c>
      <c r="J369" s="97">
        <f t="shared" si="81"/>
        <v>0</v>
      </c>
      <c r="K369" s="97">
        <f t="shared" si="82"/>
        <v>0</v>
      </c>
      <c r="L369" s="47">
        <f t="shared" si="73"/>
        <v>358.0709778953645</v>
      </c>
      <c r="M369" s="48">
        <f t="shared" si="77"/>
        <v>0</v>
      </c>
      <c r="N369" s="49">
        <f t="shared" si="74"/>
        <v>358.0709778953645</v>
      </c>
      <c r="O369" s="129"/>
      <c r="Z369" s="78" t="e">
        <f>#REF!-#REF!</f>
        <v>#REF!</v>
      </c>
      <c r="AA369" s="71" t="e">
        <f>Z369/#REF!</f>
        <v>#REF!</v>
      </c>
      <c r="AB369" s="72">
        <v>503.61878297139924</v>
      </c>
      <c r="AC369" s="79" t="e">
        <f>#REF!-AB369</f>
        <v>#REF!</v>
      </c>
      <c r="AD369" s="71" t="e">
        <f>AC369/#REF!</f>
        <v>#REF!</v>
      </c>
      <c r="AE369" s="78" t="e">
        <f>#REF!-#REF!</f>
        <v>#REF!</v>
      </c>
      <c r="AF369" s="71" t="e">
        <f>AE369/#REF!</f>
        <v>#REF!</v>
      </c>
      <c r="AG369" s="78" t="e">
        <f>#REF!-#REF!</f>
        <v>#REF!</v>
      </c>
      <c r="AH369" s="73" t="e">
        <f>AG369/#REF!</f>
        <v>#REF!</v>
      </c>
    </row>
    <row r="370" spans="1:34" s="70" customFormat="1" ht="14.25">
      <c r="A370" s="11" t="s">
        <v>675</v>
      </c>
      <c r="B370" s="52" t="s">
        <v>676</v>
      </c>
      <c r="C370" s="108">
        <v>231</v>
      </c>
      <c r="D370" s="122">
        <v>278968.11</v>
      </c>
      <c r="E370" s="124">
        <v>16900</v>
      </c>
      <c r="F370" s="12">
        <f t="shared" si="72"/>
        <v>3813.11440295858</v>
      </c>
      <c r="G370" s="13">
        <f t="shared" si="78"/>
        <v>0.00021735462747184424</v>
      </c>
      <c r="H370" s="97">
        <f t="shared" si="79"/>
        <v>16.50698875739645</v>
      </c>
      <c r="I370" s="97">
        <f t="shared" si="80"/>
        <v>1503.1144029585798</v>
      </c>
      <c r="J370" s="97">
        <f t="shared" si="81"/>
        <v>1503.1144029585798</v>
      </c>
      <c r="K370" s="97">
        <f t="shared" si="82"/>
        <v>0.0003198864585531302</v>
      </c>
      <c r="L370" s="47">
        <f t="shared" si="73"/>
        <v>16416.795012948394</v>
      </c>
      <c r="M370" s="48">
        <f t="shared" si="77"/>
        <v>5908.302889476316</v>
      </c>
      <c r="N370" s="49">
        <f t="shared" si="74"/>
        <v>22325.09790242471</v>
      </c>
      <c r="O370" s="129"/>
      <c r="Z370" s="78" t="e">
        <f>#REF!-#REF!</f>
        <v>#REF!</v>
      </c>
      <c r="AA370" s="71" t="e">
        <f>Z370/#REF!</f>
        <v>#REF!</v>
      </c>
      <c r="AB370" s="72">
        <v>34128.18285777841</v>
      </c>
      <c r="AC370" s="79" t="e">
        <f>#REF!-AB370</f>
        <v>#REF!</v>
      </c>
      <c r="AD370" s="71" t="e">
        <f>AC370/#REF!</f>
        <v>#REF!</v>
      </c>
      <c r="AE370" s="78" t="e">
        <f>#REF!-#REF!</f>
        <v>#REF!</v>
      </c>
      <c r="AF370" s="71" t="e">
        <f>AE370/#REF!</f>
        <v>#REF!</v>
      </c>
      <c r="AG370" s="78" t="e">
        <f>#REF!-#REF!</f>
        <v>#REF!</v>
      </c>
      <c r="AH370" s="73" t="e">
        <f>AG370/#REF!</f>
        <v>#REF!</v>
      </c>
    </row>
    <row r="371" spans="1:34" s="70" customFormat="1" ht="14.25">
      <c r="A371" s="11" t="s">
        <v>677</v>
      </c>
      <c r="B371" s="52" t="s">
        <v>678</v>
      </c>
      <c r="C371" s="108">
        <v>2353</v>
      </c>
      <c r="D371" s="122">
        <v>1882860.5</v>
      </c>
      <c r="E371" s="124">
        <v>99500</v>
      </c>
      <c r="F371" s="12">
        <f t="shared" si="72"/>
        <v>44526.33926130653</v>
      </c>
      <c r="G371" s="13">
        <f t="shared" si="78"/>
        <v>0.0025380843216550515</v>
      </c>
      <c r="H371" s="97">
        <f t="shared" si="79"/>
        <v>18.923221105527638</v>
      </c>
      <c r="I371" s="97">
        <f t="shared" si="80"/>
        <v>20996.339261306533</v>
      </c>
      <c r="J371" s="97">
        <f t="shared" si="81"/>
        <v>20996.339261306533</v>
      </c>
      <c r="K371" s="97">
        <f t="shared" si="82"/>
        <v>0.004468352239629543</v>
      </c>
      <c r="L371" s="47">
        <f t="shared" si="73"/>
        <v>191701.50881460603</v>
      </c>
      <c r="M371" s="48">
        <f t="shared" si="77"/>
        <v>82530.46586595765</v>
      </c>
      <c r="N371" s="49">
        <f t="shared" si="74"/>
        <v>274231.97468056367</v>
      </c>
      <c r="O371" s="129"/>
      <c r="Z371" s="78" t="e">
        <f>#REF!-#REF!</f>
        <v>#REF!</v>
      </c>
      <c r="AA371" s="71" t="e">
        <f>Z371/#REF!</f>
        <v>#REF!</v>
      </c>
      <c r="AB371" s="72">
        <v>401036.3673938756</v>
      </c>
      <c r="AC371" s="79" t="e">
        <f>#REF!-AB371</f>
        <v>#REF!</v>
      </c>
      <c r="AD371" s="71" t="e">
        <f>AC371/#REF!</f>
        <v>#REF!</v>
      </c>
      <c r="AE371" s="78" t="e">
        <f>#REF!-#REF!</f>
        <v>#REF!</v>
      </c>
      <c r="AF371" s="71" t="e">
        <f>AE371/#REF!</f>
        <v>#REF!</v>
      </c>
      <c r="AG371" s="78" t="e">
        <f>#REF!-#REF!</f>
        <v>#REF!</v>
      </c>
      <c r="AH371" s="73" t="e">
        <f>AG371/#REF!</f>
        <v>#REF!</v>
      </c>
    </row>
    <row r="372" spans="1:34" s="70" customFormat="1" ht="14.25">
      <c r="A372" s="11" t="s">
        <v>679</v>
      </c>
      <c r="B372" s="52" t="s">
        <v>680</v>
      </c>
      <c r="C372" s="108">
        <v>651</v>
      </c>
      <c r="D372" s="122">
        <v>780395.14</v>
      </c>
      <c r="E372" s="124">
        <v>66950</v>
      </c>
      <c r="F372" s="12">
        <f t="shared" si="72"/>
        <v>7588.308232113518</v>
      </c>
      <c r="G372" s="13">
        <f t="shared" si="78"/>
        <v>0.0004325477115642887</v>
      </c>
      <c r="H372" s="97">
        <f t="shared" si="79"/>
        <v>11.656387453323376</v>
      </c>
      <c r="I372" s="97">
        <f t="shared" si="80"/>
        <v>1078.3082321135175</v>
      </c>
      <c r="J372" s="97">
        <f t="shared" si="81"/>
        <v>1078.3082321135175</v>
      </c>
      <c r="K372" s="97">
        <f t="shared" si="82"/>
        <v>0.00022948100352211513</v>
      </c>
      <c r="L372" s="47">
        <f t="shared" si="73"/>
        <v>32670.328654450725</v>
      </c>
      <c r="M372" s="48">
        <f t="shared" si="77"/>
        <v>4238.514135053467</v>
      </c>
      <c r="N372" s="49">
        <f t="shared" si="74"/>
        <v>36908.84278950419</v>
      </c>
      <c r="O372" s="129"/>
      <c r="Z372" s="78" t="e">
        <f>#REF!-#REF!</f>
        <v>#REF!</v>
      </c>
      <c r="AA372" s="71" t="e">
        <f>Z372/#REF!</f>
        <v>#REF!</v>
      </c>
      <c r="AB372" s="72">
        <v>67277.12517452087</v>
      </c>
      <c r="AC372" s="79" t="e">
        <f>#REF!-AB372</f>
        <v>#REF!</v>
      </c>
      <c r="AD372" s="71" t="e">
        <f>AC372/#REF!</f>
        <v>#REF!</v>
      </c>
      <c r="AE372" s="78" t="e">
        <f>#REF!-#REF!</f>
        <v>#REF!</v>
      </c>
      <c r="AF372" s="71" t="e">
        <f>AE372/#REF!</f>
        <v>#REF!</v>
      </c>
      <c r="AG372" s="78" t="e">
        <f>#REF!-#REF!</f>
        <v>#REF!</v>
      </c>
      <c r="AH372" s="73" t="e">
        <f>AG372/#REF!</f>
        <v>#REF!</v>
      </c>
    </row>
    <row r="373" spans="1:34" s="70" customFormat="1" ht="14.25">
      <c r="A373" s="11" t="s">
        <v>681</v>
      </c>
      <c r="B373" s="52" t="s">
        <v>682</v>
      </c>
      <c r="C373" s="108">
        <v>817</v>
      </c>
      <c r="D373" s="122">
        <v>545655.06</v>
      </c>
      <c r="E373" s="124">
        <v>51350</v>
      </c>
      <c r="F373" s="12">
        <f t="shared" si="72"/>
        <v>8681.600467770206</v>
      </c>
      <c r="G373" s="13">
        <f t="shared" si="78"/>
        <v>0.0004948674065660021</v>
      </c>
      <c r="H373" s="97">
        <f t="shared" si="79"/>
        <v>10.626193962999027</v>
      </c>
      <c r="I373" s="97">
        <f t="shared" si="80"/>
        <v>511.60046777020506</v>
      </c>
      <c r="J373" s="97">
        <f t="shared" si="81"/>
        <v>511.60046777020506</v>
      </c>
      <c r="K373" s="97">
        <f t="shared" si="82"/>
        <v>0.00010887665071069471</v>
      </c>
      <c r="L373" s="47">
        <f t="shared" si="73"/>
        <v>37377.33521793014</v>
      </c>
      <c r="M373" s="48">
        <f t="shared" si="77"/>
        <v>2010.9517386265313</v>
      </c>
      <c r="N373" s="49">
        <f t="shared" si="74"/>
        <v>39388.286956556665</v>
      </c>
      <c r="O373" s="129"/>
      <c r="Z373" s="78" t="e">
        <f>#REF!-#REF!</f>
        <v>#REF!</v>
      </c>
      <c r="AA373" s="71" t="e">
        <f>Z373/#REF!</f>
        <v>#REF!</v>
      </c>
      <c r="AB373" s="72">
        <v>68631.39225538942</v>
      </c>
      <c r="AC373" s="79" t="e">
        <f>#REF!-AB373</f>
        <v>#REF!</v>
      </c>
      <c r="AD373" s="71" t="e">
        <f>AC373/#REF!</f>
        <v>#REF!</v>
      </c>
      <c r="AE373" s="78" t="e">
        <f>#REF!-#REF!</f>
        <v>#REF!</v>
      </c>
      <c r="AF373" s="71" t="e">
        <f>AE373/#REF!</f>
        <v>#REF!</v>
      </c>
      <c r="AG373" s="78" t="e">
        <f>#REF!-#REF!</f>
        <v>#REF!</v>
      </c>
      <c r="AH373" s="73" t="e">
        <f>AG373/#REF!</f>
        <v>#REF!</v>
      </c>
    </row>
    <row r="374" spans="1:34" s="70" customFormat="1" ht="14.25">
      <c r="A374" s="11" t="s">
        <v>683</v>
      </c>
      <c r="B374" s="52" t="s">
        <v>684</v>
      </c>
      <c r="C374" s="108">
        <v>1277</v>
      </c>
      <c r="D374" s="122">
        <v>1235365.47</v>
      </c>
      <c r="E374" s="124">
        <v>86700</v>
      </c>
      <c r="F374" s="12">
        <f t="shared" si="72"/>
        <v>18195.636738062283</v>
      </c>
      <c r="G374" s="13">
        <f t="shared" si="78"/>
        <v>0.001037185205286769</v>
      </c>
      <c r="H374" s="97">
        <f t="shared" si="79"/>
        <v>14.248736678200691</v>
      </c>
      <c r="I374" s="97">
        <f t="shared" si="80"/>
        <v>5425.636738062282</v>
      </c>
      <c r="J374" s="97">
        <f t="shared" si="81"/>
        <v>5425.636738062282</v>
      </c>
      <c r="K374" s="97">
        <f t="shared" si="82"/>
        <v>0.0011546610944039547</v>
      </c>
      <c r="L374" s="47">
        <f t="shared" si="73"/>
        <v>78338.59855530967</v>
      </c>
      <c r="M374" s="48">
        <f t="shared" si="77"/>
        <v>21326.590413641043</v>
      </c>
      <c r="N374" s="49">
        <f t="shared" si="74"/>
        <v>99665.18896895071</v>
      </c>
      <c r="O374" s="129"/>
      <c r="Z374" s="78" t="e">
        <f>#REF!-#REF!</f>
        <v>#REF!</v>
      </c>
      <c r="AA374" s="71" t="e">
        <f>Z374/#REF!</f>
        <v>#REF!</v>
      </c>
      <c r="AB374" s="72">
        <v>120174.5906239737</v>
      </c>
      <c r="AC374" s="79" t="e">
        <f>#REF!-AB374</f>
        <v>#REF!</v>
      </c>
      <c r="AD374" s="71" t="e">
        <f>AC374/#REF!</f>
        <v>#REF!</v>
      </c>
      <c r="AE374" s="78" t="e">
        <f>#REF!-#REF!</f>
        <v>#REF!</v>
      </c>
      <c r="AF374" s="71" t="e">
        <f>AE374/#REF!</f>
        <v>#REF!</v>
      </c>
      <c r="AG374" s="78" t="e">
        <f>#REF!-#REF!</f>
        <v>#REF!</v>
      </c>
      <c r="AH374" s="73" t="e">
        <f>AG374/#REF!</f>
        <v>#REF!</v>
      </c>
    </row>
    <row r="375" spans="1:34" s="70" customFormat="1" ht="14.25">
      <c r="A375" s="11" t="s">
        <v>685</v>
      </c>
      <c r="B375" s="52" t="s">
        <v>686</v>
      </c>
      <c r="C375" s="108">
        <v>590</v>
      </c>
      <c r="D375" s="122">
        <v>774629.9</v>
      </c>
      <c r="E375" s="124">
        <v>74900</v>
      </c>
      <c r="F375" s="12">
        <f t="shared" si="72"/>
        <v>6101.8910680907875</v>
      </c>
      <c r="G375" s="13">
        <f t="shared" si="78"/>
        <v>0.00034781916297858676</v>
      </c>
      <c r="H375" s="97">
        <f t="shared" si="79"/>
        <v>10.342188251001335</v>
      </c>
      <c r="I375" s="97">
        <f t="shared" si="80"/>
        <v>201.8910680907879</v>
      </c>
      <c r="J375" s="97">
        <f t="shared" si="81"/>
        <v>201.8910680907879</v>
      </c>
      <c r="K375" s="97">
        <f t="shared" si="82"/>
        <v>4.296560438643515E-05</v>
      </c>
      <c r="L375" s="47">
        <f t="shared" si="73"/>
        <v>26270.78137977266</v>
      </c>
      <c r="M375" s="48">
        <f t="shared" si="77"/>
        <v>793.5747130174573</v>
      </c>
      <c r="N375" s="49">
        <f t="shared" si="74"/>
        <v>27064.356092790116</v>
      </c>
      <c r="O375" s="129"/>
      <c r="Z375" s="78" t="e">
        <f>#REF!-#REF!</f>
        <v>#REF!</v>
      </c>
      <c r="AA375" s="71" t="e">
        <f>Z375/#REF!</f>
        <v>#REF!</v>
      </c>
      <c r="AB375" s="72">
        <v>40054.48024282847</v>
      </c>
      <c r="AC375" s="79" t="e">
        <f>#REF!-AB375</f>
        <v>#REF!</v>
      </c>
      <c r="AD375" s="71" t="e">
        <f>AC375/#REF!</f>
        <v>#REF!</v>
      </c>
      <c r="AE375" s="78" t="e">
        <f>#REF!-#REF!</f>
        <v>#REF!</v>
      </c>
      <c r="AF375" s="71" t="e">
        <f>AE375/#REF!</f>
        <v>#REF!</v>
      </c>
      <c r="AG375" s="78" t="e">
        <f>#REF!-#REF!</f>
        <v>#REF!</v>
      </c>
      <c r="AH375" s="73" t="e">
        <f>AG375/#REF!</f>
        <v>#REF!</v>
      </c>
    </row>
    <row r="376" spans="1:34" s="70" customFormat="1" ht="14.25">
      <c r="A376" s="11" t="s">
        <v>687</v>
      </c>
      <c r="B376" s="52" t="s">
        <v>688</v>
      </c>
      <c r="C376" s="108">
        <v>185</v>
      </c>
      <c r="D376" s="122">
        <v>330528.26</v>
      </c>
      <c r="E376" s="124">
        <v>29400</v>
      </c>
      <c r="F376" s="12">
        <f t="shared" si="72"/>
        <v>2079.8546972789118</v>
      </c>
      <c r="G376" s="13">
        <f t="shared" si="78"/>
        <v>0.00011855559397112949</v>
      </c>
      <c r="H376" s="97">
        <f t="shared" si="79"/>
        <v>11.242457823129252</v>
      </c>
      <c r="I376" s="97">
        <f t="shared" si="80"/>
        <v>229.85469727891157</v>
      </c>
      <c r="J376" s="97">
        <f t="shared" si="81"/>
        <v>229.85469727891157</v>
      </c>
      <c r="K376" s="97">
        <f t="shared" si="82"/>
        <v>4.891670584063918E-05</v>
      </c>
      <c r="L376" s="47">
        <f t="shared" si="73"/>
        <v>8954.50401263941</v>
      </c>
      <c r="M376" s="48">
        <f t="shared" si="77"/>
        <v>903.4915568766057</v>
      </c>
      <c r="N376" s="49">
        <f t="shared" si="74"/>
        <v>9857.995569516017</v>
      </c>
      <c r="O376" s="129"/>
      <c r="Z376" s="78" t="e">
        <f>#REF!-#REF!</f>
        <v>#REF!</v>
      </c>
      <c r="AA376" s="71" t="e">
        <f>Z376/#REF!</f>
        <v>#REF!</v>
      </c>
      <c r="AB376" s="72">
        <v>14788.673506034283</v>
      </c>
      <c r="AC376" s="79" t="e">
        <f>#REF!-AB376</f>
        <v>#REF!</v>
      </c>
      <c r="AD376" s="71" t="e">
        <f>AC376/#REF!</f>
        <v>#REF!</v>
      </c>
      <c r="AE376" s="78" t="e">
        <f>#REF!-#REF!</f>
        <v>#REF!</v>
      </c>
      <c r="AF376" s="71" t="e">
        <f>AE376/#REF!</f>
        <v>#REF!</v>
      </c>
      <c r="AG376" s="78" t="e">
        <f>#REF!-#REF!</f>
        <v>#REF!</v>
      </c>
      <c r="AH376" s="73" t="e">
        <f>AG376/#REF!</f>
        <v>#REF!</v>
      </c>
    </row>
    <row r="377" spans="1:34" s="70" customFormat="1" ht="14.25">
      <c r="A377" s="11" t="s">
        <v>689</v>
      </c>
      <c r="B377" s="52" t="s">
        <v>690</v>
      </c>
      <c r="C377" s="108">
        <v>238</v>
      </c>
      <c r="D377" s="122">
        <v>274239.42</v>
      </c>
      <c r="E377" s="124">
        <v>19700</v>
      </c>
      <c r="F377" s="12">
        <f t="shared" si="72"/>
        <v>3313.1462923857866</v>
      </c>
      <c r="G377" s="13">
        <f t="shared" si="78"/>
        <v>0.00018885551337837923</v>
      </c>
      <c r="H377" s="97">
        <f t="shared" si="79"/>
        <v>13.920782741116751</v>
      </c>
      <c r="I377" s="97">
        <f t="shared" si="80"/>
        <v>933.1462923857868</v>
      </c>
      <c r="J377" s="97">
        <f t="shared" si="81"/>
        <v>933.1462923857868</v>
      </c>
      <c r="K377" s="97">
        <f t="shared" si="82"/>
        <v>0.00019858825262783318</v>
      </c>
      <c r="L377" s="47">
        <f t="shared" si="73"/>
        <v>14264.256925468982</v>
      </c>
      <c r="M377" s="48">
        <f t="shared" si="77"/>
        <v>3667.9250260360786</v>
      </c>
      <c r="N377" s="49">
        <f t="shared" si="74"/>
        <v>17932.18195150506</v>
      </c>
      <c r="O377" s="129"/>
      <c r="Z377" s="78" t="e">
        <f>#REF!-#REF!</f>
        <v>#REF!</v>
      </c>
      <c r="AA377" s="71" t="e">
        <f>Z377/#REF!</f>
        <v>#REF!</v>
      </c>
      <c r="AB377" s="72">
        <v>20529.143067936777</v>
      </c>
      <c r="AC377" s="79" t="e">
        <f>#REF!-AB377</f>
        <v>#REF!</v>
      </c>
      <c r="AD377" s="71" t="e">
        <f>AC377/#REF!</f>
        <v>#REF!</v>
      </c>
      <c r="AE377" s="78" t="e">
        <f>#REF!-#REF!</f>
        <v>#REF!</v>
      </c>
      <c r="AF377" s="71" t="e">
        <f>AE377/#REF!</f>
        <v>#REF!</v>
      </c>
      <c r="AG377" s="78" t="e">
        <f>#REF!-#REF!</f>
        <v>#REF!</v>
      </c>
      <c r="AH377" s="73" t="e">
        <f>AG377/#REF!</f>
        <v>#REF!</v>
      </c>
    </row>
    <row r="378" spans="1:34" s="70" customFormat="1" ht="14.25">
      <c r="A378" s="11" t="s">
        <v>691</v>
      </c>
      <c r="B378" s="52" t="s">
        <v>692</v>
      </c>
      <c r="C378" s="108">
        <v>127</v>
      </c>
      <c r="D378" s="122">
        <v>410148.59</v>
      </c>
      <c r="E378" s="124">
        <v>61950</v>
      </c>
      <c r="F378" s="12">
        <f t="shared" si="72"/>
        <v>840.8211610976595</v>
      </c>
      <c r="G378" s="13">
        <f t="shared" si="78"/>
        <v>4.792837322138182E-05</v>
      </c>
      <c r="H378" s="97">
        <f t="shared" si="79"/>
        <v>6.620639063761098</v>
      </c>
      <c r="I378" s="97">
        <f t="shared" si="80"/>
        <v>-429.1788389023405</v>
      </c>
      <c r="J378" s="97">
        <f t="shared" si="81"/>
        <v>0</v>
      </c>
      <c r="K378" s="97">
        <f t="shared" si="82"/>
        <v>0</v>
      </c>
      <c r="L378" s="47">
        <f t="shared" si="73"/>
        <v>3620.030029410969</v>
      </c>
      <c r="M378" s="48">
        <f t="shared" si="77"/>
        <v>0</v>
      </c>
      <c r="N378" s="49">
        <f t="shared" si="74"/>
        <v>3620.030029410969</v>
      </c>
      <c r="O378" s="129"/>
      <c r="Z378" s="78" t="e">
        <f>#REF!-#REF!</f>
        <v>#REF!</v>
      </c>
      <c r="AA378" s="71" t="e">
        <f>Z378/#REF!</f>
        <v>#REF!</v>
      </c>
      <c r="AB378" s="72">
        <v>6042.360964344384</v>
      </c>
      <c r="AC378" s="79" t="e">
        <f>#REF!-AB378</f>
        <v>#REF!</v>
      </c>
      <c r="AD378" s="71" t="e">
        <f>AC378/#REF!</f>
        <v>#REF!</v>
      </c>
      <c r="AE378" s="78" t="e">
        <f>#REF!-#REF!</f>
        <v>#REF!</v>
      </c>
      <c r="AF378" s="71" t="e">
        <f>AE378/#REF!</f>
        <v>#REF!</v>
      </c>
      <c r="AG378" s="78" t="e">
        <f>#REF!-#REF!</f>
        <v>#REF!</v>
      </c>
      <c r="AH378" s="73" t="e">
        <f>AG378/#REF!</f>
        <v>#REF!</v>
      </c>
    </row>
    <row r="379" spans="1:34" s="70" customFormat="1" ht="12.75">
      <c r="A379" s="11"/>
      <c r="B379" s="52"/>
      <c r="C379" s="109"/>
      <c r="D379" s="37"/>
      <c r="E379" s="37"/>
      <c r="F379" s="12"/>
      <c r="G379" s="13"/>
      <c r="H379" s="97"/>
      <c r="I379" s="97"/>
      <c r="J379" s="97"/>
      <c r="K379" s="97"/>
      <c r="L379" s="47">
        <f t="shared" si="73"/>
        <v>0</v>
      </c>
      <c r="M379" s="48">
        <f t="shared" si="77"/>
        <v>0</v>
      </c>
      <c r="N379" s="49">
        <f t="shared" si="74"/>
        <v>0</v>
      </c>
      <c r="O379" s="129"/>
      <c r="Z379" s="78" t="e">
        <f>#REF!-#REF!</f>
        <v>#REF!</v>
      </c>
      <c r="AA379" s="71" t="e">
        <f>Z379/#REF!</f>
        <v>#REF!</v>
      </c>
      <c r="AB379" s="72"/>
      <c r="AC379" s="79" t="e">
        <f>#REF!-AB379</f>
        <v>#REF!</v>
      </c>
      <c r="AD379" s="71" t="e">
        <f>AC379/#REF!</f>
        <v>#REF!</v>
      </c>
      <c r="AE379" s="78" t="e">
        <f>#REF!-#REF!</f>
        <v>#REF!</v>
      </c>
      <c r="AF379" s="71"/>
      <c r="AG379" s="78" t="e">
        <f>#REF!-#REF!</f>
        <v>#REF!</v>
      </c>
      <c r="AH379" s="73" t="e">
        <f>AG379/#REF!</f>
        <v>#REF!</v>
      </c>
    </row>
    <row r="380" spans="1:34" s="70" customFormat="1" ht="12.75">
      <c r="A380" s="2"/>
      <c r="B380" s="2" t="s">
        <v>996</v>
      </c>
      <c r="C380" s="109"/>
      <c r="D380" s="37"/>
      <c r="E380" s="37"/>
      <c r="F380" s="12"/>
      <c r="G380" s="13"/>
      <c r="H380" s="97"/>
      <c r="I380" s="97"/>
      <c r="J380" s="97"/>
      <c r="K380" s="97"/>
      <c r="L380" s="47">
        <f t="shared" si="73"/>
        <v>0</v>
      </c>
      <c r="M380" s="48">
        <f t="shared" si="77"/>
        <v>0</v>
      </c>
      <c r="N380" s="49">
        <f t="shared" si="74"/>
        <v>0</v>
      </c>
      <c r="O380" s="129"/>
      <c r="Z380" s="78" t="e">
        <f>#REF!-#REF!</f>
        <v>#REF!</v>
      </c>
      <c r="AA380" s="71" t="e">
        <f>Z380/#REF!</f>
        <v>#REF!</v>
      </c>
      <c r="AB380" s="72"/>
      <c r="AC380" s="79" t="e">
        <f>#REF!-AB380</f>
        <v>#REF!</v>
      </c>
      <c r="AD380" s="71" t="e">
        <f>AC380/#REF!</f>
        <v>#REF!</v>
      </c>
      <c r="AE380" s="78" t="e">
        <f>#REF!-#REF!</f>
        <v>#REF!</v>
      </c>
      <c r="AF380" s="71"/>
      <c r="AG380" s="78" t="e">
        <f>#REF!-#REF!</f>
        <v>#REF!</v>
      </c>
      <c r="AH380" s="73" t="e">
        <f>AG380/#REF!</f>
        <v>#REF!</v>
      </c>
    </row>
    <row r="381" spans="1:34" s="70" customFormat="1" ht="14.25">
      <c r="A381" s="11" t="s">
        <v>693</v>
      </c>
      <c r="B381" s="52" t="s">
        <v>694</v>
      </c>
      <c r="C381" s="108">
        <v>491</v>
      </c>
      <c r="D381" s="122">
        <v>816794.45</v>
      </c>
      <c r="E381" s="124">
        <v>96600</v>
      </c>
      <c r="F381" s="12">
        <f t="shared" si="72"/>
        <v>4151.615682712215</v>
      </c>
      <c r="G381" s="13">
        <f aca="true" t="shared" si="83" ref="G381:G390">F381/$F$534</f>
        <v>0.00023664983128280452</v>
      </c>
      <c r="H381" s="97">
        <f aca="true" t="shared" si="84" ref="H381:H390">D381/E381</f>
        <v>8.455429089026914</v>
      </c>
      <c r="I381" s="97">
        <f aca="true" t="shared" si="85" ref="I381:I390">(H381-10)*C381</f>
        <v>-758.384317287785</v>
      </c>
      <c r="J381" s="97">
        <f aca="true" t="shared" si="86" ref="J381:J443">IF(I381&gt;0,I381,0)</f>
        <v>0</v>
      </c>
      <c r="K381" s="97">
        <f aca="true" t="shared" si="87" ref="K381:K390">J381/$J$534</f>
        <v>0</v>
      </c>
      <c r="L381" s="47">
        <f t="shared" si="73"/>
        <v>17874.161756790225</v>
      </c>
      <c r="M381" s="48">
        <f t="shared" si="77"/>
        <v>0</v>
      </c>
      <c r="N381" s="49">
        <f t="shared" si="74"/>
        <v>17874.161756790225</v>
      </c>
      <c r="O381" s="129"/>
      <c r="Z381" s="78" t="e">
        <f>#REF!-#REF!</f>
        <v>#REF!</v>
      </c>
      <c r="AA381" s="71" t="e">
        <f>Z381/#REF!</f>
        <v>#REF!</v>
      </c>
      <c r="AB381" s="72">
        <v>25650.86281657852</v>
      </c>
      <c r="AC381" s="79" t="e">
        <f>#REF!-AB381</f>
        <v>#REF!</v>
      </c>
      <c r="AD381" s="71" t="e">
        <f>AC381/#REF!</f>
        <v>#REF!</v>
      </c>
      <c r="AE381" s="78" t="e">
        <f>#REF!-#REF!</f>
        <v>#REF!</v>
      </c>
      <c r="AF381" s="71" t="e">
        <f>AE381/#REF!</f>
        <v>#REF!</v>
      </c>
      <c r="AG381" s="78" t="e">
        <f>#REF!-#REF!</f>
        <v>#REF!</v>
      </c>
      <c r="AH381" s="73" t="e">
        <f>AG381/#REF!</f>
        <v>#REF!</v>
      </c>
    </row>
    <row r="382" spans="1:34" s="70" customFormat="1" ht="14.25">
      <c r="A382" s="11" t="s">
        <v>695</v>
      </c>
      <c r="B382" s="52" t="s">
        <v>696</v>
      </c>
      <c r="C382" s="108">
        <v>8967</v>
      </c>
      <c r="D382" s="122">
        <v>15269493.46</v>
      </c>
      <c r="E382" s="124">
        <v>939100</v>
      </c>
      <c r="F382" s="12">
        <f t="shared" si="72"/>
        <v>145800.81765075075</v>
      </c>
      <c r="G382" s="13">
        <f t="shared" si="83"/>
        <v>0.008310918335149008</v>
      </c>
      <c r="H382" s="97">
        <f t="shared" si="84"/>
        <v>16.25970978596529</v>
      </c>
      <c r="I382" s="97">
        <f t="shared" si="85"/>
        <v>56130.81765075074</v>
      </c>
      <c r="J382" s="97">
        <f t="shared" si="86"/>
        <v>56130.81765075074</v>
      </c>
      <c r="K382" s="97">
        <f t="shared" si="87"/>
        <v>0.011945523533437242</v>
      </c>
      <c r="L382" s="47">
        <f t="shared" si="73"/>
        <v>627723.6618538046</v>
      </c>
      <c r="M382" s="48">
        <f t="shared" si="77"/>
        <v>220633.81966258585</v>
      </c>
      <c r="N382" s="49">
        <f t="shared" si="74"/>
        <v>848357.4815163905</v>
      </c>
      <c r="O382" s="129"/>
      <c r="Z382" s="78" t="e">
        <f>#REF!-#REF!</f>
        <v>#REF!</v>
      </c>
      <c r="AA382" s="71" t="e">
        <f>Z382/#REF!</f>
        <v>#REF!</v>
      </c>
      <c r="AB382" s="72">
        <v>1091892.5130774567</v>
      </c>
      <c r="AC382" s="79" t="e">
        <f>#REF!-AB382</f>
        <v>#REF!</v>
      </c>
      <c r="AD382" s="71" t="e">
        <f>AC382/#REF!</f>
        <v>#REF!</v>
      </c>
      <c r="AE382" s="78" t="e">
        <f>#REF!-#REF!</f>
        <v>#REF!</v>
      </c>
      <c r="AF382" s="71" t="e">
        <f>AE382/#REF!</f>
        <v>#REF!</v>
      </c>
      <c r="AG382" s="78" t="e">
        <f>#REF!-#REF!</f>
        <v>#REF!</v>
      </c>
      <c r="AH382" s="73" t="e">
        <f>AG382/#REF!</f>
        <v>#REF!</v>
      </c>
    </row>
    <row r="383" spans="1:34" s="70" customFormat="1" ht="14.25">
      <c r="A383" s="11" t="s">
        <v>697</v>
      </c>
      <c r="B383" s="52" t="s">
        <v>698</v>
      </c>
      <c r="C383" s="108">
        <v>2993</v>
      </c>
      <c r="D383" s="122">
        <v>2330418.99</v>
      </c>
      <c r="E383" s="124">
        <v>235750</v>
      </c>
      <c r="F383" s="12">
        <f t="shared" si="72"/>
        <v>29586.188916521744</v>
      </c>
      <c r="G383" s="13">
        <f t="shared" si="83"/>
        <v>0.0016864679080367065</v>
      </c>
      <c r="H383" s="97">
        <f t="shared" si="84"/>
        <v>9.88512827147402</v>
      </c>
      <c r="I383" s="97">
        <f t="shared" si="85"/>
        <v>-343.81108347825796</v>
      </c>
      <c r="J383" s="97">
        <f t="shared" si="86"/>
        <v>0</v>
      </c>
      <c r="K383" s="97">
        <f t="shared" si="87"/>
        <v>0</v>
      </c>
      <c r="L383" s="47">
        <f t="shared" si="73"/>
        <v>127378.92109401243</v>
      </c>
      <c r="M383" s="48">
        <f t="shared" si="77"/>
        <v>0</v>
      </c>
      <c r="N383" s="49">
        <f t="shared" si="74"/>
        <v>127378.92109401243</v>
      </c>
      <c r="O383" s="129"/>
      <c r="Z383" s="78" t="e">
        <f>#REF!-#REF!</f>
        <v>#REF!</v>
      </c>
      <c r="AA383" s="71" t="e">
        <f>Z383/#REF!</f>
        <v>#REF!</v>
      </c>
      <c r="AB383" s="72">
        <v>201543.03678078746</v>
      </c>
      <c r="AC383" s="79" t="e">
        <f>#REF!-AB383</f>
        <v>#REF!</v>
      </c>
      <c r="AD383" s="71" t="e">
        <f>AC383/#REF!</f>
        <v>#REF!</v>
      </c>
      <c r="AE383" s="78" t="e">
        <f>#REF!-#REF!</f>
        <v>#REF!</v>
      </c>
      <c r="AF383" s="71" t="e">
        <f>AE383/#REF!</f>
        <v>#REF!</v>
      </c>
      <c r="AG383" s="78" t="e">
        <f>#REF!-#REF!</f>
        <v>#REF!</v>
      </c>
      <c r="AH383" s="73" t="e">
        <f>AG383/#REF!</f>
        <v>#REF!</v>
      </c>
    </row>
    <row r="384" spans="1:34" s="70" customFormat="1" ht="14.25">
      <c r="A384" s="11" t="s">
        <v>699</v>
      </c>
      <c r="B384" s="52" t="s">
        <v>700</v>
      </c>
      <c r="C384" s="108">
        <v>2806</v>
      </c>
      <c r="D384" s="122">
        <v>3185160.52</v>
      </c>
      <c r="E384" s="124">
        <v>267200</v>
      </c>
      <c r="F384" s="12">
        <f t="shared" si="72"/>
        <v>33448.953664371256</v>
      </c>
      <c r="G384" s="13">
        <f t="shared" si="83"/>
        <v>0.0019066526977007062</v>
      </c>
      <c r="H384" s="97">
        <f t="shared" si="84"/>
        <v>11.920510928143713</v>
      </c>
      <c r="I384" s="97">
        <f t="shared" si="85"/>
        <v>5388.953664371259</v>
      </c>
      <c r="J384" s="97">
        <f t="shared" si="86"/>
        <v>5388.953664371259</v>
      </c>
      <c r="K384" s="97">
        <f t="shared" si="87"/>
        <v>0.0011468543575988465</v>
      </c>
      <c r="L384" s="47">
        <f t="shared" si="73"/>
        <v>144009.47825733435</v>
      </c>
      <c r="M384" s="48">
        <f t="shared" si="77"/>
        <v>21182.399984850694</v>
      </c>
      <c r="N384" s="49">
        <f t="shared" si="74"/>
        <v>165191.87824218505</v>
      </c>
      <c r="O384" s="129"/>
      <c r="Z384" s="78" t="e">
        <f>#REF!-#REF!</f>
        <v>#REF!</v>
      </c>
      <c r="AA384" s="71" t="e">
        <f>Z384/#REF!</f>
        <v>#REF!</v>
      </c>
      <c r="AB384" s="72">
        <v>249315.3562689838</v>
      </c>
      <c r="AC384" s="79" t="e">
        <f>#REF!-AB384</f>
        <v>#REF!</v>
      </c>
      <c r="AD384" s="71" t="e">
        <f>AC384/#REF!</f>
        <v>#REF!</v>
      </c>
      <c r="AE384" s="78" t="e">
        <f>#REF!-#REF!</f>
        <v>#REF!</v>
      </c>
      <c r="AF384" s="71" t="e">
        <f>AE384/#REF!</f>
        <v>#REF!</v>
      </c>
      <c r="AG384" s="78" t="e">
        <f>#REF!-#REF!</f>
        <v>#REF!</v>
      </c>
      <c r="AH384" s="73" t="e">
        <f>AG384/#REF!</f>
        <v>#REF!</v>
      </c>
    </row>
    <row r="385" spans="1:34" s="70" customFormat="1" ht="14.25">
      <c r="A385" s="11" t="s">
        <v>701</v>
      </c>
      <c r="B385" s="52" t="s">
        <v>702</v>
      </c>
      <c r="C385" s="108">
        <v>1063</v>
      </c>
      <c r="D385" s="122">
        <v>2971829.22</v>
      </c>
      <c r="E385" s="124">
        <v>517300</v>
      </c>
      <c r="F385" s="12">
        <f t="shared" si="72"/>
        <v>6106.813185501643</v>
      </c>
      <c r="G385" s="13">
        <f t="shared" si="83"/>
        <v>0.0003480997328443582</v>
      </c>
      <c r="H385" s="97">
        <f t="shared" si="84"/>
        <v>5.744885404987435</v>
      </c>
      <c r="I385" s="97">
        <f t="shared" si="85"/>
        <v>-4523.186814498357</v>
      </c>
      <c r="J385" s="97">
        <f t="shared" si="86"/>
        <v>0</v>
      </c>
      <c r="K385" s="97">
        <f t="shared" si="87"/>
        <v>0</v>
      </c>
      <c r="L385" s="47">
        <f t="shared" si="73"/>
        <v>26291.972821734376</v>
      </c>
      <c r="M385" s="48">
        <f t="shared" si="77"/>
        <v>0</v>
      </c>
      <c r="N385" s="49">
        <f t="shared" si="74"/>
        <v>26291.972821734376</v>
      </c>
      <c r="O385" s="129"/>
      <c r="Z385" s="78" t="e">
        <f>#REF!-#REF!</f>
        <v>#REF!</v>
      </c>
      <c r="AA385" s="71" t="e">
        <f>Z385/#REF!</f>
        <v>#REF!</v>
      </c>
      <c r="AB385" s="72">
        <v>34327.78907643524</v>
      </c>
      <c r="AC385" s="79" t="e">
        <f>#REF!-AB385</f>
        <v>#REF!</v>
      </c>
      <c r="AD385" s="71" t="e">
        <f>AC385/#REF!</f>
        <v>#REF!</v>
      </c>
      <c r="AE385" s="78" t="e">
        <f>#REF!-#REF!</f>
        <v>#REF!</v>
      </c>
      <c r="AF385" s="71" t="e">
        <f>AE385/#REF!</f>
        <v>#REF!</v>
      </c>
      <c r="AG385" s="78" t="e">
        <f>#REF!-#REF!</f>
        <v>#REF!</v>
      </c>
      <c r="AH385" s="73" t="e">
        <f>AG385/#REF!</f>
        <v>#REF!</v>
      </c>
    </row>
    <row r="386" spans="1:34" s="70" customFormat="1" ht="14.25">
      <c r="A386" s="11" t="s">
        <v>703</v>
      </c>
      <c r="B386" s="52" t="s">
        <v>704</v>
      </c>
      <c r="C386" s="108">
        <v>2200</v>
      </c>
      <c r="D386" s="122">
        <v>4730271.52</v>
      </c>
      <c r="E386" s="124">
        <v>641600</v>
      </c>
      <c r="F386" s="12">
        <f t="shared" si="72"/>
        <v>16219.758952618453</v>
      </c>
      <c r="G386" s="13">
        <f t="shared" si="83"/>
        <v>0.0009245564890720615</v>
      </c>
      <c r="H386" s="97">
        <f t="shared" si="84"/>
        <v>7.37261770573566</v>
      </c>
      <c r="I386" s="97">
        <f t="shared" si="85"/>
        <v>-5780.241047381548</v>
      </c>
      <c r="J386" s="97">
        <f t="shared" si="86"/>
        <v>0</v>
      </c>
      <c r="K386" s="97">
        <f t="shared" si="87"/>
        <v>0</v>
      </c>
      <c r="L386" s="47">
        <f t="shared" si="73"/>
        <v>69831.7516196128</v>
      </c>
      <c r="M386" s="48">
        <f t="shared" si="77"/>
        <v>0</v>
      </c>
      <c r="N386" s="49">
        <f t="shared" si="74"/>
        <v>69831.7516196128</v>
      </c>
      <c r="O386" s="129"/>
      <c r="Z386" s="78" t="e">
        <f>#REF!-#REF!</f>
        <v>#REF!</v>
      </c>
      <c r="AA386" s="71" t="e">
        <f>Z386/#REF!</f>
        <v>#REF!</v>
      </c>
      <c r="AB386" s="72">
        <v>100033.62743729418</v>
      </c>
      <c r="AC386" s="79" t="e">
        <f>#REF!-AB386</f>
        <v>#REF!</v>
      </c>
      <c r="AD386" s="71" t="e">
        <f>AC386/#REF!</f>
        <v>#REF!</v>
      </c>
      <c r="AE386" s="78" t="e">
        <f>#REF!-#REF!</f>
        <v>#REF!</v>
      </c>
      <c r="AF386" s="71" t="e">
        <f>AE386/#REF!</f>
        <v>#REF!</v>
      </c>
      <c r="AG386" s="78" t="e">
        <f>#REF!-#REF!</f>
        <v>#REF!</v>
      </c>
      <c r="AH386" s="73" t="e">
        <f>AG386/#REF!</f>
        <v>#REF!</v>
      </c>
    </row>
    <row r="387" spans="1:34" s="70" customFormat="1" ht="14.25">
      <c r="A387" s="11" t="s">
        <v>705</v>
      </c>
      <c r="B387" s="52" t="s">
        <v>706</v>
      </c>
      <c r="C387" s="108">
        <v>3440</v>
      </c>
      <c r="D387" s="122">
        <v>3531818.02</v>
      </c>
      <c r="E387" s="124">
        <v>279950</v>
      </c>
      <c r="F387" s="12">
        <f t="shared" si="72"/>
        <v>43398.65686301125</v>
      </c>
      <c r="G387" s="13">
        <f t="shared" si="83"/>
        <v>0.002473804323289975</v>
      </c>
      <c r="H387" s="97">
        <f t="shared" si="84"/>
        <v>12.615888622968388</v>
      </c>
      <c r="I387" s="97">
        <f t="shared" si="85"/>
        <v>8998.656863011254</v>
      </c>
      <c r="J387" s="97">
        <f t="shared" si="86"/>
        <v>8998.656863011254</v>
      </c>
      <c r="K387" s="97">
        <f t="shared" si="87"/>
        <v>0.0019150561460775331</v>
      </c>
      <c r="L387" s="47">
        <f t="shared" si="73"/>
        <v>186846.44053809182</v>
      </c>
      <c r="M387" s="48">
        <f t="shared" si="77"/>
        <v>35371.087018052036</v>
      </c>
      <c r="N387" s="49">
        <f t="shared" si="74"/>
        <v>222217.52755614385</v>
      </c>
      <c r="O387" s="129"/>
      <c r="Z387" s="78" t="e">
        <f>#REF!-#REF!</f>
        <v>#REF!</v>
      </c>
      <c r="AA387" s="71" t="e">
        <f>Z387/#REF!</f>
        <v>#REF!</v>
      </c>
      <c r="AB387" s="72">
        <v>276269.5302331692</v>
      </c>
      <c r="AC387" s="79" t="e">
        <f>#REF!-AB387</f>
        <v>#REF!</v>
      </c>
      <c r="AD387" s="71" t="e">
        <f>AC387/#REF!</f>
        <v>#REF!</v>
      </c>
      <c r="AE387" s="78" t="e">
        <f>#REF!-#REF!</f>
        <v>#REF!</v>
      </c>
      <c r="AF387" s="71" t="e">
        <f>AE387/#REF!</f>
        <v>#REF!</v>
      </c>
      <c r="AG387" s="78" t="e">
        <f>#REF!-#REF!</f>
        <v>#REF!</v>
      </c>
      <c r="AH387" s="73" t="e">
        <f>AG387/#REF!</f>
        <v>#REF!</v>
      </c>
    </row>
    <row r="388" spans="1:34" s="70" customFormat="1" ht="14.25">
      <c r="A388" s="11" t="s">
        <v>707</v>
      </c>
      <c r="B388" s="52" t="s">
        <v>708</v>
      </c>
      <c r="C388" s="108">
        <v>9854</v>
      </c>
      <c r="D388" s="122">
        <v>11900718.04</v>
      </c>
      <c r="E388" s="124">
        <v>837800</v>
      </c>
      <c r="F388" s="12">
        <f t="shared" si="72"/>
        <v>139973.35350460728</v>
      </c>
      <c r="G388" s="13">
        <f t="shared" si="83"/>
        <v>0.007978742018171009</v>
      </c>
      <c r="H388" s="97">
        <f t="shared" si="84"/>
        <v>14.204724325614704</v>
      </c>
      <c r="I388" s="97">
        <f t="shared" si="85"/>
        <v>41433.353504607294</v>
      </c>
      <c r="J388" s="97">
        <f t="shared" si="86"/>
        <v>41433.353504607294</v>
      </c>
      <c r="K388" s="97">
        <f t="shared" si="87"/>
        <v>0.008817671291340812</v>
      </c>
      <c r="L388" s="47">
        <f t="shared" si="73"/>
        <v>602634.3846324562</v>
      </c>
      <c r="M388" s="48">
        <f t="shared" si="77"/>
        <v>162862.3887510648</v>
      </c>
      <c r="N388" s="49">
        <f t="shared" si="74"/>
        <v>765496.773383521</v>
      </c>
      <c r="O388" s="129"/>
      <c r="Z388" s="78" t="e">
        <f>#REF!-#REF!</f>
        <v>#REF!</v>
      </c>
      <c r="AA388" s="71" t="e">
        <f>Z388/#REF!</f>
        <v>#REF!</v>
      </c>
      <c r="AB388" s="72">
        <v>971671.9612258769</v>
      </c>
      <c r="AC388" s="79" t="e">
        <f>#REF!-AB388</f>
        <v>#REF!</v>
      </c>
      <c r="AD388" s="71" t="e">
        <f>AC388/#REF!</f>
        <v>#REF!</v>
      </c>
      <c r="AE388" s="78" t="e">
        <f>#REF!-#REF!</f>
        <v>#REF!</v>
      </c>
      <c r="AF388" s="71" t="e">
        <f>AE388/#REF!</f>
        <v>#REF!</v>
      </c>
      <c r="AG388" s="78" t="e">
        <f>#REF!-#REF!</f>
        <v>#REF!</v>
      </c>
      <c r="AH388" s="73" t="e">
        <f>AG388/#REF!</f>
        <v>#REF!</v>
      </c>
    </row>
    <row r="389" spans="1:34" s="70" customFormat="1" ht="14.25">
      <c r="A389" s="11" t="s">
        <v>709</v>
      </c>
      <c r="B389" s="52" t="s">
        <v>710</v>
      </c>
      <c r="C389" s="108">
        <v>1860</v>
      </c>
      <c r="D389" s="122">
        <v>3307942.44</v>
      </c>
      <c r="E389" s="124">
        <v>355050</v>
      </c>
      <c r="F389" s="12">
        <f t="shared" si="72"/>
        <v>17329.314007604564</v>
      </c>
      <c r="G389" s="13">
        <f t="shared" si="83"/>
        <v>0.0009878031950845765</v>
      </c>
      <c r="H389" s="97">
        <f t="shared" si="84"/>
        <v>9.316835487959443</v>
      </c>
      <c r="I389" s="97">
        <f t="shared" si="85"/>
        <v>-1270.6859923954364</v>
      </c>
      <c r="J389" s="97">
        <f t="shared" si="86"/>
        <v>0</v>
      </c>
      <c r="K389" s="97">
        <f t="shared" si="87"/>
        <v>0</v>
      </c>
      <c r="L389" s="47">
        <f t="shared" si="73"/>
        <v>74608.77532473806</v>
      </c>
      <c r="M389" s="48">
        <f t="shared" si="77"/>
        <v>0</v>
      </c>
      <c r="N389" s="49">
        <f t="shared" si="74"/>
        <v>74608.77532473806</v>
      </c>
      <c r="O389" s="129"/>
      <c r="Z389" s="78" t="e">
        <f>#REF!-#REF!</f>
        <v>#REF!</v>
      </c>
      <c r="AA389" s="71" t="e">
        <f>Z389/#REF!</f>
        <v>#REF!</v>
      </c>
      <c r="AB389" s="72">
        <v>100954.5951944137</v>
      </c>
      <c r="AC389" s="79" t="e">
        <f>#REF!-AB389</f>
        <v>#REF!</v>
      </c>
      <c r="AD389" s="71" t="e">
        <f>AC389/#REF!</f>
        <v>#REF!</v>
      </c>
      <c r="AE389" s="78" t="e">
        <f>#REF!-#REF!</f>
        <v>#REF!</v>
      </c>
      <c r="AF389" s="71" t="e">
        <f>AE389/#REF!</f>
        <v>#REF!</v>
      </c>
      <c r="AG389" s="78" t="e">
        <f>#REF!-#REF!</f>
        <v>#REF!</v>
      </c>
      <c r="AH389" s="73" t="e">
        <f>AG389/#REF!</f>
        <v>#REF!</v>
      </c>
    </row>
    <row r="390" spans="1:34" s="70" customFormat="1" ht="14.25">
      <c r="A390" s="11" t="s">
        <v>711</v>
      </c>
      <c r="B390" s="52" t="s">
        <v>712</v>
      </c>
      <c r="C390" s="108">
        <v>2968</v>
      </c>
      <c r="D390" s="122">
        <v>3835122.06</v>
      </c>
      <c r="E390" s="124">
        <v>388150</v>
      </c>
      <c r="F390" s="12">
        <f t="shared" si="72"/>
        <v>29325.3697644725</v>
      </c>
      <c r="G390" s="13">
        <f t="shared" si="83"/>
        <v>0.0016716007302811163</v>
      </c>
      <c r="H390" s="97">
        <f t="shared" si="84"/>
        <v>9.880515419296664</v>
      </c>
      <c r="I390" s="97">
        <f t="shared" si="85"/>
        <v>-354.63023552750127</v>
      </c>
      <c r="J390" s="97">
        <f t="shared" si="86"/>
        <v>0</v>
      </c>
      <c r="K390" s="97">
        <f t="shared" si="87"/>
        <v>0</v>
      </c>
      <c r="L390" s="47">
        <f t="shared" si="73"/>
        <v>126256.0031581327</v>
      </c>
      <c r="M390" s="48">
        <f t="shared" si="77"/>
        <v>0</v>
      </c>
      <c r="N390" s="49">
        <f t="shared" si="74"/>
        <v>126256.0031581327</v>
      </c>
      <c r="O390" s="129"/>
      <c r="Z390" s="78" t="e">
        <f>#REF!-#REF!</f>
        <v>#REF!</v>
      </c>
      <c r="AA390" s="71" t="e">
        <f>Z390/#REF!</f>
        <v>#REF!</v>
      </c>
      <c r="AB390" s="72">
        <v>209940.22322340173</v>
      </c>
      <c r="AC390" s="79" t="e">
        <f>#REF!-AB390</f>
        <v>#REF!</v>
      </c>
      <c r="AD390" s="71" t="e">
        <f>AC390/#REF!</f>
        <v>#REF!</v>
      </c>
      <c r="AE390" s="78" t="e">
        <f>#REF!-#REF!</f>
        <v>#REF!</v>
      </c>
      <c r="AF390" s="71" t="e">
        <f>AE390/#REF!</f>
        <v>#REF!</v>
      </c>
      <c r="AG390" s="78" t="e">
        <f>#REF!-#REF!</f>
        <v>#REF!</v>
      </c>
      <c r="AH390" s="73" t="e">
        <f>AG390/#REF!</f>
        <v>#REF!</v>
      </c>
    </row>
    <row r="391" spans="1:34" s="70" customFormat="1" ht="12.75">
      <c r="A391" s="11"/>
      <c r="B391" s="52"/>
      <c r="C391" s="109"/>
      <c r="D391" s="37"/>
      <c r="E391" s="37"/>
      <c r="F391" s="12"/>
      <c r="G391" s="13"/>
      <c r="H391" s="97"/>
      <c r="I391" s="97"/>
      <c r="J391" s="97"/>
      <c r="K391" s="97"/>
      <c r="L391" s="47">
        <f t="shared" si="73"/>
        <v>0</v>
      </c>
      <c r="M391" s="48">
        <f t="shared" si="77"/>
        <v>0</v>
      </c>
      <c r="N391" s="49">
        <f t="shared" si="74"/>
        <v>0</v>
      </c>
      <c r="O391" s="129"/>
      <c r="Z391" s="78" t="e">
        <f>#REF!-#REF!</f>
        <v>#REF!</v>
      </c>
      <c r="AA391" s="71" t="e">
        <f>Z391/#REF!</f>
        <v>#REF!</v>
      </c>
      <c r="AB391" s="72"/>
      <c r="AC391" s="79" t="e">
        <f>#REF!-AB391</f>
        <v>#REF!</v>
      </c>
      <c r="AD391" s="71" t="e">
        <f>AC391/#REF!</f>
        <v>#REF!</v>
      </c>
      <c r="AE391" s="78" t="e">
        <f>#REF!-#REF!</f>
        <v>#REF!</v>
      </c>
      <c r="AF391" s="71"/>
      <c r="AG391" s="78" t="e">
        <f>#REF!-#REF!</f>
        <v>#REF!</v>
      </c>
      <c r="AH391" s="73" t="e">
        <f>AG391/#REF!</f>
        <v>#REF!</v>
      </c>
    </row>
    <row r="392" spans="1:34" s="70" customFormat="1" ht="12.75">
      <c r="A392" s="2"/>
      <c r="B392" s="2" t="s">
        <v>997</v>
      </c>
      <c r="C392" s="109"/>
      <c r="D392" s="37"/>
      <c r="E392" s="37"/>
      <c r="F392" s="12"/>
      <c r="G392" s="13"/>
      <c r="H392" s="97"/>
      <c r="I392" s="97"/>
      <c r="J392" s="97"/>
      <c r="K392" s="97"/>
      <c r="L392" s="47">
        <f t="shared" si="73"/>
        <v>0</v>
      </c>
      <c r="M392" s="48">
        <f t="shared" si="77"/>
        <v>0</v>
      </c>
      <c r="N392" s="49">
        <f t="shared" si="74"/>
        <v>0</v>
      </c>
      <c r="O392" s="129"/>
      <c r="Z392" s="78" t="e">
        <f>#REF!-#REF!</f>
        <v>#REF!</v>
      </c>
      <c r="AA392" s="71" t="e">
        <f>Z392/#REF!</f>
        <v>#REF!</v>
      </c>
      <c r="AB392" s="72"/>
      <c r="AC392" s="79" t="e">
        <f>#REF!-AB392</f>
        <v>#REF!</v>
      </c>
      <c r="AD392" s="71" t="e">
        <f>AC392/#REF!</f>
        <v>#REF!</v>
      </c>
      <c r="AE392" s="78" t="e">
        <f>#REF!-#REF!</f>
        <v>#REF!</v>
      </c>
      <c r="AF392" s="71"/>
      <c r="AG392" s="78" t="e">
        <f>#REF!-#REF!</f>
        <v>#REF!</v>
      </c>
      <c r="AH392" s="73" t="e">
        <f>AG392/#REF!</f>
        <v>#REF!</v>
      </c>
    </row>
    <row r="393" spans="1:34" s="70" customFormat="1" ht="14.25">
      <c r="A393" s="11" t="s">
        <v>713</v>
      </c>
      <c r="B393" s="52" t="s">
        <v>714</v>
      </c>
      <c r="C393" s="108">
        <v>2548</v>
      </c>
      <c r="D393" s="122">
        <v>1874204.59</v>
      </c>
      <c r="E393" s="124">
        <v>127900</v>
      </c>
      <c r="F393" s="12">
        <f aca="true" t="shared" si="88" ref="F393:F453">D393/E393*C393</f>
        <v>37337.55508459734</v>
      </c>
      <c r="G393" s="13">
        <f aca="true" t="shared" si="89" ref="G393:G425">F393/$F$534</f>
        <v>0.0021283102258419897</v>
      </c>
      <c r="H393" s="97">
        <f aca="true" t="shared" si="90" ref="H393:H425">D393/E393</f>
        <v>14.653671540265833</v>
      </c>
      <c r="I393" s="97">
        <f aca="true" t="shared" si="91" ref="I393:I425">(H393-10)*C393</f>
        <v>11857.555084597343</v>
      </c>
      <c r="J393" s="97">
        <f t="shared" si="86"/>
        <v>11857.555084597343</v>
      </c>
      <c r="K393" s="97">
        <f aca="true" t="shared" si="92" ref="K393:K425">J393/$J$534</f>
        <v>0.0025234747905047046</v>
      </c>
      <c r="L393" s="47">
        <f aca="true" t="shared" si="93" ref="L393:L456">$B$541*G393</f>
        <v>160751.2713578455</v>
      </c>
      <c r="M393" s="48">
        <f t="shared" si="77"/>
        <v>46608.57938062189</v>
      </c>
      <c r="N393" s="49">
        <f aca="true" t="shared" si="94" ref="N393:N456">L393+M393</f>
        <v>207359.8507384674</v>
      </c>
      <c r="O393" s="129"/>
      <c r="Z393" s="78" t="e">
        <f>#REF!-#REF!</f>
        <v>#REF!</v>
      </c>
      <c r="AA393" s="71" t="e">
        <f>Z393/#REF!</f>
        <v>#REF!</v>
      </c>
      <c r="AB393" s="72">
        <v>360222.99483091175</v>
      </c>
      <c r="AC393" s="79" t="e">
        <f>#REF!-AB393</f>
        <v>#REF!</v>
      </c>
      <c r="AD393" s="71" t="e">
        <f>AC393/#REF!</f>
        <v>#REF!</v>
      </c>
      <c r="AE393" s="78" t="e">
        <f>#REF!-#REF!</f>
        <v>#REF!</v>
      </c>
      <c r="AF393" s="71" t="e">
        <f>AE393/#REF!</f>
        <v>#REF!</v>
      </c>
      <c r="AG393" s="78" t="e">
        <f>#REF!-#REF!</f>
        <v>#REF!</v>
      </c>
      <c r="AH393" s="73" t="e">
        <f>AG393/#REF!</f>
        <v>#REF!</v>
      </c>
    </row>
    <row r="394" spans="1:34" s="70" customFormat="1" ht="14.25">
      <c r="A394" s="11" t="s">
        <v>715</v>
      </c>
      <c r="B394" s="52" t="s">
        <v>716</v>
      </c>
      <c r="C394" s="108">
        <v>872</v>
      </c>
      <c r="D394" s="122">
        <v>677950.81</v>
      </c>
      <c r="E394" s="124">
        <v>61850</v>
      </c>
      <c r="F394" s="12">
        <f t="shared" si="88"/>
        <v>9558.174718189168</v>
      </c>
      <c r="G394" s="13">
        <f t="shared" si="89"/>
        <v>0.0005448337725117485</v>
      </c>
      <c r="H394" s="97">
        <f t="shared" si="90"/>
        <v>10.961209539207761</v>
      </c>
      <c r="I394" s="97">
        <f t="shared" si="91"/>
        <v>838.1747181891678</v>
      </c>
      <c r="J394" s="97">
        <f t="shared" si="86"/>
        <v>838.1747181891678</v>
      </c>
      <c r="K394" s="97">
        <f t="shared" si="92"/>
        <v>0.00017837680333749635</v>
      </c>
      <c r="L394" s="47">
        <f t="shared" si="93"/>
        <v>41151.29483781236</v>
      </c>
      <c r="M394" s="48">
        <f aca="true" t="shared" si="95" ref="M394:M457">$G$541*K394</f>
        <v>3294.6195576435575</v>
      </c>
      <c r="N394" s="49">
        <f t="shared" si="94"/>
        <v>44445.91439545592</v>
      </c>
      <c r="O394" s="129"/>
      <c r="Z394" s="78" t="e">
        <f>#REF!-#REF!</f>
        <v>#REF!</v>
      </c>
      <c r="AA394" s="71" t="e">
        <f>Z394/#REF!</f>
        <v>#REF!</v>
      </c>
      <c r="AB394" s="72">
        <v>79168.65845704825</v>
      </c>
      <c r="AC394" s="79" t="e">
        <f>#REF!-AB394</f>
        <v>#REF!</v>
      </c>
      <c r="AD394" s="71" t="e">
        <f>AC394/#REF!</f>
        <v>#REF!</v>
      </c>
      <c r="AE394" s="78" t="e">
        <f>#REF!-#REF!</f>
        <v>#REF!</v>
      </c>
      <c r="AF394" s="71" t="e">
        <f>AE394/#REF!</f>
        <v>#REF!</v>
      </c>
      <c r="AG394" s="78" t="e">
        <f>#REF!-#REF!</f>
        <v>#REF!</v>
      </c>
      <c r="AH394" s="73" t="e">
        <f>AG394/#REF!</f>
        <v>#REF!</v>
      </c>
    </row>
    <row r="395" spans="1:34" s="70" customFormat="1" ht="14.25">
      <c r="A395" s="11" t="s">
        <v>717</v>
      </c>
      <c r="B395" s="52" t="s">
        <v>718</v>
      </c>
      <c r="C395" s="108">
        <v>907</v>
      </c>
      <c r="D395" s="122">
        <v>984822.31</v>
      </c>
      <c r="E395" s="124">
        <v>59600</v>
      </c>
      <c r="F395" s="12">
        <f t="shared" si="88"/>
        <v>14987.144885402686</v>
      </c>
      <c r="G395" s="13">
        <f t="shared" si="89"/>
        <v>0.000854295190017314</v>
      </c>
      <c r="H395" s="97">
        <f t="shared" si="90"/>
        <v>16.52386426174497</v>
      </c>
      <c r="I395" s="97">
        <f t="shared" si="91"/>
        <v>5917.144885402687</v>
      </c>
      <c r="J395" s="97">
        <f t="shared" si="86"/>
        <v>5917.144885402687</v>
      </c>
      <c r="K395" s="97">
        <f t="shared" si="92"/>
        <v>0.0012592617823444486</v>
      </c>
      <c r="L395" s="47">
        <f t="shared" si="93"/>
        <v>64524.915702007725</v>
      </c>
      <c r="M395" s="48">
        <f t="shared" si="95"/>
        <v>23258.565119901967</v>
      </c>
      <c r="N395" s="49">
        <f t="shared" si="94"/>
        <v>87783.48082190969</v>
      </c>
      <c r="O395" s="129"/>
      <c r="Z395" s="78" t="e">
        <f>#REF!-#REF!</f>
        <v>#REF!</v>
      </c>
      <c r="AA395" s="71" t="e">
        <f>Z395/#REF!</f>
        <v>#REF!</v>
      </c>
      <c r="AB395" s="72">
        <v>158182.39495267242</v>
      </c>
      <c r="AC395" s="79" t="e">
        <f>#REF!-AB395</f>
        <v>#REF!</v>
      </c>
      <c r="AD395" s="71" t="e">
        <f>AC395/#REF!</f>
        <v>#REF!</v>
      </c>
      <c r="AE395" s="78" t="e">
        <f>#REF!-#REF!</f>
        <v>#REF!</v>
      </c>
      <c r="AF395" s="71" t="e">
        <f>AE395/#REF!</f>
        <v>#REF!</v>
      </c>
      <c r="AG395" s="78" t="e">
        <f>#REF!-#REF!</f>
        <v>#REF!</v>
      </c>
      <c r="AH395" s="73" t="e">
        <f>AG395/#REF!</f>
        <v>#REF!</v>
      </c>
    </row>
    <row r="396" spans="1:34" s="70" customFormat="1" ht="14.25">
      <c r="A396" s="11" t="s">
        <v>719</v>
      </c>
      <c r="B396" s="52" t="s">
        <v>720</v>
      </c>
      <c r="C396" s="108">
        <v>83</v>
      </c>
      <c r="D396" s="122">
        <v>156799.19</v>
      </c>
      <c r="E396" s="124">
        <v>11400</v>
      </c>
      <c r="F396" s="12">
        <f t="shared" si="88"/>
        <v>1141.6081377192982</v>
      </c>
      <c r="G396" s="13">
        <f t="shared" si="89"/>
        <v>6.507379146565283E-05</v>
      </c>
      <c r="H396" s="97">
        <f t="shared" si="90"/>
        <v>13.754314912280702</v>
      </c>
      <c r="I396" s="97">
        <f t="shared" si="91"/>
        <v>311.6081377192982</v>
      </c>
      <c r="J396" s="97">
        <f t="shared" si="86"/>
        <v>311.6081377192982</v>
      </c>
      <c r="K396" s="97">
        <f t="shared" si="92"/>
        <v>6.631512773423219E-05</v>
      </c>
      <c r="L396" s="47">
        <f t="shared" si="93"/>
        <v>4915.023469400758</v>
      </c>
      <c r="M396" s="48">
        <f t="shared" si="95"/>
        <v>1224.8404092512685</v>
      </c>
      <c r="N396" s="49">
        <f t="shared" si="94"/>
        <v>6139.863878652026</v>
      </c>
      <c r="O396" s="129"/>
      <c r="Z396" s="78" t="e">
        <f>#REF!-#REF!</f>
        <v>#REF!</v>
      </c>
      <c r="AA396" s="71" t="e">
        <f>Z396/#REF!</f>
        <v>#REF!</v>
      </c>
      <c r="AB396" s="72">
        <v>7755.770427607345</v>
      </c>
      <c r="AC396" s="79" t="e">
        <f>#REF!-AB396</f>
        <v>#REF!</v>
      </c>
      <c r="AD396" s="71" t="e">
        <f>AC396/#REF!</f>
        <v>#REF!</v>
      </c>
      <c r="AE396" s="78" t="e">
        <f>#REF!-#REF!</f>
        <v>#REF!</v>
      </c>
      <c r="AF396" s="71" t="e">
        <f>AE396/#REF!</f>
        <v>#REF!</v>
      </c>
      <c r="AG396" s="78" t="e">
        <f>#REF!-#REF!</f>
        <v>#REF!</v>
      </c>
      <c r="AH396" s="73" t="e">
        <f>AG396/#REF!</f>
        <v>#REF!</v>
      </c>
    </row>
    <row r="397" spans="1:34" s="70" customFormat="1" ht="14.25">
      <c r="A397" s="11" t="s">
        <v>721</v>
      </c>
      <c r="B397" s="52" t="s">
        <v>722</v>
      </c>
      <c r="C397" s="108">
        <v>490</v>
      </c>
      <c r="D397" s="122">
        <v>292059.45</v>
      </c>
      <c r="E397" s="124">
        <v>23700</v>
      </c>
      <c r="F397" s="12">
        <f t="shared" si="88"/>
        <v>6038.359936708861</v>
      </c>
      <c r="G397" s="13">
        <f t="shared" si="89"/>
        <v>0.0003441977700868159</v>
      </c>
      <c r="H397" s="97">
        <f t="shared" si="90"/>
        <v>12.323183544303799</v>
      </c>
      <c r="I397" s="97">
        <f t="shared" si="91"/>
        <v>1138.3599367088614</v>
      </c>
      <c r="J397" s="97">
        <f t="shared" si="86"/>
        <v>1138.3599367088614</v>
      </c>
      <c r="K397" s="97">
        <f t="shared" si="92"/>
        <v>0.0002422609536545021</v>
      </c>
      <c r="L397" s="47">
        <f t="shared" si="93"/>
        <v>25997.257574657204</v>
      </c>
      <c r="M397" s="48">
        <f t="shared" si="95"/>
        <v>4474.559813998654</v>
      </c>
      <c r="N397" s="49">
        <f t="shared" si="94"/>
        <v>30471.817388655858</v>
      </c>
      <c r="O397" s="129"/>
      <c r="Z397" s="78" t="e">
        <f>#REF!-#REF!</f>
        <v>#REF!</v>
      </c>
      <c r="AA397" s="71" t="e">
        <f>Z397/#REF!</f>
        <v>#REF!</v>
      </c>
      <c r="AB397" s="72">
        <v>42563.060720841786</v>
      </c>
      <c r="AC397" s="79" t="e">
        <f>#REF!-AB397</f>
        <v>#REF!</v>
      </c>
      <c r="AD397" s="71" t="e">
        <f>AC397/#REF!</f>
        <v>#REF!</v>
      </c>
      <c r="AE397" s="78" t="e">
        <f>#REF!-#REF!</f>
        <v>#REF!</v>
      </c>
      <c r="AF397" s="71" t="e">
        <f>AE397/#REF!</f>
        <v>#REF!</v>
      </c>
      <c r="AG397" s="78" t="e">
        <f>#REF!-#REF!</f>
        <v>#REF!</v>
      </c>
      <c r="AH397" s="73" t="e">
        <f>AG397/#REF!</f>
        <v>#REF!</v>
      </c>
    </row>
    <row r="398" spans="1:34" s="70" customFormat="1" ht="14.25">
      <c r="A398" s="11" t="s">
        <v>723</v>
      </c>
      <c r="B398" s="52" t="s">
        <v>724</v>
      </c>
      <c r="C398" s="108">
        <v>2115</v>
      </c>
      <c r="D398" s="122">
        <v>1507715.38</v>
      </c>
      <c r="E398" s="124">
        <v>111700</v>
      </c>
      <c r="F398" s="12">
        <f t="shared" si="88"/>
        <v>28548.05755326768</v>
      </c>
      <c r="G398" s="13">
        <f t="shared" si="89"/>
        <v>0.0016272924855652879</v>
      </c>
      <c r="H398" s="97">
        <f t="shared" si="90"/>
        <v>13.497899552372425</v>
      </c>
      <c r="I398" s="97">
        <f t="shared" si="91"/>
        <v>7398.057553267679</v>
      </c>
      <c r="J398" s="97">
        <f t="shared" si="86"/>
        <v>7398.057553267679</v>
      </c>
      <c r="K398" s="97">
        <f t="shared" si="92"/>
        <v>0.0015744233614081377</v>
      </c>
      <c r="L398" s="47">
        <f t="shared" si="93"/>
        <v>122909.40143474619</v>
      </c>
      <c r="M398" s="48">
        <f t="shared" si="95"/>
        <v>29079.599485208302</v>
      </c>
      <c r="N398" s="49">
        <f t="shared" si="94"/>
        <v>151989.0009199545</v>
      </c>
      <c r="O398" s="129"/>
      <c r="Z398" s="78" t="e">
        <f>#REF!-#REF!</f>
        <v>#REF!</v>
      </c>
      <c r="AA398" s="71" t="e">
        <f>Z398/#REF!</f>
        <v>#REF!</v>
      </c>
      <c r="AB398" s="72">
        <v>190863.83011631592</v>
      </c>
      <c r="AC398" s="79" t="e">
        <f>#REF!-AB398</f>
        <v>#REF!</v>
      </c>
      <c r="AD398" s="71" t="e">
        <f>AC398/#REF!</f>
        <v>#REF!</v>
      </c>
      <c r="AE398" s="78" t="e">
        <f>#REF!-#REF!</f>
        <v>#REF!</v>
      </c>
      <c r="AF398" s="71" t="e">
        <f>AE398/#REF!</f>
        <v>#REF!</v>
      </c>
      <c r="AG398" s="78" t="e">
        <f>#REF!-#REF!</f>
        <v>#REF!</v>
      </c>
      <c r="AH398" s="73" t="e">
        <f>AG398/#REF!</f>
        <v>#REF!</v>
      </c>
    </row>
    <row r="399" spans="1:34" s="70" customFormat="1" ht="14.25">
      <c r="A399" s="11" t="s">
        <v>725</v>
      </c>
      <c r="B399" s="52" t="s">
        <v>726</v>
      </c>
      <c r="C399" s="108">
        <v>102</v>
      </c>
      <c r="D399" s="122">
        <v>207936.86</v>
      </c>
      <c r="E399" s="124">
        <v>26600</v>
      </c>
      <c r="F399" s="12">
        <f t="shared" si="88"/>
        <v>797.3518691729323</v>
      </c>
      <c r="G399" s="13">
        <f t="shared" si="89"/>
        <v>4.5450542567931433E-05</v>
      </c>
      <c r="H399" s="97">
        <f t="shared" si="90"/>
        <v>7.817175187969925</v>
      </c>
      <c r="I399" s="97">
        <f t="shared" si="91"/>
        <v>-222.6481308270677</v>
      </c>
      <c r="J399" s="97">
        <f t="shared" si="86"/>
        <v>0</v>
      </c>
      <c r="K399" s="97">
        <f t="shared" si="92"/>
        <v>0</v>
      </c>
      <c r="L399" s="47">
        <f t="shared" si="93"/>
        <v>3432.879480155861</v>
      </c>
      <c r="M399" s="48">
        <f t="shared" si="95"/>
        <v>0</v>
      </c>
      <c r="N399" s="49">
        <f t="shared" si="94"/>
        <v>3432.879480155861</v>
      </c>
      <c r="O399" s="129"/>
      <c r="Z399" s="78" t="e">
        <f>#REF!-#REF!</f>
        <v>#REF!</v>
      </c>
      <c r="AA399" s="71" t="e">
        <f>Z399/#REF!</f>
        <v>#REF!</v>
      </c>
      <c r="AB399" s="72">
        <v>5439.539361954742</v>
      </c>
      <c r="AC399" s="79" t="e">
        <f>#REF!-AB399</f>
        <v>#REF!</v>
      </c>
      <c r="AD399" s="71" t="e">
        <f>AC399/#REF!</f>
        <v>#REF!</v>
      </c>
      <c r="AE399" s="78" t="e">
        <f>#REF!-#REF!</f>
        <v>#REF!</v>
      </c>
      <c r="AF399" s="71" t="e">
        <f>AE399/#REF!</f>
        <v>#REF!</v>
      </c>
      <c r="AG399" s="78" t="e">
        <f>#REF!-#REF!</f>
        <v>#REF!</v>
      </c>
      <c r="AH399" s="73" t="e">
        <f>AG399/#REF!</f>
        <v>#REF!</v>
      </c>
    </row>
    <row r="400" spans="1:34" s="70" customFormat="1" ht="14.25">
      <c r="A400" s="11" t="s">
        <v>727</v>
      </c>
      <c r="B400" s="52" t="s">
        <v>728</v>
      </c>
      <c r="C400" s="108">
        <v>1375</v>
      </c>
      <c r="D400" s="122">
        <v>1012915.2</v>
      </c>
      <c r="E400" s="124">
        <v>81800</v>
      </c>
      <c r="F400" s="12">
        <f t="shared" si="88"/>
        <v>17026.38630806846</v>
      </c>
      <c r="G400" s="13">
        <f t="shared" si="89"/>
        <v>0.0009705357516445146</v>
      </c>
      <c r="H400" s="97">
        <f t="shared" si="90"/>
        <v>12.38282640586797</v>
      </c>
      <c r="I400" s="97">
        <f t="shared" si="91"/>
        <v>3276.3863080684587</v>
      </c>
      <c r="J400" s="97">
        <f t="shared" si="86"/>
        <v>3276.3863080684587</v>
      </c>
      <c r="K400" s="97">
        <f t="shared" si="92"/>
        <v>0.0006972666956534147</v>
      </c>
      <c r="L400" s="47">
        <f t="shared" si="93"/>
        <v>73304.56532171018</v>
      </c>
      <c r="M400" s="48">
        <f t="shared" si="95"/>
        <v>12878.51586871857</v>
      </c>
      <c r="N400" s="49">
        <f t="shared" si="94"/>
        <v>86183.08119042875</v>
      </c>
      <c r="O400" s="129"/>
      <c r="Z400" s="78" t="e">
        <f>#REF!-#REF!</f>
        <v>#REF!</v>
      </c>
      <c r="AA400" s="71" t="e">
        <f>Z400/#REF!</f>
        <v>#REF!</v>
      </c>
      <c r="AB400" s="72">
        <v>117031.87751969085</v>
      </c>
      <c r="AC400" s="79" t="e">
        <f>#REF!-AB400</f>
        <v>#REF!</v>
      </c>
      <c r="AD400" s="71" t="e">
        <f>AC400/#REF!</f>
        <v>#REF!</v>
      </c>
      <c r="AE400" s="78" t="e">
        <f>#REF!-#REF!</f>
        <v>#REF!</v>
      </c>
      <c r="AF400" s="71" t="e">
        <f>AE400/#REF!</f>
        <v>#REF!</v>
      </c>
      <c r="AG400" s="78" t="e">
        <f>#REF!-#REF!</f>
        <v>#REF!</v>
      </c>
      <c r="AH400" s="73" t="e">
        <f>AG400/#REF!</f>
        <v>#REF!</v>
      </c>
    </row>
    <row r="401" spans="1:34" s="70" customFormat="1" ht="14.25">
      <c r="A401" s="11" t="s">
        <v>729</v>
      </c>
      <c r="B401" s="52" t="s">
        <v>730</v>
      </c>
      <c r="C401" s="108">
        <v>31</v>
      </c>
      <c r="D401" s="122">
        <v>49863.65</v>
      </c>
      <c r="E401" s="124">
        <v>8400</v>
      </c>
      <c r="F401" s="12">
        <f t="shared" si="88"/>
        <v>184.0206130952381</v>
      </c>
      <c r="G401" s="13">
        <f t="shared" si="89"/>
        <v>1.0489517905736525E-05</v>
      </c>
      <c r="H401" s="97">
        <f t="shared" si="90"/>
        <v>5.93614880952381</v>
      </c>
      <c r="I401" s="97">
        <f t="shared" si="91"/>
        <v>-125.9793869047619</v>
      </c>
      <c r="J401" s="97">
        <f t="shared" si="86"/>
        <v>0</v>
      </c>
      <c r="K401" s="97">
        <f t="shared" si="92"/>
        <v>0</v>
      </c>
      <c r="L401" s="47">
        <f t="shared" si="93"/>
        <v>792.2732874202798</v>
      </c>
      <c r="M401" s="48">
        <f t="shared" si="95"/>
        <v>0</v>
      </c>
      <c r="N401" s="49">
        <f t="shared" si="94"/>
        <v>792.2732874202798</v>
      </c>
      <c r="O401" s="129"/>
      <c r="Z401" s="78" t="e">
        <f>#REF!-#REF!</f>
        <v>#REF!</v>
      </c>
      <c r="AA401" s="71" t="e">
        <f>Z401/#REF!</f>
        <v>#REF!</v>
      </c>
      <c r="AB401" s="72">
        <v>1091.7191155001553</v>
      </c>
      <c r="AC401" s="79" t="e">
        <f>#REF!-AB401</f>
        <v>#REF!</v>
      </c>
      <c r="AD401" s="71" t="e">
        <f>AC401/#REF!</f>
        <v>#REF!</v>
      </c>
      <c r="AE401" s="78" t="e">
        <f>#REF!-#REF!</f>
        <v>#REF!</v>
      </c>
      <c r="AF401" s="71" t="e">
        <f>AE401/#REF!</f>
        <v>#REF!</v>
      </c>
      <c r="AG401" s="78" t="e">
        <f>#REF!-#REF!</f>
        <v>#REF!</v>
      </c>
      <c r="AH401" s="73" t="e">
        <f>AG401/#REF!</f>
        <v>#REF!</v>
      </c>
    </row>
    <row r="402" spans="1:34" s="70" customFormat="1" ht="14.25">
      <c r="A402" s="11" t="s">
        <v>731</v>
      </c>
      <c r="B402" s="52" t="s">
        <v>732</v>
      </c>
      <c r="C402" s="108">
        <v>809</v>
      </c>
      <c r="D402" s="122">
        <v>669226.24</v>
      </c>
      <c r="E402" s="124">
        <v>53600</v>
      </c>
      <c r="F402" s="12">
        <f t="shared" si="88"/>
        <v>10100.821420895521</v>
      </c>
      <c r="G402" s="13">
        <f t="shared" si="89"/>
        <v>0.0005757656458969398</v>
      </c>
      <c r="H402" s="97">
        <f t="shared" si="90"/>
        <v>12.485564179104477</v>
      </c>
      <c r="I402" s="97">
        <f t="shared" si="91"/>
        <v>2010.821420895522</v>
      </c>
      <c r="J402" s="97">
        <f t="shared" si="86"/>
        <v>2010.821420895522</v>
      </c>
      <c r="K402" s="97">
        <f t="shared" si="92"/>
        <v>0.0004279345217150227</v>
      </c>
      <c r="L402" s="47">
        <f t="shared" si="93"/>
        <v>43487.57923459586</v>
      </c>
      <c r="M402" s="48">
        <f t="shared" si="95"/>
        <v>7903.950616076469</v>
      </c>
      <c r="N402" s="49">
        <f t="shared" si="94"/>
        <v>51391.529850672334</v>
      </c>
      <c r="O402" s="129"/>
      <c r="Z402" s="78" t="e">
        <f>#REF!-#REF!</f>
        <v>#REF!</v>
      </c>
      <c r="AA402" s="71" t="e">
        <f>Z402/#REF!</f>
        <v>#REF!</v>
      </c>
      <c r="AB402" s="72">
        <v>68206.9188182899</v>
      </c>
      <c r="AC402" s="79" t="e">
        <f>#REF!-AB402</f>
        <v>#REF!</v>
      </c>
      <c r="AD402" s="71" t="e">
        <f>AC402/#REF!</f>
        <v>#REF!</v>
      </c>
      <c r="AE402" s="78" t="e">
        <f>#REF!-#REF!</f>
        <v>#REF!</v>
      </c>
      <c r="AF402" s="71" t="e">
        <f>AE402/#REF!</f>
        <v>#REF!</v>
      </c>
      <c r="AG402" s="78" t="e">
        <f>#REF!-#REF!</f>
        <v>#REF!</v>
      </c>
      <c r="AH402" s="73" t="e">
        <f>AG402/#REF!</f>
        <v>#REF!</v>
      </c>
    </row>
    <row r="403" spans="1:34" s="70" customFormat="1" ht="14.25">
      <c r="A403" s="11" t="s">
        <v>733</v>
      </c>
      <c r="B403" s="52" t="s">
        <v>734</v>
      </c>
      <c r="C403" s="108">
        <v>1014</v>
      </c>
      <c r="D403" s="122">
        <v>2289582.61</v>
      </c>
      <c r="E403" s="124">
        <v>200900</v>
      </c>
      <c r="F403" s="12">
        <f t="shared" si="88"/>
        <v>11556.181018118466</v>
      </c>
      <c r="G403" s="13">
        <f t="shared" si="89"/>
        <v>0.0006587238552930513</v>
      </c>
      <c r="H403" s="97">
        <f t="shared" si="90"/>
        <v>11.396628222996515</v>
      </c>
      <c r="I403" s="97">
        <f t="shared" si="91"/>
        <v>1416.1810181184665</v>
      </c>
      <c r="J403" s="97">
        <f t="shared" si="86"/>
        <v>1416.1810181184665</v>
      </c>
      <c r="K403" s="97">
        <f t="shared" si="92"/>
        <v>0.0003013856627708503</v>
      </c>
      <c r="L403" s="47">
        <f t="shared" si="93"/>
        <v>49753.412790284165</v>
      </c>
      <c r="M403" s="48">
        <f t="shared" si="95"/>
        <v>5566.593191377605</v>
      </c>
      <c r="N403" s="49">
        <f t="shared" si="94"/>
        <v>55320.00598166177</v>
      </c>
      <c r="O403" s="129"/>
      <c r="Z403" s="78" t="e">
        <f>#REF!-#REF!</f>
        <v>#REF!</v>
      </c>
      <c r="AA403" s="71" t="e">
        <f>Z403/#REF!</f>
        <v>#REF!</v>
      </c>
      <c r="AB403" s="72">
        <v>60644.96323685395</v>
      </c>
      <c r="AC403" s="79" t="e">
        <f>#REF!-AB403</f>
        <v>#REF!</v>
      </c>
      <c r="AD403" s="71" t="e">
        <f>AC403/#REF!</f>
        <v>#REF!</v>
      </c>
      <c r="AE403" s="78" t="e">
        <f>#REF!-#REF!</f>
        <v>#REF!</v>
      </c>
      <c r="AF403" s="71" t="e">
        <f>AE403/#REF!</f>
        <v>#REF!</v>
      </c>
      <c r="AG403" s="78" t="e">
        <f>#REF!-#REF!</f>
        <v>#REF!</v>
      </c>
      <c r="AH403" s="73" t="e">
        <f>AG403/#REF!</f>
        <v>#REF!</v>
      </c>
    </row>
    <row r="404" spans="1:34" s="70" customFormat="1" ht="14.25">
      <c r="A404" s="11" t="s">
        <v>735</v>
      </c>
      <c r="B404" s="52" t="s">
        <v>736</v>
      </c>
      <c r="C404" s="108">
        <v>6764</v>
      </c>
      <c r="D404" s="122">
        <v>6657119</v>
      </c>
      <c r="E404" s="124">
        <v>381300</v>
      </c>
      <c r="F404" s="12">
        <f t="shared" si="88"/>
        <v>118092.71680041963</v>
      </c>
      <c r="G404" s="13">
        <f t="shared" si="89"/>
        <v>0.006731504947078828</v>
      </c>
      <c r="H404" s="97">
        <f t="shared" si="90"/>
        <v>17.459006031995806</v>
      </c>
      <c r="I404" s="97">
        <f t="shared" si="91"/>
        <v>50452.71680041963</v>
      </c>
      <c r="J404" s="97">
        <f t="shared" si="86"/>
        <v>50452.71680041963</v>
      </c>
      <c r="K404" s="97">
        <f t="shared" si="92"/>
        <v>0.010737134092989582</v>
      </c>
      <c r="L404" s="47">
        <f t="shared" si="93"/>
        <v>508430.56865286385</v>
      </c>
      <c r="M404" s="48">
        <f t="shared" si="95"/>
        <v>198314.86669751757</v>
      </c>
      <c r="N404" s="49">
        <f t="shared" si="94"/>
        <v>706745.4353503814</v>
      </c>
      <c r="O404" s="129"/>
      <c r="Z404" s="78" t="e">
        <f>#REF!-#REF!</f>
        <v>#REF!</v>
      </c>
      <c r="AA404" s="71" t="e">
        <f>Z404/#REF!</f>
        <v>#REF!</v>
      </c>
      <c r="AB404" s="72">
        <v>830753.3957334624</v>
      </c>
      <c r="AC404" s="79" t="e">
        <f>#REF!-AB404</f>
        <v>#REF!</v>
      </c>
      <c r="AD404" s="71" t="e">
        <f>AC404/#REF!</f>
        <v>#REF!</v>
      </c>
      <c r="AE404" s="78" t="e">
        <f>#REF!-#REF!</f>
        <v>#REF!</v>
      </c>
      <c r="AF404" s="71" t="e">
        <f>AE404/#REF!</f>
        <v>#REF!</v>
      </c>
      <c r="AG404" s="78" t="e">
        <f>#REF!-#REF!</f>
        <v>#REF!</v>
      </c>
      <c r="AH404" s="73" t="e">
        <f>AG404/#REF!</f>
        <v>#REF!</v>
      </c>
    </row>
    <row r="405" spans="1:34" s="70" customFormat="1" ht="14.25">
      <c r="A405" s="11" t="s">
        <v>737</v>
      </c>
      <c r="B405" s="52" t="s">
        <v>738</v>
      </c>
      <c r="C405" s="108">
        <v>931</v>
      </c>
      <c r="D405" s="122">
        <v>622907.26</v>
      </c>
      <c r="E405" s="124">
        <v>58550</v>
      </c>
      <c r="F405" s="12">
        <f t="shared" si="88"/>
        <v>9904.810573185312</v>
      </c>
      <c r="G405" s="13">
        <f t="shared" si="89"/>
        <v>0.0005645926622719437</v>
      </c>
      <c r="H405" s="97">
        <f t="shared" si="90"/>
        <v>10.638894278394535</v>
      </c>
      <c r="I405" s="97">
        <f t="shared" si="91"/>
        <v>594.8105731853117</v>
      </c>
      <c r="J405" s="97">
        <f t="shared" si="86"/>
        <v>594.8105731853117</v>
      </c>
      <c r="K405" s="97">
        <f t="shared" si="92"/>
        <v>0.00012658507389171094</v>
      </c>
      <c r="L405" s="47">
        <f t="shared" si="93"/>
        <v>42643.68378139991</v>
      </c>
      <c r="M405" s="48">
        <f t="shared" si="95"/>
        <v>2338.026314779901</v>
      </c>
      <c r="N405" s="49">
        <f t="shared" si="94"/>
        <v>44981.710096179806</v>
      </c>
      <c r="O405" s="129"/>
      <c r="Z405" s="78" t="e">
        <f>#REF!-#REF!</f>
        <v>#REF!</v>
      </c>
      <c r="AA405" s="71" t="e">
        <f>Z405/#REF!</f>
        <v>#REF!</v>
      </c>
      <c r="AB405" s="72">
        <v>83190.97406640902</v>
      </c>
      <c r="AC405" s="79" t="e">
        <f>#REF!-AB405</f>
        <v>#REF!</v>
      </c>
      <c r="AD405" s="71" t="e">
        <f>AC405/#REF!</f>
        <v>#REF!</v>
      </c>
      <c r="AE405" s="78" t="e">
        <f>#REF!-#REF!</f>
        <v>#REF!</v>
      </c>
      <c r="AF405" s="71" t="e">
        <f>AE405/#REF!</f>
        <v>#REF!</v>
      </c>
      <c r="AG405" s="78" t="e">
        <f>#REF!-#REF!</f>
        <v>#REF!</v>
      </c>
      <c r="AH405" s="73" t="e">
        <f>AG405/#REF!</f>
        <v>#REF!</v>
      </c>
    </row>
    <row r="406" spans="1:34" s="70" customFormat="1" ht="14.25">
      <c r="A406" s="11" t="s">
        <v>739</v>
      </c>
      <c r="B406" s="52" t="s">
        <v>740</v>
      </c>
      <c r="C406" s="108">
        <v>1875</v>
      </c>
      <c r="D406" s="122">
        <v>2195321.11</v>
      </c>
      <c r="E406" s="124">
        <v>123900</v>
      </c>
      <c r="F406" s="12">
        <f t="shared" si="88"/>
        <v>33222.17176150121</v>
      </c>
      <c r="G406" s="13">
        <f t="shared" si="89"/>
        <v>0.0018937257065835685</v>
      </c>
      <c r="H406" s="97">
        <f t="shared" si="90"/>
        <v>17.718491606133977</v>
      </c>
      <c r="I406" s="97">
        <f t="shared" si="91"/>
        <v>14472.171761501208</v>
      </c>
      <c r="J406" s="97">
        <f t="shared" si="86"/>
        <v>14472.171761501208</v>
      </c>
      <c r="K406" s="97">
        <f t="shared" si="92"/>
        <v>0.003079906468361349</v>
      </c>
      <c r="L406" s="47">
        <f t="shared" si="93"/>
        <v>143033.10261825693</v>
      </c>
      <c r="M406" s="48">
        <f t="shared" si="95"/>
        <v>56885.872470634116</v>
      </c>
      <c r="N406" s="49">
        <f t="shared" si="94"/>
        <v>199918.97508889105</v>
      </c>
      <c r="O406" s="129"/>
      <c r="Z406" s="78" t="e">
        <f>#REF!-#REF!</f>
        <v>#REF!</v>
      </c>
      <c r="AA406" s="71" t="e">
        <f>Z406/#REF!</f>
        <v>#REF!</v>
      </c>
      <c r="AB406" s="72">
        <v>172121.69198299068</v>
      </c>
      <c r="AC406" s="79" t="e">
        <f>#REF!-AB406</f>
        <v>#REF!</v>
      </c>
      <c r="AD406" s="71" t="e">
        <f>AC406/#REF!</f>
        <v>#REF!</v>
      </c>
      <c r="AE406" s="78" t="e">
        <f>#REF!-#REF!</f>
        <v>#REF!</v>
      </c>
      <c r="AF406" s="71" t="e">
        <f>AE406/#REF!</f>
        <v>#REF!</v>
      </c>
      <c r="AG406" s="78" t="e">
        <f>#REF!-#REF!</f>
        <v>#REF!</v>
      </c>
      <c r="AH406" s="73" t="e">
        <f>AG406/#REF!</f>
        <v>#REF!</v>
      </c>
    </row>
    <row r="407" spans="1:34" s="70" customFormat="1" ht="14.25">
      <c r="A407" s="11" t="s">
        <v>741</v>
      </c>
      <c r="B407" s="52" t="s">
        <v>742</v>
      </c>
      <c r="C407" s="108">
        <v>50</v>
      </c>
      <c r="D407" s="122">
        <v>131600</v>
      </c>
      <c r="E407" s="124">
        <v>8800</v>
      </c>
      <c r="F407" s="12">
        <f t="shared" si="88"/>
        <v>747.7272727272727</v>
      </c>
      <c r="G407" s="13">
        <f t="shared" si="89"/>
        <v>4.262184808514382E-05</v>
      </c>
      <c r="H407" s="97">
        <f t="shared" si="90"/>
        <v>14.954545454545455</v>
      </c>
      <c r="I407" s="97">
        <f t="shared" si="91"/>
        <v>247.72727272727275</v>
      </c>
      <c r="J407" s="97">
        <f t="shared" si="86"/>
        <v>247.72727272727275</v>
      </c>
      <c r="K407" s="97">
        <f t="shared" si="92"/>
        <v>5.272027185939778E-05</v>
      </c>
      <c r="L407" s="47">
        <f t="shared" si="93"/>
        <v>3219.2281858709125</v>
      </c>
      <c r="M407" s="48">
        <f t="shared" si="95"/>
        <v>973.743421243077</v>
      </c>
      <c r="N407" s="49">
        <f t="shared" si="94"/>
        <v>4192.971607113989</v>
      </c>
      <c r="O407" s="129"/>
      <c r="Z407" s="78" t="e">
        <f>#REF!-#REF!</f>
        <v>#REF!</v>
      </c>
      <c r="AA407" s="71" t="e">
        <f>Z407/#REF!</f>
        <v>#REF!</v>
      </c>
      <c r="AB407" s="72">
        <v>9907.612915351132</v>
      </c>
      <c r="AC407" s="79" t="e">
        <f>#REF!-AB407</f>
        <v>#REF!</v>
      </c>
      <c r="AD407" s="71" t="e">
        <f>AC407/#REF!</f>
        <v>#REF!</v>
      </c>
      <c r="AE407" s="78" t="e">
        <f>#REF!-#REF!</f>
        <v>#REF!</v>
      </c>
      <c r="AF407" s="71" t="e">
        <f>AE407/#REF!</f>
        <v>#REF!</v>
      </c>
      <c r="AG407" s="78" t="e">
        <f>#REF!-#REF!</f>
        <v>#REF!</v>
      </c>
      <c r="AH407" s="73" t="e">
        <f>AG407/#REF!</f>
        <v>#REF!</v>
      </c>
    </row>
    <row r="408" spans="1:34" s="70" customFormat="1" ht="14.25">
      <c r="A408" s="11" t="s">
        <v>743</v>
      </c>
      <c r="B408" s="52" t="s">
        <v>744</v>
      </c>
      <c r="C408" s="108">
        <v>708</v>
      </c>
      <c r="D408" s="122">
        <v>1154314.91</v>
      </c>
      <c r="E408" s="124">
        <v>86350</v>
      </c>
      <c r="F408" s="12">
        <f t="shared" si="88"/>
        <v>9464.446511638678</v>
      </c>
      <c r="G408" s="13">
        <f t="shared" si="89"/>
        <v>0.0005394910900570654</v>
      </c>
      <c r="H408" s="97">
        <f t="shared" si="90"/>
        <v>13.367862304574405</v>
      </c>
      <c r="I408" s="97">
        <f t="shared" si="91"/>
        <v>2384.446511638679</v>
      </c>
      <c r="J408" s="97">
        <f t="shared" si="86"/>
        <v>2384.446511638679</v>
      </c>
      <c r="K408" s="97">
        <f t="shared" si="92"/>
        <v>0.0005074478354516046</v>
      </c>
      <c r="L408" s="47">
        <f t="shared" si="93"/>
        <v>40747.762032010156</v>
      </c>
      <c r="M408" s="48">
        <f t="shared" si="95"/>
        <v>9372.561520791136</v>
      </c>
      <c r="N408" s="49">
        <f t="shared" si="94"/>
        <v>50120.32355280129</v>
      </c>
      <c r="O408" s="129"/>
      <c r="Z408" s="78" t="e">
        <f>#REF!-#REF!</f>
        <v>#REF!</v>
      </c>
      <c r="AA408" s="71" t="e">
        <f>Z408/#REF!</f>
        <v>#REF!</v>
      </c>
      <c r="AB408" s="72">
        <v>81184.17868975282</v>
      </c>
      <c r="AC408" s="79" t="e">
        <f>#REF!-AB408</f>
        <v>#REF!</v>
      </c>
      <c r="AD408" s="71" t="e">
        <f>AC408/#REF!</f>
        <v>#REF!</v>
      </c>
      <c r="AE408" s="78" t="e">
        <f>#REF!-#REF!</f>
        <v>#REF!</v>
      </c>
      <c r="AF408" s="71" t="e">
        <f>AE408/#REF!</f>
        <v>#REF!</v>
      </c>
      <c r="AG408" s="78" t="e">
        <f>#REF!-#REF!</f>
        <v>#REF!</v>
      </c>
      <c r="AH408" s="73" t="e">
        <f>AG408/#REF!</f>
        <v>#REF!</v>
      </c>
    </row>
    <row r="409" spans="1:34" s="70" customFormat="1" ht="14.25">
      <c r="A409" s="11" t="s">
        <v>745</v>
      </c>
      <c r="B409" s="52" t="s">
        <v>746</v>
      </c>
      <c r="C409" s="108">
        <v>4556</v>
      </c>
      <c r="D409" s="122">
        <v>7299293.88</v>
      </c>
      <c r="E409" s="124">
        <v>483700</v>
      </c>
      <c r="F409" s="12">
        <f t="shared" si="88"/>
        <v>68752.49724473848</v>
      </c>
      <c r="G409" s="13">
        <f t="shared" si="89"/>
        <v>0.0039190204770133295</v>
      </c>
      <c r="H409" s="97">
        <f t="shared" si="90"/>
        <v>15.090539342567707</v>
      </c>
      <c r="I409" s="97">
        <f t="shared" si="91"/>
        <v>23192.497244738475</v>
      </c>
      <c r="J409" s="97">
        <f t="shared" si="86"/>
        <v>23192.497244738475</v>
      </c>
      <c r="K409" s="97">
        <f t="shared" si="92"/>
        <v>0.004935729305779967</v>
      </c>
      <c r="L409" s="47">
        <f t="shared" si="93"/>
        <v>296003.61662881676</v>
      </c>
      <c r="M409" s="48">
        <f t="shared" si="95"/>
        <v>91162.920277756</v>
      </c>
      <c r="N409" s="49">
        <f t="shared" si="94"/>
        <v>387166.53690657276</v>
      </c>
      <c r="O409" s="129"/>
      <c r="Z409" s="78" t="e">
        <f>#REF!-#REF!</f>
        <v>#REF!</v>
      </c>
      <c r="AA409" s="71" t="e">
        <f>Z409/#REF!</f>
        <v>#REF!</v>
      </c>
      <c r="AB409" s="72">
        <v>603377.3637864704</v>
      </c>
      <c r="AC409" s="79" t="e">
        <f>#REF!-AB409</f>
        <v>#REF!</v>
      </c>
      <c r="AD409" s="71" t="e">
        <f>AC409/#REF!</f>
        <v>#REF!</v>
      </c>
      <c r="AE409" s="78" t="e">
        <f>#REF!-#REF!</f>
        <v>#REF!</v>
      </c>
      <c r="AF409" s="71" t="e">
        <f>AE409/#REF!</f>
        <v>#REF!</v>
      </c>
      <c r="AG409" s="78" t="e">
        <f>#REF!-#REF!</f>
        <v>#REF!</v>
      </c>
      <c r="AH409" s="73" t="e">
        <f>AG409/#REF!</f>
        <v>#REF!</v>
      </c>
    </row>
    <row r="410" spans="1:34" s="70" customFormat="1" ht="14.25">
      <c r="A410" s="11" t="s">
        <v>747</v>
      </c>
      <c r="B410" s="52" t="s">
        <v>748</v>
      </c>
      <c r="C410" s="108">
        <v>647</v>
      </c>
      <c r="D410" s="122">
        <v>729367.89</v>
      </c>
      <c r="E410" s="124">
        <v>57400</v>
      </c>
      <c r="F410" s="12">
        <f t="shared" si="88"/>
        <v>8221.272209581883</v>
      </c>
      <c r="G410" s="13">
        <f t="shared" si="89"/>
        <v>0.0004686278379352644</v>
      </c>
      <c r="H410" s="97">
        <f t="shared" si="90"/>
        <v>12.706757665505227</v>
      </c>
      <c r="I410" s="97">
        <f t="shared" si="91"/>
        <v>1751.2722095818822</v>
      </c>
      <c r="J410" s="97">
        <f t="shared" si="86"/>
        <v>1751.2722095818822</v>
      </c>
      <c r="K410" s="97">
        <f t="shared" si="92"/>
        <v>0.00037269835481784066</v>
      </c>
      <c r="L410" s="47">
        <f t="shared" si="93"/>
        <v>35395.460599250524</v>
      </c>
      <c r="M410" s="48">
        <f t="shared" si="95"/>
        <v>6883.738613485517</v>
      </c>
      <c r="N410" s="49">
        <f t="shared" si="94"/>
        <v>42279.19921273604</v>
      </c>
      <c r="O410" s="129"/>
      <c r="Z410" s="78" t="e">
        <f>#REF!-#REF!</f>
        <v>#REF!</v>
      </c>
      <c r="AA410" s="71" t="e">
        <f>Z410/#REF!</f>
        <v>#REF!</v>
      </c>
      <c r="AB410" s="72">
        <v>78462.6970603997</v>
      </c>
      <c r="AC410" s="79" t="e">
        <f>#REF!-AB410</f>
        <v>#REF!</v>
      </c>
      <c r="AD410" s="71" t="e">
        <f>AC410/#REF!</f>
        <v>#REF!</v>
      </c>
      <c r="AE410" s="78" t="e">
        <f>#REF!-#REF!</f>
        <v>#REF!</v>
      </c>
      <c r="AF410" s="71" t="e">
        <f>AE410/#REF!</f>
        <v>#REF!</v>
      </c>
      <c r="AG410" s="78" t="e">
        <f>#REF!-#REF!</f>
        <v>#REF!</v>
      </c>
      <c r="AH410" s="73" t="e">
        <f>AG410/#REF!</f>
        <v>#REF!</v>
      </c>
    </row>
    <row r="411" spans="1:34" s="70" customFormat="1" ht="14.25">
      <c r="A411" s="11" t="s">
        <v>749</v>
      </c>
      <c r="B411" s="52" t="s">
        <v>750</v>
      </c>
      <c r="C411" s="108">
        <v>205</v>
      </c>
      <c r="D411" s="122">
        <v>375835.9</v>
      </c>
      <c r="E411" s="124">
        <v>28350</v>
      </c>
      <c r="F411" s="12">
        <f t="shared" si="88"/>
        <v>2717.684638447972</v>
      </c>
      <c r="G411" s="13">
        <f t="shared" si="89"/>
        <v>0.00015491308934174381</v>
      </c>
      <c r="H411" s="97">
        <f t="shared" si="90"/>
        <v>13.25699823633157</v>
      </c>
      <c r="I411" s="97">
        <f t="shared" si="91"/>
        <v>667.684638447972</v>
      </c>
      <c r="J411" s="97">
        <f t="shared" si="86"/>
        <v>667.684638447972</v>
      </c>
      <c r="K411" s="97">
        <f t="shared" si="92"/>
        <v>0.0001420938246636803</v>
      </c>
      <c r="L411" s="47">
        <f t="shared" si="93"/>
        <v>11700.58563798191</v>
      </c>
      <c r="M411" s="48">
        <f t="shared" si="95"/>
        <v>2624.472941538175</v>
      </c>
      <c r="N411" s="49">
        <f t="shared" si="94"/>
        <v>14325.058579520086</v>
      </c>
      <c r="O411" s="129"/>
      <c r="Z411" s="78" t="e">
        <f>#REF!-#REF!</f>
        <v>#REF!</v>
      </c>
      <c r="AA411" s="71" t="e">
        <f>Z411/#REF!</f>
        <v>#REF!</v>
      </c>
      <c r="AB411" s="72">
        <v>31209.743421142208</v>
      </c>
      <c r="AC411" s="79" t="e">
        <f>#REF!-AB411</f>
        <v>#REF!</v>
      </c>
      <c r="AD411" s="71" t="e">
        <f>AC411/#REF!</f>
        <v>#REF!</v>
      </c>
      <c r="AE411" s="78" t="e">
        <f>#REF!-#REF!</f>
        <v>#REF!</v>
      </c>
      <c r="AF411" s="71" t="e">
        <f>AE411/#REF!</f>
        <v>#REF!</v>
      </c>
      <c r="AG411" s="78" t="e">
        <f>#REF!-#REF!</f>
        <v>#REF!</v>
      </c>
      <c r="AH411" s="73" t="e">
        <f>AG411/#REF!</f>
        <v>#REF!</v>
      </c>
    </row>
    <row r="412" spans="1:34" s="70" customFormat="1" ht="14.25">
      <c r="A412" s="11" t="s">
        <v>751</v>
      </c>
      <c r="B412" s="52" t="s">
        <v>752</v>
      </c>
      <c r="C412" s="108">
        <v>534</v>
      </c>
      <c r="D412" s="122">
        <v>1047949.51</v>
      </c>
      <c r="E412" s="124">
        <v>91200</v>
      </c>
      <c r="F412" s="12">
        <f t="shared" si="88"/>
        <v>6136.020157236841</v>
      </c>
      <c r="G412" s="13">
        <f t="shared" si="89"/>
        <v>0.00034976458466631224</v>
      </c>
      <c r="H412" s="97">
        <f t="shared" si="90"/>
        <v>11.490674451754385</v>
      </c>
      <c r="I412" s="97">
        <f t="shared" si="91"/>
        <v>796.0201572368418</v>
      </c>
      <c r="J412" s="97">
        <f t="shared" si="86"/>
        <v>796.0201572368418</v>
      </c>
      <c r="K412" s="97">
        <f t="shared" si="92"/>
        <v>0.00016940564772328643</v>
      </c>
      <c r="L412" s="47">
        <f t="shared" si="93"/>
        <v>26417.719079846564</v>
      </c>
      <c r="M412" s="48">
        <f t="shared" si="95"/>
        <v>3128.9223134491003</v>
      </c>
      <c r="N412" s="49">
        <f t="shared" si="94"/>
        <v>29546.641393295664</v>
      </c>
      <c r="O412" s="129"/>
      <c r="Z412" s="78" t="e">
        <f>#REF!-#REF!</f>
        <v>#REF!</v>
      </c>
      <c r="AA412" s="71" t="e">
        <f>Z412/#REF!</f>
        <v>#REF!</v>
      </c>
      <c r="AB412" s="72">
        <v>78364.78107737875</v>
      </c>
      <c r="AC412" s="79" t="e">
        <f>#REF!-AB412</f>
        <v>#REF!</v>
      </c>
      <c r="AD412" s="71" t="e">
        <f>AC412/#REF!</f>
        <v>#REF!</v>
      </c>
      <c r="AE412" s="78" t="e">
        <f>#REF!-#REF!</f>
        <v>#REF!</v>
      </c>
      <c r="AF412" s="71" t="e">
        <f>AE412/#REF!</f>
        <v>#REF!</v>
      </c>
      <c r="AG412" s="78" t="e">
        <f>#REF!-#REF!</f>
        <v>#REF!</v>
      </c>
      <c r="AH412" s="73" t="e">
        <f>AG412/#REF!</f>
        <v>#REF!</v>
      </c>
    </row>
    <row r="413" spans="1:34" s="70" customFormat="1" ht="14.25">
      <c r="A413" s="11" t="s">
        <v>753</v>
      </c>
      <c r="B413" s="52" t="s">
        <v>754</v>
      </c>
      <c r="C413" s="108">
        <v>784</v>
      </c>
      <c r="D413" s="122">
        <v>868541.2</v>
      </c>
      <c r="E413" s="124">
        <v>65400</v>
      </c>
      <c r="F413" s="12">
        <f t="shared" si="88"/>
        <v>10411.870042813454</v>
      </c>
      <c r="G413" s="13">
        <f t="shared" si="89"/>
        <v>0.000593495997047733</v>
      </c>
      <c r="H413" s="97">
        <f t="shared" si="90"/>
        <v>13.280446483180427</v>
      </c>
      <c r="I413" s="97">
        <f t="shared" si="91"/>
        <v>2571.8700428134543</v>
      </c>
      <c r="J413" s="97">
        <f t="shared" si="86"/>
        <v>2571.8700428134543</v>
      </c>
      <c r="K413" s="97">
        <f t="shared" si="92"/>
        <v>0.0005473345197379191</v>
      </c>
      <c r="L413" s="47">
        <f t="shared" si="93"/>
        <v>44826.75265701527</v>
      </c>
      <c r="M413" s="48">
        <f t="shared" si="95"/>
        <v>10109.268579559364</v>
      </c>
      <c r="N413" s="49">
        <f t="shared" si="94"/>
        <v>54936.021236574634</v>
      </c>
      <c r="O413" s="129"/>
      <c r="Z413" s="78" t="e">
        <f>#REF!-#REF!</f>
        <v>#REF!</v>
      </c>
      <c r="AA413" s="71" t="e">
        <f>Z413/#REF!</f>
        <v>#REF!</v>
      </c>
      <c r="AB413" s="72">
        <v>94506.084641113</v>
      </c>
      <c r="AC413" s="79" t="e">
        <f>#REF!-AB413</f>
        <v>#REF!</v>
      </c>
      <c r="AD413" s="71" t="e">
        <f>AC413/#REF!</f>
        <v>#REF!</v>
      </c>
      <c r="AE413" s="78" t="e">
        <f>#REF!-#REF!</f>
        <v>#REF!</v>
      </c>
      <c r="AF413" s="71" t="e">
        <f>AE413/#REF!</f>
        <v>#REF!</v>
      </c>
      <c r="AG413" s="78" t="e">
        <f>#REF!-#REF!</f>
        <v>#REF!</v>
      </c>
      <c r="AH413" s="73" t="e">
        <f>AG413/#REF!</f>
        <v>#REF!</v>
      </c>
    </row>
    <row r="414" spans="1:34" s="70" customFormat="1" ht="14.25">
      <c r="A414" s="11" t="s">
        <v>755</v>
      </c>
      <c r="B414" s="52" t="s">
        <v>756</v>
      </c>
      <c r="C414" s="108">
        <v>3237</v>
      </c>
      <c r="D414" s="122">
        <v>2539205.35</v>
      </c>
      <c r="E414" s="124">
        <v>169300</v>
      </c>
      <c r="F414" s="12">
        <f t="shared" si="88"/>
        <v>48549.36631984643</v>
      </c>
      <c r="G414" s="13">
        <f t="shared" si="89"/>
        <v>0.002767404361709351</v>
      </c>
      <c r="H414" s="97">
        <f t="shared" si="90"/>
        <v>14.99825959834613</v>
      </c>
      <c r="I414" s="97">
        <f t="shared" si="91"/>
        <v>16179.366319846426</v>
      </c>
      <c r="J414" s="97">
        <f t="shared" si="86"/>
        <v>16179.366319846426</v>
      </c>
      <c r="K414" s="97">
        <f t="shared" si="92"/>
        <v>0.003443224403613198</v>
      </c>
      <c r="L414" s="47">
        <f t="shared" si="93"/>
        <v>209022.05143990729</v>
      </c>
      <c r="M414" s="48">
        <f t="shared" si="95"/>
        <v>63596.35473473577</v>
      </c>
      <c r="N414" s="49">
        <f t="shared" si="94"/>
        <v>272618.4061746431</v>
      </c>
      <c r="O414" s="129"/>
      <c r="Z414" s="78" t="e">
        <f>#REF!-#REF!</f>
        <v>#REF!</v>
      </c>
      <c r="AA414" s="71" t="e">
        <f>Z414/#REF!</f>
        <v>#REF!</v>
      </c>
      <c r="AB414" s="72">
        <v>342760.73640708363</v>
      </c>
      <c r="AC414" s="79" t="e">
        <f>#REF!-AB414</f>
        <v>#REF!</v>
      </c>
      <c r="AD414" s="71" t="e">
        <f>AC414/#REF!</f>
        <v>#REF!</v>
      </c>
      <c r="AE414" s="78" t="e">
        <f>#REF!-#REF!</f>
        <v>#REF!</v>
      </c>
      <c r="AF414" s="71" t="e">
        <f>AE414/#REF!</f>
        <v>#REF!</v>
      </c>
      <c r="AG414" s="78" t="e">
        <f>#REF!-#REF!</f>
        <v>#REF!</v>
      </c>
      <c r="AH414" s="73" t="e">
        <f>AG414/#REF!</f>
        <v>#REF!</v>
      </c>
    </row>
    <row r="415" spans="1:34" s="70" customFormat="1" ht="14.25">
      <c r="A415" s="11" t="s">
        <v>757</v>
      </c>
      <c r="B415" s="52" t="s">
        <v>758</v>
      </c>
      <c r="C415" s="108">
        <v>2067</v>
      </c>
      <c r="D415" s="122">
        <v>1333501.56</v>
      </c>
      <c r="E415" s="124">
        <v>118900</v>
      </c>
      <c r="F415" s="12">
        <f t="shared" si="88"/>
        <v>23182.06664861228</v>
      </c>
      <c r="G415" s="13">
        <f t="shared" si="89"/>
        <v>0.0013214210034000178</v>
      </c>
      <c r="H415" s="97">
        <f t="shared" si="90"/>
        <v>11.215320100925148</v>
      </c>
      <c r="I415" s="97">
        <f t="shared" si="91"/>
        <v>2512.06664861228</v>
      </c>
      <c r="J415" s="97">
        <f t="shared" si="86"/>
        <v>2512.06664861228</v>
      </c>
      <c r="K415" s="97">
        <f t="shared" si="92"/>
        <v>0.0005346074139748339</v>
      </c>
      <c r="L415" s="47">
        <f t="shared" si="93"/>
        <v>99806.92838680335</v>
      </c>
      <c r="M415" s="48">
        <f t="shared" si="95"/>
        <v>9874.198936115183</v>
      </c>
      <c r="N415" s="49">
        <f t="shared" si="94"/>
        <v>109681.12732291853</v>
      </c>
      <c r="O415" s="129"/>
      <c r="Z415" s="78" t="e">
        <f>#REF!-#REF!</f>
        <v>#REF!</v>
      </c>
      <c r="AA415" s="71" t="e">
        <f>Z415/#REF!</f>
        <v>#REF!</v>
      </c>
      <c r="AB415" s="72">
        <v>116115.92556710108</v>
      </c>
      <c r="AC415" s="79" t="e">
        <f>#REF!-AB415</f>
        <v>#REF!</v>
      </c>
      <c r="AD415" s="71" t="e">
        <f>AC415/#REF!</f>
        <v>#REF!</v>
      </c>
      <c r="AE415" s="78" t="e">
        <f>#REF!-#REF!</f>
        <v>#REF!</v>
      </c>
      <c r="AF415" s="71" t="e">
        <f>AE415/#REF!</f>
        <v>#REF!</v>
      </c>
      <c r="AG415" s="78" t="e">
        <f>#REF!-#REF!</f>
        <v>#REF!</v>
      </c>
      <c r="AH415" s="73" t="e">
        <f>AG415/#REF!</f>
        <v>#REF!</v>
      </c>
    </row>
    <row r="416" spans="1:34" s="70" customFormat="1" ht="14.25">
      <c r="A416" s="11" t="s">
        <v>759</v>
      </c>
      <c r="B416" s="52" t="s">
        <v>760</v>
      </c>
      <c r="C416" s="108">
        <v>4232</v>
      </c>
      <c r="D416" s="122">
        <v>3467396.81</v>
      </c>
      <c r="E416" s="124">
        <v>235550</v>
      </c>
      <c r="F416" s="12">
        <f t="shared" si="88"/>
        <v>62296.85119898111</v>
      </c>
      <c r="G416" s="13">
        <f t="shared" si="89"/>
        <v>0.00355103662101442</v>
      </c>
      <c r="H416" s="97">
        <f t="shared" si="90"/>
        <v>14.720427977074932</v>
      </c>
      <c r="I416" s="97">
        <f t="shared" si="91"/>
        <v>19976.851198981112</v>
      </c>
      <c r="J416" s="97">
        <f t="shared" si="86"/>
        <v>19976.851198981112</v>
      </c>
      <c r="K416" s="97">
        <f t="shared" si="92"/>
        <v>0.004251389096203753</v>
      </c>
      <c r="L416" s="47">
        <f t="shared" si="93"/>
        <v>268209.7959852191</v>
      </c>
      <c r="M416" s="48">
        <f t="shared" si="95"/>
        <v>78523.15660688332</v>
      </c>
      <c r="N416" s="49">
        <f t="shared" si="94"/>
        <v>346732.95259210246</v>
      </c>
      <c r="O416" s="129"/>
      <c r="Z416" s="78" t="e">
        <f>#REF!-#REF!</f>
        <v>#REF!</v>
      </c>
      <c r="AA416" s="71" t="e">
        <f>Z416/#REF!</f>
        <v>#REF!</v>
      </c>
      <c r="AB416" s="72">
        <v>457155.4958984547</v>
      </c>
      <c r="AC416" s="79" t="e">
        <f>#REF!-AB416</f>
        <v>#REF!</v>
      </c>
      <c r="AD416" s="71" t="e">
        <f>AC416/#REF!</f>
        <v>#REF!</v>
      </c>
      <c r="AE416" s="78" t="e">
        <f>#REF!-#REF!</f>
        <v>#REF!</v>
      </c>
      <c r="AF416" s="71" t="e">
        <f>AE416/#REF!</f>
        <v>#REF!</v>
      </c>
      <c r="AG416" s="78" t="e">
        <f>#REF!-#REF!</f>
        <v>#REF!</v>
      </c>
      <c r="AH416" s="73" t="e">
        <f>AG416/#REF!</f>
        <v>#REF!</v>
      </c>
    </row>
    <row r="417" spans="1:34" s="70" customFormat="1" ht="14.25">
      <c r="A417" s="11" t="s">
        <v>761</v>
      </c>
      <c r="B417" s="52" t="s">
        <v>762</v>
      </c>
      <c r="C417" s="108">
        <v>70</v>
      </c>
      <c r="D417" s="122">
        <v>781674</v>
      </c>
      <c r="E417" s="124">
        <v>102100</v>
      </c>
      <c r="F417" s="12">
        <f t="shared" si="88"/>
        <v>535.9175318315378</v>
      </c>
      <c r="G417" s="13">
        <f t="shared" si="89"/>
        <v>3.054829810416769E-05</v>
      </c>
      <c r="H417" s="97">
        <f t="shared" si="90"/>
        <v>7.655964740450539</v>
      </c>
      <c r="I417" s="97">
        <f t="shared" si="91"/>
        <v>-164.08246816846227</v>
      </c>
      <c r="J417" s="97">
        <f t="shared" si="86"/>
        <v>0</v>
      </c>
      <c r="K417" s="97">
        <f t="shared" si="92"/>
        <v>0</v>
      </c>
      <c r="L417" s="47">
        <f t="shared" si="93"/>
        <v>2307.312955807786</v>
      </c>
      <c r="M417" s="48">
        <f t="shared" si="95"/>
        <v>0</v>
      </c>
      <c r="N417" s="49">
        <f t="shared" si="94"/>
        <v>2307.312955807786</v>
      </c>
      <c r="O417" s="129"/>
      <c r="Z417" s="78" t="e">
        <f>#REF!-#REF!</f>
        <v>#REF!</v>
      </c>
      <c r="AA417" s="71" t="e">
        <f>Z417/#REF!</f>
        <v>#REF!</v>
      </c>
      <c r="AB417" s="72">
        <v>5596.251069000442</v>
      </c>
      <c r="AC417" s="79" t="e">
        <f>#REF!-AB417</f>
        <v>#REF!</v>
      </c>
      <c r="AD417" s="71" t="e">
        <f>AC417/#REF!</f>
        <v>#REF!</v>
      </c>
      <c r="AE417" s="78" t="e">
        <f>#REF!-#REF!</f>
        <v>#REF!</v>
      </c>
      <c r="AF417" s="71" t="e">
        <f>AE417/#REF!</f>
        <v>#REF!</v>
      </c>
      <c r="AG417" s="78" t="e">
        <f>#REF!-#REF!</f>
        <v>#REF!</v>
      </c>
      <c r="AH417" s="73" t="e">
        <f>AG417/#REF!</f>
        <v>#REF!</v>
      </c>
    </row>
    <row r="418" spans="1:34" s="70" customFormat="1" ht="14.25">
      <c r="A418" s="11" t="s">
        <v>763</v>
      </c>
      <c r="B418" s="52" t="s">
        <v>764</v>
      </c>
      <c r="C418" s="108">
        <v>460</v>
      </c>
      <c r="D418" s="122">
        <v>472342.95</v>
      </c>
      <c r="E418" s="124">
        <v>33300</v>
      </c>
      <c r="F418" s="12">
        <f t="shared" si="88"/>
        <v>6524.8575675675675</v>
      </c>
      <c r="G418" s="13">
        <f t="shared" si="89"/>
        <v>0.00037192904173163823</v>
      </c>
      <c r="H418" s="97">
        <f t="shared" si="90"/>
        <v>14.184472972972973</v>
      </c>
      <c r="I418" s="97">
        <f t="shared" si="91"/>
        <v>1924.8575675675675</v>
      </c>
      <c r="J418" s="97">
        <f t="shared" si="86"/>
        <v>1924.8575675675675</v>
      </c>
      <c r="K418" s="97">
        <f t="shared" si="92"/>
        <v>0.000409640057534163</v>
      </c>
      <c r="L418" s="47">
        <f t="shared" si="93"/>
        <v>28091.800521990637</v>
      </c>
      <c r="M418" s="48">
        <f t="shared" si="95"/>
        <v>7566.051862655991</v>
      </c>
      <c r="N418" s="49">
        <f t="shared" si="94"/>
        <v>35657.85238464663</v>
      </c>
      <c r="O418" s="129"/>
      <c r="Z418" s="78" t="e">
        <f>#REF!-#REF!</f>
        <v>#REF!</v>
      </c>
      <c r="AA418" s="71" t="e">
        <f>Z418/#REF!</f>
        <v>#REF!</v>
      </c>
      <c r="AB418" s="72">
        <v>29633.923368260632</v>
      </c>
      <c r="AC418" s="79" t="e">
        <f>#REF!-AB418</f>
        <v>#REF!</v>
      </c>
      <c r="AD418" s="71" t="e">
        <f>AC418/#REF!</f>
        <v>#REF!</v>
      </c>
      <c r="AE418" s="78" t="e">
        <f>#REF!-#REF!</f>
        <v>#REF!</v>
      </c>
      <c r="AF418" s="71" t="e">
        <f>AE418/#REF!</f>
        <v>#REF!</v>
      </c>
      <c r="AG418" s="78" t="e">
        <f>#REF!-#REF!</f>
        <v>#REF!</v>
      </c>
      <c r="AH418" s="73" t="e">
        <f>AG418/#REF!</f>
        <v>#REF!</v>
      </c>
    </row>
    <row r="419" spans="1:34" s="70" customFormat="1" ht="14.25">
      <c r="A419" s="11" t="s">
        <v>765</v>
      </c>
      <c r="B419" s="52" t="s">
        <v>766</v>
      </c>
      <c r="C419" s="108">
        <v>1826</v>
      </c>
      <c r="D419" s="122">
        <v>1922718.93</v>
      </c>
      <c r="E419" s="124">
        <v>153500</v>
      </c>
      <c r="F419" s="12">
        <f t="shared" si="88"/>
        <v>22872.213460456027</v>
      </c>
      <c r="G419" s="13">
        <f t="shared" si="89"/>
        <v>0.001303758794201571</v>
      </c>
      <c r="H419" s="97">
        <f t="shared" si="90"/>
        <v>12.52585622149837</v>
      </c>
      <c r="I419" s="97">
        <f t="shared" si="91"/>
        <v>4612.213460456025</v>
      </c>
      <c r="J419" s="97">
        <f t="shared" si="86"/>
        <v>4612.213460456025</v>
      </c>
      <c r="K419" s="97">
        <f t="shared" si="92"/>
        <v>0.0009815517881089798</v>
      </c>
      <c r="L419" s="47">
        <f t="shared" si="93"/>
        <v>98472.90172604466</v>
      </c>
      <c r="M419" s="48">
        <f t="shared" si="95"/>
        <v>18129.261526372855</v>
      </c>
      <c r="N419" s="49">
        <f t="shared" si="94"/>
        <v>116602.16325241751</v>
      </c>
      <c r="O419" s="129"/>
      <c r="Z419" s="78" t="e">
        <f>#REF!-#REF!</f>
        <v>#REF!</v>
      </c>
      <c r="AA419" s="71" t="e">
        <f>Z419/#REF!</f>
        <v>#REF!</v>
      </c>
      <c r="AB419" s="72">
        <v>102810.53466543304</v>
      </c>
      <c r="AC419" s="79" t="e">
        <f>#REF!-AB419</f>
        <v>#REF!</v>
      </c>
      <c r="AD419" s="71" t="e">
        <f>AC419/#REF!</f>
        <v>#REF!</v>
      </c>
      <c r="AE419" s="78" t="e">
        <f>#REF!-#REF!</f>
        <v>#REF!</v>
      </c>
      <c r="AF419" s="71" t="e">
        <f>AE419/#REF!</f>
        <v>#REF!</v>
      </c>
      <c r="AG419" s="78" t="e">
        <f>#REF!-#REF!</f>
        <v>#REF!</v>
      </c>
      <c r="AH419" s="73" t="e">
        <f>AG419/#REF!</f>
        <v>#REF!</v>
      </c>
    </row>
    <row r="420" spans="1:34" s="70" customFormat="1" ht="14.25">
      <c r="A420" s="11" t="s">
        <v>767</v>
      </c>
      <c r="B420" s="52" t="s">
        <v>768</v>
      </c>
      <c r="C420" s="108">
        <v>8581</v>
      </c>
      <c r="D420" s="122">
        <v>16013426.43</v>
      </c>
      <c r="E420" s="124">
        <v>1100250</v>
      </c>
      <c r="F420" s="12">
        <f t="shared" si="88"/>
        <v>124890.89951904566</v>
      </c>
      <c r="G420" s="13">
        <f t="shared" si="89"/>
        <v>0.0071190140318170185</v>
      </c>
      <c r="H420" s="97">
        <f t="shared" si="90"/>
        <v>14.554352583503748</v>
      </c>
      <c r="I420" s="97">
        <f t="shared" si="91"/>
        <v>39080.89951904566</v>
      </c>
      <c r="J420" s="97">
        <f t="shared" si="86"/>
        <v>39080.89951904566</v>
      </c>
      <c r="K420" s="97">
        <f t="shared" si="92"/>
        <v>0.008317031970162512</v>
      </c>
      <c r="L420" s="47">
        <f t="shared" si="93"/>
        <v>537699.1298231394</v>
      </c>
      <c r="M420" s="48">
        <f t="shared" si="95"/>
        <v>153615.58048890159</v>
      </c>
      <c r="N420" s="49">
        <f t="shared" si="94"/>
        <v>691314.710312041</v>
      </c>
      <c r="O420" s="129"/>
      <c r="Z420" s="78" t="e">
        <f>#REF!-#REF!</f>
        <v>#REF!</v>
      </c>
      <c r="AA420" s="71" t="e">
        <f>Z420/#REF!</f>
        <v>#REF!</v>
      </c>
      <c r="AB420" s="72">
        <v>1112590.537581619</v>
      </c>
      <c r="AC420" s="79" t="e">
        <f>#REF!-AB420</f>
        <v>#REF!</v>
      </c>
      <c r="AD420" s="71" t="e">
        <f>AC420/#REF!</f>
        <v>#REF!</v>
      </c>
      <c r="AE420" s="78" t="e">
        <f>#REF!-#REF!</f>
        <v>#REF!</v>
      </c>
      <c r="AF420" s="71" t="e">
        <f>AE420/#REF!</f>
        <v>#REF!</v>
      </c>
      <c r="AG420" s="78" t="e">
        <f>#REF!-#REF!</f>
        <v>#REF!</v>
      </c>
      <c r="AH420" s="73" t="e">
        <f>AG420/#REF!</f>
        <v>#REF!</v>
      </c>
    </row>
    <row r="421" spans="1:34" s="70" customFormat="1" ht="14.25">
      <c r="A421" s="11" t="s">
        <v>769</v>
      </c>
      <c r="B421" s="52" t="s">
        <v>770</v>
      </c>
      <c r="C421" s="108">
        <v>952</v>
      </c>
      <c r="D421" s="122">
        <v>1552553.1</v>
      </c>
      <c r="E421" s="124">
        <v>110350</v>
      </c>
      <c r="F421" s="12">
        <f t="shared" si="88"/>
        <v>13394.024025373812</v>
      </c>
      <c r="G421" s="13">
        <f t="shared" si="89"/>
        <v>0.0007634843318955306</v>
      </c>
      <c r="H421" s="97">
        <f t="shared" si="90"/>
        <v>14.069352967829634</v>
      </c>
      <c r="I421" s="97">
        <f t="shared" si="91"/>
        <v>3874.024025373811</v>
      </c>
      <c r="J421" s="97">
        <f t="shared" si="86"/>
        <v>3874.024025373811</v>
      </c>
      <c r="K421" s="97">
        <f t="shared" si="92"/>
        <v>0.0008244534304157814</v>
      </c>
      <c r="L421" s="47">
        <f t="shared" si="93"/>
        <v>57665.97158806943</v>
      </c>
      <c r="M421" s="48">
        <f t="shared" si="95"/>
        <v>15227.654859779483</v>
      </c>
      <c r="N421" s="49">
        <f t="shared" si="94"/>
        <v>72893.62644784892</v>
      </c>
      <c r="O421" s="129"/>
      <c r="Z421" s="78" t="e">
        <f>#REF!-#REF!</f>
        <v>#REF!</v>
      </c>
      <c r="AA421" s="71" t="e">
        <f>Z421/#REF!</f>
        <v>#REF!</v>
      </c>
      <c r="AB421" s="72">
        <v>100138.28434669245</v>
      </c>
      <c r="AC421" s="79" t="e">
        <f>#REF!-AB421</f>
        <v>#REF!</v>
      </c>
      <c r="AD421" s="71" t="e">
        <f>AC421/#REF!</f>
        <v>#REF!</v>
      </c>
      <c r="AE421" s="78" t="e">
        <f>#REF!-#REF!</f>
        <v>#REF!</v>
      </c>
      <c r="AF421" s="71" t="e">
        <f>AE421/#REF!</f>
        <v>#REF!</v>
      </c>
      <c r="AG421" s="78" t="e">
        <f>#REF!-#REF!</f>
        <v>#REF!</v>
      </c>
      <c r="AH421" s="73" t="e">
        <f>AG421/#REF!</f>
        <v>#REF!</v>
      </c>
    </row>
    <row r="422" spans="1:34" s="70" customFormat="1" ht="14.25">
      <c r="A422" s="11" t="s">
        <v>771</v>
      </c>
      <c r="B422" s="52" t="s">
        <v>772</v>
      </c>
      <c r="C422" s="108">
        <v>1009</v>
      </c>
      <c r="D422" s="122">
        <v>1077115.75</v>
      </c>
      <c r="E422" s="124">
        <v>86200</v>
      </c>
      <c r="F422" s="12">
        <f t="shared" si="88"/>
        <v>12608.00222447796</v>
      </c>
      <c r="G422" s="13">
        <f t="shared" si="89"/>
        <v>0.0007186796243352467</v>
      </c>
      <c r="H422" s="97">
        <f t="shared" si="90"/>
        <v>12.495542343387472</v>
      </c>
      <c r="I422" s="97">
        <f t="shared" si="91"/>
        <v>2518.002224477959</v>
      </c>
      <c r="J422" s="97">
        <f t="shared" si="86"/>
        <v>2518.002224477959</v>
      </c>
      <c r="K422" s="97">
        <f t="shared" si="92"/>
        <v>0.000535870598160554</v>
      </c>
      <c r="L422" s="47">
        <f t="shared" si="93"/>
        <v>54281.87202604118</v>
      </c>
      <c r="M422" s="48">
        <f t="shared" si="95"/>
        <v>9897.529948025433</v>
      </c>
      <c r="N422" s="49">
        <f t="shared" si="94"/>
        <v>64179.40197406661</v>
      </c>
      <c r="O422" s="129"/>
      <c r="Z422" s="78" t="e">
        <f>#REF!-#REF!</f>
        <v>#REF!</v>
      </c>
      <c r="AA422" s="71" t="e">
        <f>Z422/#REF!</f>
        <v>#REF!</v>
      </c>
      <c r="AB422" s="72">
        <v>117947.67987182966</v>
      </c>
      <c r="AC422" s="79" t="e">
        <f>#REF!-AB422</f>
        <v>#REF!</v>
      </c>
      <c r="AD422" s="71" t="e">
        <f>AC422/#REF!</f>
        <v>#REF!</v>
      </c>
      <c r="AE422" s="78" t="e">
        <f>#REF!-#REF!</f>
        <v>#REF!</v>
      </c>
      <c r="AF422" s="71" t="e">
        <f>AE422/#REF!</f>
        <v>#REF!</v>
      </c>
      <c r="AG422" s="78" t="e">
        <f>#REF!-#REF!</f>
        <v>#REF!</v>
      </c>
      <c r="AH422" s="73" t="e">
        <f>AG422/#REF!</f>
        <v>#REF!</v>
      </c>
    </row>
    <row r="423" spans="1:34" s="70" customFormat="1" ht="14.25">
      <c r="A423" s="11" t="s">
        <v>773</v>
      </c>
      <c r="B423" s="52" t="s">
        <v>774</v>
      </c>
      <c r="C423" s="108">
        <v>593</v>
      </c>
      <c r="D423" s="122">
        <v>558229.5</v>
      </c>
      <c r="E423" s="124">
        <v>33650</v>
      </c>
      <c r="F423" s="12">
        <f t="shared" si="88"/>
        <v>9837.44705794948</v>
      </c>
      <c r="G423" s="13">
        <f t="shared" si="89"/>
        <v>0.0005607528163580844</v>
      </c>
      <c r="H423" s="97">
        <f t="shared" si="90"/>
        <v>16.5892867756315</v>
      </c>
      <c r="I423" s="97">
        <f t="shared" si="91"/>
        <v>3907.4470579494796</v>
      </c>
      <c r="J423" s="97">
        <f t="shared" si="86"/>
        <v>3907.4470579494796</v>
      </c>
      <c r="K423" s="97">
        <f t="shared" si="92"/>
        <v>0.0008315663790401125</v>
      </c>
      <c r="L423" s="47">
        <f t="shared" si="93"/>
        <v>42353.660219526115</v>
      </c>
      <c r="M423" s="48">
        <f t="shared" si="95"/>
        <v>15359.031020870878</v>
      </c>
      <c r="N423" s="49">
        <f t="shared" si="94"/>
        <v>57712.69124039699</v>
      </c>
      <c r="O423" s="129"/>
      <c r="Z423" s="78" t="e">
        <f>#REF!-#REF!</f>
        <v>#REF!</v>
      </c>
      <c r="AA423" s="71" t="e">
        <f>Z423/#REF!</f>
        <v>#REF!</v>
      </c>
      <c r="AB423" s="72">
        <v>71477.8275727182</v>
      </c>
      <c r="AC423" s="79" t="e">
        <f>#REF!-AB423</f>
        <v>#REF!</v>
      </c>
      <c r="AD423" s="71" t="e">
        <f>AC423/#REF!</f>
        <v>#REF!</v>
      </c>
      <c r="AE423" s="78" t="e">
        <f>#REF!-#REF!</f>
        <v>#REF!</v>
      </c>
      <c r="AF423" s="71" t="e">
        <f>AE423/#REF!</f>
        <v>#REF!</v>
      </c>
      <c r="AG423" s="78" t="e">
        <f>#REF!-#REF!</f>
        <v>#REF!</v>
      </c>
      <c r="AH423" s="73" t="e">
        <f>AG423/#REF!</f>
        <v>#REF!</v>
      </c>
    </row>
    <row r="424" spans="1:34" s="70" customFormat="1" ht="14.25">
      <c r="A424" s="11" t="s">
        <v>775</v>
      </c>
      <c r="B424" s="52" t="s">
        <v>776</v>
      </c>
      <c r="C424" s="108">
        <v>34</v>
      </c>
      <c r="D424" s="122">
        <v>316542.6</v>
      </c>
      <c r="E424" s="124">
        <v>45000</v>
      </c>
      <c r="F424" s="12">
        <f t="shared" si="88"/>
        <v>239.16552</v>
      </c>
      <c r="G424" s="13">
        <f t="shared" si="89"/>
        <v>1.3632880372898318E-05</v>
      </c>
      <c r="H424" s="97">
        <f t="shared" si="90"/>
        <v>7.03428</v>
      </c>
      <c r="I424" s="97">
        <f t="shared" si="91"/>
        <v>-100.83448</v>
      </c>
      <c r="J424" s="97">
        <f t="shared" si="86"/>
        <v>0</v>
      </c>
      <c r="K424" s="97">
        <f t="shared" si="92"/>
        <v>0</v>
      </c>
      <c r="L424" s="47">
        <f t="shared" si="93"/>
        <v>1029.69145456501</v>
      </c>
      <c r="M424" s="48">
        <f t="shared" si="95"/>
        <v>0</v>
      </c>
      <c r="N424" s="49">
        <f t="shared" si="94"/>
        <v>1029.69145456501</v>
      </c>
      <c r="O424" s="129"/>
      <c r="Z424" s="78" t="e">
        <f>#REF!-#REF!</f>
        <v>#REF!</v>
      </c>
      <c r="AA424" s="71" t="e">
        <f>Z424/#REF!</f>
        <v>#REF!</v>
      </c>
      <c r="AB424" s="72">
        <v>1565.9883046139516</v>
      </c>
      <c r="AC424" s="79" t="e">
        <f>#REF!-AB424</f>
        <v>#REF!</v>
      </c>
      <c r="AD424" s="71" t="e">
        <f>AC424/#REF!</f>
        <v>#REF!</v>
      </c>
      <c r="AE424" s="78" t="e">
        <f>#REF!-#REF!</f>
        <v>#REF!</v>
      </c>
      <c r="AF424" s="71" t="e">
        <f>AE424/#REF!</f>
        <v>#REF!</v>
      </c>
      <c r="AG424" s="78" t="e">
        <f>#REF!-#REF!</f>
        <v>#REF!</v>
      </c>
      <c r="AH424" s="73" t="e">
        <f>AG424/#REF!</f>
        <v>#REF!</v>
      </c>
    </row>
    <row r="425" spans="1:34" s="70" customFormat="1" ht="14.25">
      <c r="A425" s="11" t="s">
        <v>777</v>
      </c>
      <c r="B425" s="52" t="s">
        <v>778</v>
      </c>
      <c r="C425" s="108">
        <v>43</v>
      </c>
      <c r="D425" s="122">
        <v>178521</v>
      </c>
      <c r="E425" s="124">
        <v>18300</v>
      </c>
      <c r="F425" s="12">
        <f t="shared" si="88"/>
        <v>419.47557377049185</v>
      </c>
      <c r="G425" s="13">
        <f t="shared" si="89"/>
        <v>2.3910889481753053E-05</v>
      </c>
      <c r="H425" s="97">
        <f t="shared" si="90"/>
        <v>9.755245901639345</v>
      </c>
      <c r="I425" s="97">
        <f t="shared" si="91"/>
        <v>-10.524426229508169</v>
      </c>
      <c r="J425" s="97">
        <f t="shared" si="86"/>
        <v>0</v>
      </c>
      <c r="K425" s="97">
        <f t="shared" si="92"/>
        <v>0</v>
      </c>
      <c r="L425" s="47">
        <f t="shared" si="93"/>
        <v>1805.989482556808</v>
      </c>
      <c r="M425" s="48">
        <f t="shared" si="95"/>
        <v>0</v>
      </c>
      <c r="N425" s="49">
        <f t="shared" si="94"/>
        <v>1805.989482556808</v>
      </c>
      <c r="O425" s="129"/>
      <c r="Z425" s="78" t="e">
        <f>#REF!-#REF!</f>
        <v>#REF!</v>
      </c>
      <c r="AA425" s="71" t="e">
        <f>Z425/#REF!</f>
        <v>#REF!</v>
      </c>
      <c r="AB425" s="72">
        <v>1599.9934668823757</v>
      </c>
      <c r="AC425" s="79" t="e">
        <f>#REF!-AB425</f>
        <v>#REF!</v>
      </c>
      <c r="AD425" s="71" t="e">
        <f>AC425/#REF!</f>
        <v>#REF!</v>
      </c>
      <c r="AE425" s="78" t="e">
        <f>#REF!-#REF!</f>
        <v>#REF!</v>
      </c>
      <c r="AF425" s="71" t="e">
        <f>AE425/#REF!</f>
        <v>#REF!</v>
      </c>
      <c r="AG425" s="78" t="e">
        <f>#REF!-#REF!</f>
        <v>#REF!</v>
      </c>
      <c r="AH425" s="73" t="e">
        <f>AG425/#REF!</f>
        <v>#REF!</v>
      </c>
    </row>
    <row r="426" spans="1:34" s="70" customFormat="1" ht="12.75">
      <c r="A426" s="11"/>
      <c r="B426" s="52"/>
      <c r="C426" s="109"/>
      <c r="D426" s="37"/>
      <c r="E426" s="37"/>
      <c r="F426" s="12"/>
      <c r="G426" s="13"/>
      <c r="H426" s="97"/>
      <c r="I426" s="97"/>
      <c r="J426" s="97"/>
      <c r="K426" s="97"/>
      <c r="L426" s="47">
        <f t="shared" si="93"/>
        <v>0</v>
      </c>
      <c r="M426" s="48">
        <f t="shared" si="95"/>
        <v>0</v>
      </c>
      <c r="N426" s="49">
        <f t="shared" si="94"/>
        <v>0</v>
      </c>
      <c r="O426" s="129"/>
      <c r="Z426" s="78" t="e">
        <f>#REF!-#REF!</f>
        <v>#REF!</v>
      </c>
      <c r="AA426" s="71" t="e">
        <f>Z426/#REF!</f>
        <v>#REF!</v>
      </c>
      <c r="AB426" s="72"/>
      <c r="AC426" s="79" t="e">
        <f>#REF!-AB426</f>
        <v>#REF!</v>
      </c>
      <c r="AD426" s="71" t="e">
        <f>AC426/#REF!</f>
        <v>#REF!</v>
      </c>
      <c r="AE426" s="78" t="e">
        <f>#REF!-#REF!</f>
        <v>#REF!</v>
      </c>
      <c r="AF426" s="71"/>
      <c r="AG426" s="78" t="e">
        <f>#REF!-#REF!</f>
        <v>#REF!</v>
      </c>
      <c r="AH426" s="73" t="e">
        <f>AG426/#REF!</f>
        <v>#REF!</v>
      </c>
    </row>
    <row r="427" spans="1:34" s="70" customFormat="1" ht="12.75">
      <c r="A427" s="2"/>
      <c r="B427" s="2" t="s">
        <v>998</v>
      </c>
      <c r="C427" s="109"/>
      <c r="D427" s="37"/>
      <c r="E427" s="37"/>
      <c r="F427" s="12"/>
      <c r="G427" s="13"/>
      <c r="H427" s="97"/>
      <c r="I427" s="97"/>
      <c r="J427" s="97"/>
      <c r="K427" s="97"/>
      <c r="L427" s="47">
        <f t="shared" si="93"/>
        <v>0</v>
      </c>
      <c r="M427" s="48">
        <f t="shared" si="95"/>
        <v>0</v>
      </c>
      <c r="N427" s="49">
        <f t="shared" si="94"/>
        <v>0</v>
      </c>
      <c r="O427" s="129"/>
      <c r="Z427" s="78" t="e">
        <f>#REF!-#REF!</f>
        <v>#REF!</v>
      </c>
      <c r="AA427" s="71" t="e">
        <f>Z427/#REF!</f>
        <v>#REF!</v>
      </c>
      <c r="AB427" s="72"/>
      <c r="AC427" s="79" t="e">
        <f>#REF!-AB427</f>
        <v>#REF!</v>
      </c>
      <c r="AD427" s="71" t="e">
        <f>AC427/#REF!</f>
        <v>#REF!</v>
      </c>
      <c r="AE427" s="78" t="e">
        <f>#REF!-#REF!</f>
        <v>#REF!</v>
      </c>
      <c r="AF427" s="71"/>
      <c r="AG427" s="78" t="e">
        <f>#REF!-#REF!</f>
        <v>#REF!</v>
      </c>
      <c r="AH427" s="73" t="e">
        <f>AG427/#REF!</f>
        <v>#REF!</v>
      </c>
    </row>
    <row r="428" spans="1:34" s="70" customFormat="1" ht="14.25">
      <c r="A428" s="11" t="s">
        <v>779</v>
      </c>
      <c r="B428" s="52" t="s">
        <v>780</v>
      </c>
      <c r="C428" s="108">
        <v>6653</v>
      </c>
      <c r="D428" s="122">
        <v>12148283.93</v>
      </c>
      <c r="E428" s="124">
        <v>859600</v>
      </c>
      <c r="F428" s="12">
        <f t="shared" si="88"/>
        <v>94023.42134282224</v>
      </c>
      <c r="G428" s="13">
        <f aca="true" t="shared" si="96" ref="G428:G453">F428/$F$534</f>
        <v>0.005359510248037887</v>
      </c>
      <c r="H428" s="97">
        <f aca="true" t="shared" si="97" ref="H428:H453">D428/E428</f>
        <v>14.132484795253607</v>
      </c>
      <c r="I428" s="97">
        <f aca="true" t="shared" si="98" ref="I428:I453">(H428-10)*C428</f>
        <v>27493.421342822247</v>
      </c>
      <c r="J428" s="97">
        <f t="shared" si="86"/>
        <v>27493.421342822247</v>
      </c>
      <c r="K428" s="97">
        <f aca="true" t="shared" si="99" ref="K428:K453">J428/$J$534</f>
        <v>0.005851033806577665</v>
      </c>
      <c r="L428" s="47">
        <f t="shared" si="93"/>
        <v>404803.8090343016</v>
      </c>
      <c r="M428" s="48">
        <f t="shared" si="95"/>
        <v>108068.59440748948</v>
      </c>
      <c r="N428" s="49">
        <f t="shared" si="94"/>
        <v>512872.4034417911</v>
      </c>
      <c r="O428" s="129"/>
      <c r="Z428" s="78" t="e">
        <f>#REF!-#REF!</f>
        <v>#REF!</v>
      </c>
      <c r="AA428" s="71" t="e">
        <f>Z428/#REF!</f>
        <v>#REF!</v>
      </c>
      <c r="AB428" s="72">
        <v>837801.6285301405</v>
      </c>
      <c r="AC428" s="79" t="e">
        <f>#REF!-AB428</f>
        <v>#REF!</v>
      </c>
      <c r="AD428" s="71" t="e">
        <f>AC428/#REF!</f>
        <v>#REF!</v>
      </c>
      <c r="AE428" s="78" t="e">
        <f>#REF!-#REF!</f>
        <v>#REF!</v>
      </c>
      <c r="AF428" s="71" t="e">
        <f>AE428/#REF!</f>
        <v>#REF!</v>
      </c>
      <c r="AG428" s="78" t="e">
        <f>#REF!-#REF!</f>
        <v>#REF!</v>
      </c>
      <c r="AH428" s="73" t="e">
        <f>AG428/#REF!</f>
        <v>#REF!</v>
      </c>
    </row>
    <row r="429" spans="1:34" s="70" customFormat="1" ht="14.25">
      <c r="A429" s="11" t="s">
        <v>781</v>
      </c>
      <c r="B429" s="52" t="s">
        <v>782</v>
      </c>
      <c r="C429" s="108">
        <v>928</v>
      </c>
      <c r="D429" s="122">
        <v>535104.37</v>
      </c>
      <c r="E429" s="124">
        <v>61350</v>
      </c>
      <c r="F429" s="12">
        <f t="shared" si="88"/>
        <v>8094.162271556642</v>
      </c>
      <c r="G429" s="13">
        <f t="shared" si="96"/>
        <v>0.0004613823345729711</v>
      </c>
      <c r="H429" s="97">
        <f t="shared" si="97"/>
        <v>8.722157620211899</v>
      </c>
      <c r="I429" s="97">
        <f t="shared" si="98"/>
        <v>-1185.8377284433577</v>
      </c>
      <c r="J429" s="97">
        <f t="shared" si="86"/>
        <v>0</v>
      </c>
      <c r="K429" s="97">
        <f t="shared" si="99"/>
        <v>0</v>
      </c>
      <c r="L429" s="47">
        <f t="shared" si="93"/>
        <v>34848.207730296504</v>
      </c>
      <c r="M429" s="48">
        <f t="shared" si="95"/>
        <v>0</v>
      </c>
      <c r="N429" s="49">
        <f t="shared" si="94"/>
        <v>34848.207730296504</v>
      </c>
      <c r="O429" s="129"/>
      <c r="Z429" s="78" t="e">
        <f>#REF!-#REF!</f>
        <v>#REF!</v>
      </c>
      <c r="AA429" s="71" t="e">
        <f>Z429/#REF!</f>
        <v>#REF!</v>
      </c>
      <c r="AB429" s="72">
        <v>65676.66166052288</v>
      </c>
      <c r="AC429" s="79" t="e">
        <f>#REF!-AB429</f>
        <v>#REF!</v>
      </c>
      <c r="AD429" s="71" t="e">
        <f>AC429/#REF!</f>
        <v>#REF!</v>
      </c>
      <c r="AE429" s="78" t="e">
        <f>#REF!-#REF!</f>
        <v>#REF!</v>
      </c>
      <c r="AF429" s="71" t="e">
        <f>AE429/#REF!</f>
        <v>#REF!</v>
      </c>
      <c r="AG429" s="78" t="e">
        <f>#REF!-#REF!</f>
        <v>#REF!</v>
      </c>
      <c r="AH429" s="73" t="e">
        <f>AG429/#REF!</f>
        <v>#REF!</v>
      </c>
    </row>
    <row r="430" spans="1:34" s="70" customFormat="1" ht="14.25">
      <c r="A430" s="11" t="s">
        <v>783</v>
      </c>
      <c r="B430" s="52" t="s">
        <v>784</v>
      </c>
      <c r="C430" s="108">
        <v>1086</v>
      </c>
      <c r="D430" s="122">
        <v>943856.53</v>
      </c>
      <c r="E430" s="124">
        <v>69100</v>
      </c>
      <c r="F430" s="12">
        <f t="shared" si="88"/>
        <v>14833.982512011578</v>
      </c>
      <c r="G430" s="13">
        <f t="shared" si="96"/>
        <v>0.0008455646492852296</v>
      </c>
      <c r="H430" s="97">
        <f t="shared" si="97"/>
        <v>13.65928408104197</v>
      </c>
      <c r="I430" s="97">
        <f t="shared" si="98"/>
        <v>3973.9825120115784</v>
      </c>
      <c r="J430" s="97">
        <f t="shared" si="86"/>
        <v>3973.9825120115784</v>
      </c>
      <c r="K430" s="97">
        <f t="shared" si="99"/>
        <v>0.000845726173348687</v>
      </c>
      <c r="L430" s="47">
        <f t="shared" si="93"/>
        <v>63865.49796051339</v>
      </c>
      <c r="M430" s="48">
        <f t="shared" si="95"/>
        <v>15620.562421750248</v>
      </c>
      <c r="N430" s="49">
        <f t="shared" si="94"/>
        <v>79486.06038226365</v>
      </c>
      <c r="O430" s="129"/>
      <c r="Z430" s="78" t="e">
        <f>#REF!-#REF!</f>
        <v>#REF!</v>
      </c>
      <c r="AA430" s="71" t="e">
        <f>Z430/#REF!</f>
        <v>#REF!</v>
      </c>
      <c r="AB430" s="72">
        <v>91336.02384493797</v>
      </c>
      <c r="AC430" s="79" t="e">
        <f>#REF!-AB430</f>
        <v>#REF!</v>
      </c>
      <c r="AD430" s="71" t="e">
        <f>AC430/#REF!</f>
        <v>#REF!</v>
      </c>
      <c r="AE430" s="78" t="e">
        <f>#REF!-#REF!</f>
        <v>#REF!</v>
      </c>
      <c r="AF430" s="71" t="e">
        <f>AE430/#REF!</f>
        <v>#REF!</v>
      </c>
      <c r="AG430" s="78" t="e">
        <f>#REF!-#REF!</f>
        <v>#REF!</v>
      </c>
      <c r="AH430" s="73" t="e">
        <f>AG430/#REF!</f>
        <v>#REF!</v>
      </c>
    </row>
    <row r="431" spans="1:34" s="70" customFormat="1" ht="14.25">
      <c r="A431" s="11" t="s">
        <v>785</v>
      </c>
      <c r="B431" s="52" t="s">
        <v>786</v>
      </c>
      <c r="C431" s="108">
        <v>1130</v>
      </c>
      <c r="D431" s="122">
        <v>1108506.98</v>
      </c>
      <c r="E431" s="124">
        <v>92650</v>
      </c>
      <c r="F431" s="12">
        <f t="shared" si="88"/>
        <v>13519.836885051267</v>
      </c>
      <c r="G431" s="13">
        <f t="shared" si="96"/>
        <v>0.0007706558993746346</v>
      </c>
      <c r="H431" s="97">
        <f t="shared" si="97"/>
        <v>11.964457420399352</v>
      </c>
      <c r="I431" s="97">
        <f t="shared" si="98"/>
        <v>2219.836885051268</v>
      </c>
      <c r="J431" s="97">
        <f t="shared" si="86"/>
        <v>2219.836885051268</v>
      </c>
      <c r="K431" s="97">
        <f t="shared" si="99"/>
        <v>0.00047241630998078434</v>
      </c>
      <c r="L431" s="47">
        <f t="shared" si="93"/>
        <v>58207.640079766155</v>
      </c>
      <c r="M431" s="48">
        <f t="shared" si="95"/>
        <v>8725.529245345087</v>
      </c>
      <c r="N431" s="49">
        <f t="shared" si="94"/>
        <v>66933.16932511124</v>
      </c>
      <c r="O431" s="129"/>
      <c r="Z431" s="78" t="e">
        <f>#REF!-#REF!</f>
        <v>#REF!</v>
      </c>
      <c r="AA431" s="71" t="e">
        <f>Z431/#REF!</f>
        <v>#REF!</v>
      </c>
      <c r="AB431" s="72">
        <v>100788.90961913911</v>
      </c>
      <c r="AC431" s="79" t="e">
        <f>#REF!-AB431</f>
        <v>#REF!</v>
      </c>
      <c r="AD431" s="71" t="e">
        <f>AC431/#REF!</f>
        <v>#REF!</v>
      </c>
      <c r="AE431" s="78" t="e">
        <f>#REF!-#REF!</f>
        <v>#REF!</v>
      </c>
      <c r="AF431" s="71" t="e">
        <f>AE431/#REF!</f>
        <v>#REF!</v>
      </c>
      <c r="AG431" s="78" t="e">
        <f>#REF!-#REF!</f>
        <v>#REF!</v>
      </c>
      <c r="AH431" s="73" t="e">
        <f>AG431/#REF!</f>
        <v>#REF!</v>
      </c>
    </row>
    <row r="432" spans="1:34" s="70" customFormat="1" ht="14.25">
      <c r="A432" s="11" t="s">
        <v>787</v>
      </c>
      <c r="B432" s="52" t="s">
        <v>788</v>
      </c>
      <c r="C432" s="108">
        <v>1041</v>
      </c>
      <c r="D432" s="122">
        <v>1006765.6</v>
      </c>
      <c r="E432" s="124">
        <v>78400</v>
      </c>
      <c r="F432" s="12">
        <f t="shared" si="88"/>
        <v>13367.895275510204</v>
      </c>
      <c r="G432" s="13">
        <f t="shared" si="96"/>
        <v>0.0007619949444571409</v>
      </c>
      <c r="H432" s="97">
        <f t="shared" si="97"/>
        <v>12.841397959183674</v>
      </c>
      <c r="I432" s="97">
        <f t="shared" si="98"/>
        <v>2957.895275510204</v>
      </c>
      <c r="J432" s="97">
        <f t="shared" si="86"/>
        <v>2957.895275510204</v>
      </c>
      <c r="K432" s="97">
        <f t="shared" si="99"/>
        <v>0.0006294867793107482</v>
      </c>
      <c r="L432" s="47">
        <f t="shared" si="93"/>
        <v>57553.47815484785</v>
      </c>
      <c r="M432" s="48">
        <f t="shared" si="95"/>
        <v>11626.620813869518</v>
      </c>
      <c r="N432" s="49">
        <f t="shared" si="94"/>
        <v>69180.09896871737</v>
      </c>
      <c r="O432" s="129"/>
      <c r="Z432" s="78" t="e">
        <f>#REF!-#REF!</f>
        <v>#REF!</v>
      </c>
      <c r="AA432" s="71" t="e">
        <f>Z432/#REF!</f>
        <v>#REF!</v>
      </c>
      <c r="AB432" s="72">
        <v>106416.46265001153</v>
      </c>
      <c r="AC432" s="79" t="e">
        <f>#REF!-AB432</f>
        <v>#REF!</v>
      </c>
      <c r="AD432" s="71" t="e">
        <f>AC432/#REF!</f>
        <v>#REF!</v>
      </c>
      <c r="AE432" s="78" t="e">
        <f>#REF!-#REF!</f>
        <v>#REF!</v>
      </c>
      <c r="AF432" s="71" t="e">
        <f>AE432/#REF!</f>
        <v>#REF!</v>
      </c>
      <c r="AG432" s="78" t="e">
        <f>#REF!-#REF!</f>
        <v>#REF!</v>
      </c>
      <c r="AH432" s="73" t="e">
        <f>AG432/#REF!</f>
        <v>#REF!</v>
      </c>
    </row>
    <row r="433" spans="1:34" s="70" customFormat="1" ht="14.25">
      <c r="A433" s="11" t="s">
        <v>789</v>
      </c>
      <c r="B433" s="52" t="s">
        <v>790</v>
      </c>
      <c r="C433" s="108">
        <v>682</v>
      </c>
      <c r="D433" s="122">
        <v>785880</v>
      </c>
      <c r="E433" s="124">
        <v>61050</v>
      </c>
      <c r="F433" s="12">
        <f t="shared" si="88"/>
        <v>8779.2</v>
      </c>
      <c r="G433" s="13">
        <f t="shared" si="96"/>
        <v>0.0005004307617993971</v>
      </c>
      <c r="H433" s="97">
        <f t="shared" si="97"/>
        <v>12.872727272727273</v>
      </c>
      <c r="I433" s="97">
        <f t="shared" si="98"/>
        <v>1959.2000000000003</v>
      </c>
      <c r="J433" s="97">
        <f t="shared" si="86"/>
        <v>1959.2000000000003</v>
      </c>
      <c r="K433" s="97">
        <f t="shared" si="99"/>
        <v>0.0004169486689527536</v>
      </c>
      <c r="L433" s="47">
        <f t="shared" si="93"/>
        <v>37797.53543870846</v>
      </c>
      <c r="M433" s="48">
        <f t="shared" si="95"/>
        <v>7701.041915557359</v>
      </c>
      <c r="N433" s="49">
        <f t="shared" si="94"/>
        <v>45498.57735426582</v>
      </c>
      <c r="O433" s="129"/>
      <c r="Z433" s="78" t="e">
        <f>#REF!-#REF!</f>
        <v>#REF!</v>
      </c>
      <c r="AA433" s="71" t="e">
        <f>Z433/#REF!</f>
        <v>#REF!</v>
      </c>
      <c r="AB433" s="72">
        <v>92202.49295489768</v>
      </c>
      <c r="AC433" s="79" t="e">
        <f>#REF!-AB433</f>
        <v>#REF!</v>
      </c>
      <c r="AD433" s="71" t="e">
        <f>AC433/#REF!</f>
        <v>#REF!</v>
      </c>
      <c r="AE433" s="78" t="e">
        <f>#REF!-#REF!</f>
        <v>#REF!</v>
      </c>
      <c r="AF433" s="71" t="e">
        <f>AE433/#REF!</f>
        <v>#REF!</v>
      </c>
      <c r="AG433" s="78" t="e">
        <f>#REF!-#REF!</f>
        <v>#REF!</v>
      </c>
      <c r="AH433" s="73" t="e">
        <f>AG433/#REF!</f>
        <v>#REF!</v>
      </c>
    </row>
    <row r="434" spans="1:34" s="70" customFormat="1" ht="14.25">
      <c r="A434" s="11" t="s">
        <v>791</v>
      </c>
      <c r="B434" s="52" t="s">
        <v>792</v>
      </c>
      <c r="C434" s="108">
        <v>651</v>
      </c>
      <c r="D434" s="122">
        <v>4480795.18</v>
      </c>
      <c r="E434" s="124">
        <v>685700</v>
      </c>
      <c r="F434" s="12">
        <f t="shared" si="88"/>
        <v>4254.043549919789</v>
      </c>
      <c r="G434" s="13">
        <f t="shared" si="96"/>
        <v>0.0002424884106085032</v>
      </c>
      <c r="H434" s="97">
        <f t="shared" si="97"/>
        <v>6.534629108939769</v>
      </c>
      <c r="I434" s="97">
        <f t="shared" si="98"/>
        <v>-2255.9564500802103</v>
      </c>
      <c r="J434" s="97">
        <f t="shared" si="86"/>
        <v>0</v>
      </c>
      <c r="K434" s="97">
        <f t="shared" si="99"/>
        <v>0</v>
      </c>
      <c r="L434" s="47">
        <f t="shared" si="93"/>
        <v>18315.149653260247</v>
      </c>
      <c r="M434" s="48">
        <f t="shared" si="95"/>
        <v>0</v>
      </c>
      <c r="N434" s="49">
        <f t="shared" si="94"/>
        <v>18315.149653260247</v>
      </c>
      <c r="O434" s="129"/>
      <c r="Z434" s="78" t="e">
        <f>#REF!-#REF!</f>
        <v>#REF!</v>
      </c>
      <c r="AA434" s="71" t="e">
        <f>Z434/#REF!</f>
        <v>#REF!</v>
      </c>
      <c r="AB434" s="72">
        <v>28044.82363287734</v>
      </c>
      <c r="AC434" s="79" t="e">
        <f>#REF!-AB434</f>
        <v>#REF!</v>
      </c>
      <c r="AD434" s="71" t="e">
        <f>AC434/#REF!</f>
        <v>#REF!</v>
      </c>
      <c r="AE434" s="78" t="e">
        <f>#REF!-#REF!</f>
        <v>#REF!</v>
      </c>
      <c r="AF434" s="71" t="e">
        <f>AE434/#REF!</f>
        <v>#REF!</v>
      </c>
      <c r="AG434" s="78" t="e">
        <f>#REF!-#REF!</f>
        <v>#REF!</v>
      </c>
      <c r="AH434" s="73" t="e">
        <f>AG434/#REF!</f>
        <v>#REF!</v>
      </c>
    </row>
    <row r="435" spans="1:34" s="70" customFormat="1" ht="14.25">
      <c r="A435" s="11" t="s">
        <v>793</v>
      </c>
      <c r="B435" s="52" t="s">
        <v>794</v>
      </c>
      <c r="C435" s="108">
        <v>525</v>
      </c>
      <c r="D435" s="122">
        <v>490244.92</v>
      </c>
      <c r="E435" s="124">
        <v>36400</v>
      </c>
      <c r="F435" s="12">
        <f t="shared" si="88"/>
        <v>7070.840192307692</v>
      </c>
      <c r="G435" s="13">
        <f t="shared" si="96"/>
        <v>0.000403051068889914</v>
      </c>
      <c r="H435" s="97">
        <f t="shared" si="97"/>
        <v>13.468267032967033</v>
      </c>
      <c r="I435" s="97">
        <f t="shared" si="98"/>
        <v>1820.8401923076922</v>
      </c>
      <c r="J435" s="97">
        <f t="shared" si="86"/>
        <v>1820.8401923076922</v>
      </c>
      <c r="K435" s="97">
        <f t="shared" si="99"/>
        <v>0.00038750351906817476</v>
      </c>
      <c r="L435" s="47">
        <f t="shared" si="93"/>
        <v>30442.447233255203</v>
      </c>
      <c r="M435" s="48">
        <f t="shared" si="95"/>
        <v>7157.189997189188</v>
      </c>
      <c r="N435" s="49">
        <f t="shared" si="94"/>
        <v>37599.637230444394</v>
      </c>
      <c r="O435" s="129"/>
      <c r="Z435" s="78" t="e">
        <f>#REF!-#REF!</f>
        <v>#REF!</v>
      </c>
      <c r="AA435" s="71" t="e">
        <f>Z435/#REF!</f>
        <v>#REF!</v>
      </c>
      <c r="AB435" s="72">
        <v>52974.2709075421</v>
      </c>
      <c r="AC435" s="79" t="e">
        <f>#REF!-AB435</f>
        <v>#REF!</v>
      </c>
      <c r="AD435" s="71" t="e">
        <f>AC435/#REF!</f>
        <v>#REF!</v>
      </c>
      <c r="AE435" s="78" t="e">
        <f>#REF!-#REF!</f>
        <v>#REF!</v>
      </c>
      <c r="AF435" s="71" t="e">
        <f>AE435/#REF!</f>
        <v>#REF!</v>
      </c>
      <c r="AG435" s="78" t="e">
        <f>#REF!-#REF!</f>
        <v>#REF!</v>
      </c>
      <c r="AH435" s="73" t="e">
        <f>AG435/#REF!</f>
        <v>#REF!</v>
      </c>
    </row>
    <row r="436" spans="1:34" s="70" customFormat="1" ht="14.25">
      <c r="A436" s="11" t="s">
        <v>795</v>
      </c>
      <c r="B436" s="52" t="s">
        <v>796</v>
      </c>
      <c r="C436" s="108">
        <v>760</v>
      </c>
      <c r="D436" s="122">
        <v>592284.67</v>
      </c>
      <c r="E436" s="124">
        <v>53550</v>
      </c>
      <c r="F436" s="12">
        <f t="shared" si="88"/>
        <v>8405.907548085903</v>
      </c>
      <c r="G436" s="13">
        <f t="shared" si="96"/>
        <v>0.00047915239633496555</v>
      </c>
      <c r="H436" s="97">
        <f t="shared" si="97"/>
        <v>11.060404668534082</v>
      </c>
      <c r="I436" s="97">
        <f t="shared" si="98"/>
        <v>805.907548085902</v>
      </c>
      <c r="J436" s="97">
        <f t="shared" si="86"/>
        <v>805.907548085902</v>
      </c>
      <c r="K436" s="97">
        <f t="shared" si="99"/>
        <v>0.00017150984048254088</v>
      </c>
      <c r="L436" s="47">
        <f t="shared" si="93"/>
        <v>36190.38049517995</v>
      </c>
      <c r="M436" s="48">
        <f t="shared" si="95"/>
        <v>3167.78675371253</v>
      </c>
      <c r="N436" s="49">
        <f t="shared" si="94"/>
        <v>39358.167248892474</v>
      </c>
      <c r="O436" s="129"/>
      <c r="Z436" s="78" t="e">
        <f>#REF!-#REF!</f>
        <v>#REF!</v>
      </c>
      <c r="AA436" s="71" t="e">
        <f>Z436/#REF!</f>
        <v>#REF!</v>
      </c>
      <c r="AB436" s="72">
        <v>73671.43811736291</v>
      </c>
      <c r="AC436" s="79" t="e">
        <f>#REF!-AB436</f>
        <v>#REF!</v>
      </c>
      <c r="AD436" s="71" t="e">
        <f>AC436/#REF!</f>
        <v>#REF!</v>
      </c>
      <c r="AE436" s="78" t="e">
        <f>#REF!-#REF!</f>
        <v>#REF!</v>
      </c>
      <c r="AF436" s="71" t="e">
        <f>AE436/#REF!</f>
        <v>#REF!</v>
      </c>
      <c r="AG436" s="78" t="e">
        <f>#REF!-#REF!</f>
        <v>#REF!</v>
      </c>
      <c r="AH436" s="73" t="e">
        <f>AG436/#REF!</f>
        <v>#REF!</v>
      </c>
    </row>
    <row r="437" spans="1:34" s="70" customFormat="1" ht="14.25">
      <c r="A437" s="11" t="s">
        <v>797</v>
      </c>
      <c r="B437" s="52" t="s">
        <v>798</v>
      </c>
      <c r="C437" s="108">
        <v>927</v>
      </c>
      <c r="D437" s="122">
        <v>1346178</v>
      </c>
      <c r="E437" s="124">
        <v>125800</v>
      </c>
      <c r="F437" s="12">
        <f t="shared" si="88"/>
        <v>9919.769523052464</v>
      </c>
      <c r="G437" s="13">
        <f t="shared" si="96"/>
        <v>0.0005654453502933737</v>
      </c>
      <c r="H437" s="97">
        <f t="shared" si="97"/>
        <v>10.70093799682035</v>
      </c>
      <c r="I437" s="97">
        <f t="shared" si="98"/>
        <v>649.7695230524648</v>
      </c>
      <c r="J437" s="97">
        <f t="shared" si="86"/>
        <v>649.7695230524648</v>
      </c>
      <c r="K437" s="97">
        <f t="shared" si="99"/>
        <v>0.00013828120547304548</v>
      </c>
      <c r="L437" s="47">
        <f t="shared" si="93"/>
        <v>42708.08730765851</v>
      </c>
      <c r="M437" s="48">
        <f t="shared" si="95"/>
        <v>2554.05386508715</v>
      </c>
      <c r="N437" s="49">
        <f t="shared" si="94"/>
        <v>45262.141172745665</v>
      </c>
      <c r="O437" s="129"/>
      <c r="Z437" s="78" t="e">
        <f>#REF!-#REF!</f>
        <v>#REF!</v>
      </c>
      <c r="AA437" s="71" t="e">
        <f>Z437/#REF!</f>
        <v>#REF!</v>
      </c>
      <c r="AB437" s="72">
        <v>74135.55319601147</v>
      </c>
      <c r="AC437" s="79" t="e">
        <f>#REF!-AB437</f>
        <v>#REF!</v>
      </c>
      <c r="AD437" s="71" t="e">
        <f>AC437/#REF!</f>
        <v>#REF!</v>
      </c>
      <c r="AE437" s="78" t="e">
        <f>#REF!-#REF!</f>
        <v>#REF!</v>
      </c>
      <c r="AF437" s="71" t="e">
        <f>AE437/#REF!</f>
        <v>#REF!</v>
      </c>
      <c r="AG437" s="78" t="e">
        <f>#REF!-#REF!</f>
        <v>#REF!</v>
      </c>
      <c r="AH437" s="73" t="e">
        <f>AG437/#REF!</f>
        <v>#REF!</v>
      </c>
    </row>
    <row r="438" spans="1:34" s="70" customFormat="1" ht="14.25">
      <c r="A438" s="11" t="s">
        <v>799</v>
      </c>
      <c r="B438" s="52" t="s">
        <v>800</v>
      </c>
      <c r="C438" s="108">
        <v>2350</v>
      </c>
      <c r="D438" s="122">
        <v>5350487.22</v>
      </c>
      <c r="E438" s="124">
        <v>482700</v>
      </c>
      <c r="F438" s="12">
        <f t="shared" si="88"/>
        <v>26048.570472343068</v>
      </c>
      <c r="G438" s="13">
        <f t="shared" si="96"/>
        <v>0.0014848170636572718</v>
      </c>
      <c r="H438" s="97">
        <f t="shared" si="97"/>
        <v>11.084498073337476</v>
      </c>
      <c r="I438" s="97">
        <f t="shared" si="98"/>
        <v>2548.57047234307</v>
      </c>
      <c r="J438" s="97">
        <f t="shared" si="86"/>
        <v>2548.57047234307</v>
      </c>
      <c r="K438" s="97">
        <f t="shared" si="99"/>
        <v>0.0005423760035605009</v>
      </c>
      <c r="L438" s="47">
        <f t="shared" si="93"/>
        <v>112148.23281803374</v>
      </c>
      <c r="M438" s="48">
        <f t="shared" si="95"/>
        <v>10017.68478576245</v>
      </c>
      <c r="N438" s="49">
        <f t="shared" si="94"/>
        <v>122165.91760379619</v>
      </c>
      <c r="O438" s="129"/>
      <c r="Z438" s="78" t="e">
        <f>#REF!-#REF!</f>
        <v>#REF!</v>
      </c>
      <c r="AA438" s="71" t="e">
        <f>Z438/#REF!</f>
        <v>#REF!</v>
      </c>
      <c r="AB438" s="72">
        <v>161511.93574476652</v>
      </c>
      <c r="AC438" s="79" t="e">
        <f>#REF!-AB438</f>
        <v>#REF!</v>
      </c>
      <c r="AD438" s="71" t="e">
        <f>AC438/#REF!</f>
        <v>#REF!</v>
      </c>
      <c r="AE438" s="78" t="e">
        <f>#REF!-#REF!</f>
        <v>#REF!</v>
      </c>
      <c r="AF438" s="71" t="e">
        <f>AE438/#REF!</f>
        <v>#REF!</v>
      </c>
      <c r="AG438" s="78" t="e">
        <f>#REF!-#REF!</f>
        <v>#REF!</v>
      </c>
      <c r="AH438" s="73" t="e">
        <f>AG438/#REF!</f>
        <v>#REF!</v>
      </c>
    </row>
    <row r="439" spans="1:34" s="70" customFormat="1" ht="14.25">
      <c r="A439" s="11" t="s">
        <v>801</v>
      </c>
      <c r="B439" s="52" t="s">
        <v>802</v>
      </c>
      <c r="C439" s="108">
        <v>856</v>
      </c>
      <c r="D439" s="122">
        <v>1048687.67</v>
      </c>
      <c r="E439" s="124">
        <v>73350</v>
      </c>
      <c r="F439" s="12">
        <f t="shared" si="88"/>
        <v>12238.263742603953</v>
      </c>
      <c r="G439" s="13">
        <f t="shared" si="96"/>
        <v>0.0006976038417866361</v>
      </c>
      <c r="H439" s="97">
        <f t="shared" si="97"/>
        <v>14.297037082481253</v>
      </c>
      <c r="I439" s="97">
        <f t="shared" si="98"/>
        <v>3678.263742603953</v>
      </c>
      <c r="J439" s="97">
        <f t="shared" si="86"/>
        <v>3678.263742603953</v>
      </c>
      <c r="K439" s="97">
        <f t="shared" si="99"/>
        <v>0.0007827925538668292</v>
      </c>
      <c r="L439" s="47">
        <f t="shared" si="93"/>
        <v>52690.01817014463</v>
      </c>
      <c r="M439" s="48">
        <f t="shared" si="95"/>
        <v>14458.178469920334</v>
      </c>
      <c r="N439" s="49">
        <f t="shared" si="94"/>
        <v>67148.19664006497</v>
      </c>
      <c r="O439" s="129"/>
      <c r="Z439" s="78" t="e">
        <f>#REF!-#REF!</f>
        <v>#REF!</v>
      </c>
      <c r="AA439" s="71" t="e">
        <f>Z439/#REF!</f>
        <v>#REF!</v>
      </c>
      <c r="AB439" s="72">
        <v>114578.8735579334</v>
      </c>
      <c r="AC439" s="79" t="e">
        <f>#REF!-AB439</f>
        <v>#REF!</v>
      </c>
      <c r="AD439" s="71" t="e">
        <f>AC439/#REF!</f>
        <v>#REF!</v>
      </c>
      <c r="AE439" s="78" t="e">
        <f>#REF!-#REF!</f>
        <v>#REF!</v>
      </c>
      <c r="AF439" s="71" t="e">
        <f>AE439/#REF!</f>
        <v>#REF!</v>
      </c>
      <c r="AG439" s="78" t="e">
        <f>#REF!-#REF!</f>
        <v>#REF!</v>
      </c>
      <c r="AH439" s="73" t="e">
        <f>AG439/#REF!</f>
        <v>#REF!</v>
      </c>
    </row>
    <row r="440" spans="1:34" s="70" customFormat="1" ht="14.25">
      <c r="A440" s="11" t="s">
        <v>803</v>
      </c>
      <c r="B440" s="52" t="s">
        <v>804</v>
      </c>
      <c r="C440" s="108">
        <v>964</v>
      </c>
      <c r="D440" s="122">
        <v>1011861.64</v>
      </c>
      <c r="E440" s="124">
        <v>80550</v>
      </c>
      <c r="F440" s="12">
        <f t="shared" si="88"/>
        <v>12109.678720794538</v>
      </c>
      <c r="G440" s="13">
        <f t="shared" si="96"/>
        <v>0.0006902742558995305</v>
      </c>
      <c r="H440" s="97">
        <f t="shared" si="97"/>
        <v>12.561907386716326</v>
      </c>
      <c r="I440" s="97">
        <f t="shared" si="98"/>
        <v>2469.6787207945385</v>
      </c>
      <c r="J440" s="97">
        <f t="shared" si="86"/>
        <v>2469.6787207945385</v>
      </c>
      <c r="K440" s="97">
        <f t="shared" si="99"/>
        <v>0.0005255865942099949</v>
      </c>
      <c r="L440" s="47">
        <f t="shared" si="93"/>
        <v>52136.41454809153</v>
      </c>
      <c r="M440" s="48">
        <f t="shared" si="95"/>
        <v>9707.584395058606</v>
      </c>
      <c r="N440" s="49">
        <f t="shared" si="94"/>
        <v>61843.99894315014</v>
      </c>
      <c r="O440" s="129"/>
      <c r="Z440" s="78" t="e">
        <f>#REF!-#REF!</f>
        <v>#REF!</v>
      </c>
      <c r="AA440" s="71" t="e">
        <f>Z440/#REF!</f>
        <v>#REF!</v>
      </c>
      <c r="AB440" s="72">
        <v>119757.08063283199</v>
      </c>
      <c r="AC440" s="79" t="e">
        <f>#REF!-AB440</f>
        <v>#REF!</v>
      </c>
      <c r="AD440" s="71" t="e">
        <f>AC440/#REF!</f>
        <v>#REF!</v>
      </c>
      <c r="AE440" s="78" t="e">
        <f>#REF!-#REF!</f>
        <v>#REF!</v>
      </c>
      <c r="AF440" s="71" t="e">
        <f>AE440/#REF!</f>
        <v>#REF!</v>
      </c>
      <c r="AG440" s="78" t="e">
        <f>#REF!-#REF!</f>
        <v>#REF!</v>
      </c>
      <c r="AH440" s="73" t="e">
        <f>AG440/#REF!</f>
        <v>#REF!</v>
      </c>
    </row>
    <row r="441" spans="1:34" s="70" customFormat="1" ht="14.25">
      <c r="A441" s="11" t="s">
        <v>805</v>
      </c>
      <c r="B441" s="52" t="s">
        <v>806</v>
      </c>
      <c r="C441" s="108">
        <v>923</v>
      </c>
      <c r="D441" s="122">
        <v>700913.11</v>
      </c>
      <c r="E441" s="124">
        <v>65750</v>
      </c>
      <c r="F441" s="12">
        <f t="shared" si="88"/>
        <v>9839.434228593154</v>
      </c>
      <c r="G441" s="13">
        <f t="shared" si="96"/>
        <v>0.0005608660887882649</v>
      </c>
      <c r="H441" s="97">
        <f t="shared" si="97"/>
        <v>10.660275437262356</v>
      </c>
      <c r="I441" s="97">
        <f t="shared" si="98"/>
        <v>609.434228593155</v>
      </c>
      <c r="J441" s="97">
        <f t="shared" si="86"/>
        <v>609.434228593155</v>
      </c>
      <c r="K441" s="97">
        <f t="shared" si="99"/>
        <v>0.00012969721846986735</v>
      </c>
      <c r="L441" s="47">
        <f t="shared" si="93"/>
        <v>42362.215686177646</v>
      </c>
      <c r="M441" s="48">
        <f t="shared" si="95"/>
        <v>2395.50762513845</v>
      </c>
      <c r="N441" s="49">
        <f t="shared" si="94"/>
        <v>44757.7233113161</v>
      </c>
      <c r="O441" s="129"/>
      <c r="Z441" s="78" t="e">
        <f>#REF!-#REF!</f>
        <v>#REF!</v>
      </c>
      <c r="AA441" s="71" t="e">
        <f>Z441/#REF!</f>
        <v>#REF!</v>
      </c>
      <c r="AB441" s="72">
        <v>68672.342257662</v>
      </c>
      <c r="AC441" s="79" t="e">
        <f>#REF!-AB441</f>
        <v>#REF!</v>
      </c>
      <c r="AD441" s="71" t="e">
        <f>AC441/#REF!</f>
        <v>#REF!</v>
      </c>
      <c r="AE441" s="78" t="e">
        <f>#REF!-#REF!</f>
        <v>#REF!</v>
      </c>
      <c r="AF441" s="71" t="e">
        <f>AE441/#REF!</f>
        <v>#REF!</v>
      </c>
      <c r="AG441" s="78" t="e">
        <f>#REF!-#REF!</f>
        <v>#REF!</v>
      </c>
      <c r="AH441" s="73" t="e">
        <f>AG441/#REF!</f>
        <v>#REF!</v>
      </c>
    </row>
    <row r="442" spans="1:34" s="70" customFormat="1" ht="14.25">
      <c r="A442" s="11" t="s">
        <v>807</v>
      </c>
      <c r="B442" s="52" t="s">
        <v>808</v>
      </c>
      <c r="C442" s="108">
        <v>1510</v>
      </c>
      <c r="D442" s="122">
        <v>5118289.38</v>
      </c>
      <c r="E442" s="124">
        <v>384650</v>
      </c>
      <c r="F442" s="12">
        <f t="shared" si="88"/>
        <v>20092.595772260494</v>
      </c>
      <c r="G442" s="13">
        <f t="shared" si="96"/>
        <v>0.0011453154055995607</v>
      </c>
      <c r="H442" s="97">
        <f t="shared" si="97"/>
        <v>13.306354816066554</v>
      </c>
      <c r="I442" s="97">
        <f t="shared" si="98"/>
        <v>4992.595772260496</v>
      </c>
      <c r="J442" s="97">
        <f t="shared" si="86"/>
        <v>4992.595772260496</v>
      </c>
      <c r="K442" s="97">
        <f t="shared" si="99"/>
        <v>0.0010625031450914447</v>
      </c>
      <c r="L442" s="47">
        <f t="shared" si="93"/>
        <v>86505.67258493481</v>
      </c>
      <c r="M442" s="48">
        <f t="shared" si="95"/>
        <v>19624.433089838985</v>
      </c>
      <c r="N442" s="49">
        <f t="shared" si="94"/>
        <v>106130.1056747738</v>
      </c>
      <c r="O442" s="129"/>
      <c r="Z442" s="78" t="e">
        <f>#REF!-#REF!</f>
        <v>#REF!</v>
      </c>
      <c r="AA442" s="71" t="e">
        <f>Z442/#REF!</f>
        <v>#REF!</v>
      </c>
      <c r="AB442" s="72">
        <v>93208.86133553865</v>
      </c>
      <c r="AC442" s="79" t="e">
        <f>#REF!-AB442</f>
        <v>#REF!</v>
      </c>
      <c r="AD442" s="71" t="e">
        <f>AC442/#REF!</f>
        <v>#REF!</v>
      </c>
      <c r="AE442" s="78" t="e">
        <f>#REF!-#REF!</f>
        <v>#REF!</v>
      </c>
      <c r="AF442" s="71" t="e">
        <f>AE442/#REF!</f>
        <v>#REF!</v>
      </c>
      <c r="AG442" s="78" t="e">
        <f>#REF!-#REF!</f>
        <v>#REF!</v>
      </c>
      <c r="AH442" s="73" t="e">
        <f>AG442/#REF!</f>
        <v>#REF!</v>
      </c>
    </row>
    <row r="443" spans="1:34" s="70" customFormat="1" ht="14.25">
      <c r="A443" s="11" t="s">
        <v>809</v>
      </c>
      <c r="B443" s="52" t="s">
        <v>810</v>
      </c>
      <c r="C443" s="108">
        <v>1300</v>
      </c>
      <c r="D443" s="122">
        <v>2047482.9</v>
      </c>
      <c r="E443" s="124">
        <v>177200</v>
      </c>
      <c r="F443" s="12">
        <f t="shared" si="88"/>
        <v>15021.037076749437</v>
      </c>
      <c r="G443" s="13">
        <f t="shared" si="96"/>
        <v>0.0008562271080889725</v>
      </c>
      <c r="H443" s="97">
        <f t="shared" si="97"/>
        <v>11.554643905191874</v>
      </c>
      <c r="I443" s="97">
        <f t="shared" si="98"/>
        <v>2021.037076749436</v>
      </c>
      <c r="J443" s="97">
        <f t="shared" si="86"/>
        <v>2021.037076749436</v>
      </c>
      <c r="K443" s="97">
        <f t="shared" si="99"/>
        <v>0.00043010857444612154</v>
      </c>
      <c r="L443" s="47">
        <f t="shared" si="93"/>
        <v>64670.8334739601</v>
      </c>
      <c r="M443" s="48">
        <f t="shared" si="95"/>
        <v>7944.1053700198645</v>
      </c>
      <c r="N443" s="49">
        <f t="shared" si="94"/>
        <v>72614.93884397997</v>
      </c>
      <c r="O443" s="129"/>
      <c r="Z443" s="78" t="e">
        <f>#REF!-#REF!</f>
        <v>#REF!</v>
      </c>
      <c r="AA443" s="71" t="e">
        <f>Z443/#REF!</f>
        <v>#REF!</v>
      </c>
      <c r="AB443" s="72">
        <v>80164.35711643558</v>
      </c>
      <c r="AC443" s="79" t="e">
        <f>#REF!-AB443</f>
        <v>#REF!</v>
      </c>
      <c r="AD443" s="71" t="e">
        <f>AC443/#REF!</f>
        <v>#REF!</v>
      </c>
      <c r="AE443" s="78" t="e">
        <f>#REF!-#REF!</f>
        <v>#REF!</v>
      </c>
      <c r="AF443" s="71" t="e">
        <f>AE443/#REF!</f>
        <v>#REF!</v>
      </c>
      <c r="AG443" s="78" t="e">
        <f>#REF!-#REF!</f>
        <v>#REF!</v>
      </c>
      <c r="AH443" s="73" t="e">
        <f>AG443/#REF!</f>
        <v>#REF!</v>
      </c>
    </row>
    <row r="444" spans="1:34" s="70" customFormat="1" ht="14.25">
      <c r="A444" s="11" t="s">
        <v>811</v>
      </c>
      <c r="B444" s="52" t="s">
        <v>812</v>
      </c>
      <c r="C444" s="108">
        <v>666</v>
      </c>
      <c r="D444" s="122">
        <v>602887.06</v>
      </c>
      <c r="E444" s="124">
        <v>50350</v>
      </c>
      <c r="F444" s="12">
        <f t="shared" si="88"/>
        <v>7974.633206752732</v>
      </c>
      <c r="G444" s="13">
        <f t="shared" si="96"/>
        <v>0.00045456895511277086</v>
      </c>
      <c r="H444" s="97">
        <f t="shared" si="97"/>
        <v>11.97392373386296</v>
      </c>
      <c r="I444" s="97">
        <f t="shared" si="98"/>
        <v>1314.633206752732</v>
      </c>
      <c r="J444" s="97">
        <f aca="true" t="shared" si="100" ref="J444:J453">IF(I444&gt;0,I444,0)</f>
        <v>1314.633206752732</v>
      </c>
      <c r="K444" s="97">
        <f t="shared" si="99"/>
        <v>0.0002797746864621486</v>
      </c>
      <c r="L444" s="47">
        <f t="shared" si="93"/>
        <v>34333.59317966758</v>
      </c>
      <c r="M444" s="48">
        <f t="shared" si="95"/>
        <v>5167.438458955885</v>
      </c>
      <c r="N444" s="49">
        <f t="shared" si="94"/>
        <v>39501.03163862346</v>
      </c>
      <c r="O444" s="129"/>
      <c r="Z444" s="78" t="e">
        <f>#REF!-#REF!</f>
        <v>#REF!</v>
      </c>
      <c r="AA444" s="71" t="e">
        <f>Z444/#REF!</f>
        <v>#REF!</v>
      </c>
      <c r="AB444" s="72">
        <v>69251.22093521754</v>
      </c>
      <c r="AC444" s="79" t="e">
        <f>#REF!-AB444</f>
        <v>#REF!</v>
      </c>
      <c r="AD444" s="71" t="e">
        <f>AC444/#REF!</f>
        <v>#REF!</v>
      </c>
      <c r="AE444" s="78" t="e">
        <f>#REF!-#REF!</f>
        <v>#REF!</v>
      </c>
      <c r="AF444" s="71" t="e">
        <f>AE444/#REF!</f>
        <v>#REF!</v>
      </c>
      <c r="AG444" s="78" t="e">
        <f>#REF!-#REF!</f>
        <v>#REF!</v>
      </c>
      <c r="AH444" s="73" t="e">
        <f>AG444/#REF!</f>
        <v>#REF!</v>
      </c>
    </row>
    <row r="445" spans="1:34" s="70" customFormat="1" ht="14.25">
      <c r="A445" s="11" t="s">
        <v>813</v>
      </c>
      <c r="B445" s="52" t="s">
        <v>814</v>
      </c>
      <c r="C445" s="108">
        <v>1368</v>
      </c>
      <c r="D445" s="122">
        <v>1897595.36</v>
      </c>
      <c r="E445" s="124">
        <v>194050</v>
      </c>
      <c r="F445" s="12">
        <f t="shared" si="88"/>
        <v>13377.533895800052</v>
      </c>
      <c r="G445" s="13">
        <f t="shared" si="96"/>
        <v>0.0007625443637771636</v>
      </c>
      <c r="H445" s="97">
        <f t="shared" si="97"/>
        <v>9.778899046637465</v>
      </c>
      <c r="I445" s="97">
        <f t="shared" si="98"/>
        <v>-302.46610419994846</v>
      </c>
      <c r="J445" s="97">
        <f t="shared" si="100"/>
        <v>0</v>
      </c>
      <c r="K445" s="97">
        <f t="shared" si="99"/>
        <v>0</v>
      </c>
      <c r="L445" s="47">
        <f t="shared" si="93"/>
        <v>57594.97579608917</v>
      </c>
      <c r="M445" s="48">
        <f t="shared" si="95"/>
        <v>0</v>
      </c>
      <c r="N445" s="49">
        <f t="shared" si="94"/>
        <v>57594.97579608917</v>
      </c>
      <c r="O445" s="129"/>
      <c r="Z445" s="78" t="e">
        <f>#REF!-#REF!</f>
        <v>#REF!</v>
      </c>
      <c r="AA445" s="71" t="e">
        <f>Z445/#REF!</f>
        <v>#REF!</v>
      </c>
      <c r="AB445" s="72">
        <v>122250.46362379676</v>
      </c>
      <c r="AC445" s="79" t="e">
        <f>#REF!-AB445</f>
        <v>#REF!</v>
      </c>
      <c r="AD445" s="71" t="e">
        <f>AC445/#REF!</f>
        <v>#REF!</v>
      </c>
      <c r="AE445" s="78" t="e">
        <f>#REF!-#REF!</f>
        <v>#REF!</v>
      </c>
      <c r="AF445" s="71" t="e">
        <f>AE445/#REF!</f>
        <v>#REF!</v>
      </c>
      <c r="AG445" s="78" t="e">
        <f>#REF!-#REF!</f>
        <v>#REF!</v>
      </c>
      <c r="AH445" s="73" t="e">
        <f>AG445/#REF!</f>
        <v>#REF!</v>
      </c>
    </row>
    <row r="446" spans="1:34" s="70" customFormat="1" ht="14.25">
      <c r="A446" s="11" t="s">
        <v>815</v>
      </c>
      <c r="B446" s="52" t="s">
        <v>816</v>
      </c>
      <c r="C446" s="108">
        <v>2699</v>
      </c>
      <c r="D446" s="122">
        <v>3932061.51</v>
      </c>
      <c r="E446" s="124">
        <v>280250</v>
      </c>
      <c r="F446" s="12">
        <f t="shared" si="88"/>
        <v>37868.45322208742</v>
      </c>
      <c r="G446" s="13">
        <f t="shared" si="96"/>
        <v>0.0021585724091140466</v>
      </c>
      <c r="H446" s="97">
        <f t="shared" si="97"/>
        <v>14.030549545049062</v>
      </c>
      <c r="I446" s="97">
        <f t="shared" si="98"/>
        <v>10878.453222087419</v>
      </c>
      <c r="J446" s="97">
        <f t="shared" si="100"/>
        <v>10878.453222087419</v>
      </c>
      <c r="K446" s="97">
        <f t="shared" si="99"/>
        <v>0.0023151064675449888</v>
      </c>
      <c r="L446" s="47">
        <f t="shared" si="93"/>
        <v>163036.97406038395</v>
      </c>
      <c r="M446" s="48">
        <f t="shared" si="95"/>
        <v>42760.016455555946</v>
      </c>
      <c r="N446" s="49">
        <f t="shared" si="94"/>
        <v>205796.9905159399</v>
      </c>
      <c r="O446" s="129"/>
      <c r="Z446" s="78" t="e">
        <f>#REF!-#REF!</f>
        <v>#REF!</v>
      </c>
      <c r="AA446" s="71" t="e">
        <f>Z446/#REF!</f>
        <v>#REF!</v>
      </c>
      <c r="AB446" s="72">
        <v>302588.4314292878</v>
      </c>
      <c r="AC446" s="79" t="e">
        <f>#REF!-AB446</f>
        <v>#REF!</v>
      </c>
      <c r="AD446" s="71" t="e">
        <f>AC446/#REF!</f>
        <v>#REF!</v>
      </c>
      <c r="AE446" s="78" t="e">
        <f>#REF!-#REF!</f>
        <v>#REF!</v>
      </c>
      <c r="AF446" s="71" t="e">
        <f>AE446/#REF!</f>
        <v>#REF!</v>
      </c>
      <c r="AG446" s="78" t="e">
        <f>#REF!-#REF!</f>
        <v>#REF!</v>
      </c>
      <c r="AH446" s="73" t="e">
        <f>AG446/#REF!</f>
        <v>#REF!</v>
      </c>
    </row>
    <row r="447" spans="1:34" s="70" customFormat="1" ht="14.25">
      <c r="A447" s="11" t="s">
        <v>817</v>
      </c>
      <c r="B447" s="52" t="s">
        <v>818</v>
      </c>
      <c r="C447" s="108">
        <v>1546</v>
      </c>
      <c r="D447" s="122">
        <v>2839865.49</v>
      </c>
      <c r="E447" s="124">
        <v>229250</v>
      </c>
      <c r="F447" s="12">
        <f t="shared" si="88"/>
        <v>19151.28483114504</v>
      </c>
      <c r="G447" s="13">
        <f t="shared" si="96"/>
        <v>0.0010916589276343117</v>
      </c>
      <c r="H447" s="97">
        <f t="shared" si="97"/>
        <v>12.38763572519084</v>
      </c>
      <c r="I447" s="97">
        <f t="shared" si="98"/>
        <v>3691.284831145039</v>
      </c>
      <c r="J447" s="97">
        <f t="shared" si="100"/>
        <v>3691.284831145039</v>
      </c>
      <c r="K447" s="97">
        <f t="shared" si="99"/>
        <v>0.0007855636469331429</v>
      </c>
      <c r="L447" s="47">
        <f t="shared" si="93"/>
        <v>82452.99880421956</v>
      </c>
      <c r="M447" s="48">
        <f t="shared" si="95"/>
        <v>14509.360558855149</v>
      </c>
      <c r="N447" s="49">
        <f t="shared" si="94"/>
        <v>96962.3593630747</v>
      </c>
      <c r="O447" s="129"/>
      <c r="Z447" s="78" t="e">
        <f>#REF!-#REF!</f>
        <v>#REF!</v>
      </c>
      <c r="AA447" s="71" t="e">
        <f>Z447/#REF!</f>
        <v>#REF!</v>
      </c>
      <c r="AB447" s="72">
        <v>145177.55196882732</v>
      </c>
      <c r="AC447" s="79" t="e">
        <f>#REF!-AB447</f>
        <v>#REF!</v>
      </c>
      <c r="AD447" s="71" t="e">
        <f>AC447/#REF!</f>
        <v>#REF!</v>
      </c>
      <c r="AE447" s="78" t="e">
        <f>#REF!-#REF!</f>
        <v>#REF!</v>
      </c>
      <c r="AF447" s="71" t="e">
        <f>AE447/#REF!</f>
        <v>#REF!</v>
      </c>
      <c r="AG447" s="78" t="e">
        <f>#REF!-#REF!</f>
        <v>#REF!</v>
      </c>
      <c r="AH447" s="73" t="e">
        <f>AG447/#REF!</f>
        <v>#REF!</v>
      </c>
    </row>
    <row r="448" spans="1:34" s="70" customFormat="1" ht="14.25">
      <c r="A448" s="11" t="s">
        <v>819</v>
      </c>
      <c r="B448" s="52" t="s">
        <v>820</v>
      </c>
      <c r="C448" s="108">
        <v>1450</v>
      </c>
      <c r="D448" s="122">
        <v>1657559.96</v>
      </c>
      <c r="E448" s="124">
        <v>117350</v>
      </c>
      <c r="F448" s="12">
        <f t="shared" si="88"/>
        <v>20481.141389007244</v>
      </c>
      <c r="G448" s="13">
        <f t="shared" si="96"/>
        <v>0.0011674632298867842</v>
      </c>
      <c r="H448" s="97">
        <f t="shared" si="97"/>
        <v>14.124925095867065</v>
      </c>
      <c r="I448" s="97">
        <f t="shared" si="98"/>
        <v>5981.141389007244</v>
      </c>
      <c r="J448" s="97">
        <f t="shared" si="100"/>
        <v>5981.141389007244</v>
      </c>
      <c r="K448" s="97">
        <f t="shared" si="99"/>
        <v>0.0012728812479403807</v>
      </c>
      <c r="L448" s="47">
        <f t="shared" si="93"/>
        <v>88178.49775334881</v>
      </c>
      <c r="M448" s="48">
        <f t="shared" si="95"/>
        <v>23510.116649458832</v>
      </c>
      <c r="N448" s="49">
        <f t="shared" si="94"/>
        <v>111688.61440280764</v>
      </c>
      <c r="O448" s="129"/>
      <c r="Z448" s="78" t="e">
        <f>#REF!-#REF!</f>
        <v>#REF!</v>
      </c>
      <c r="AA448" s="71" t="e">
        <f>Z448/#REF!</f>
        <v>#REF!</v>
      </c>
      <c r="AB448" s="72">
        <v>105029.63288567988</v>
      </c>
      <c r="AC448" s="79" t="e">
        <f>#REF!-AB448</f>
        <v>#REF!</v>
      </c>
      <c r="AD448" s="71" t="e">
        <f>AC448/#REF!</f>
        <v>#REF!</v>
      </c>
      <c r="AE448" s="78" t="e">
        <f>#REF!-#REF!</f>
        <v>#REF!</v>
      </c>
      <c r="AF448" s="71" t="e">
        <f>AE448/#REF!</f>
        <v>#REF!</v>
      </c>
      <c r="AG448" s="78" t="e">
        <f>#REF!-#REF!</f>
        <v>#REF!</v>
      </c>
      <c r="AH448" s="73" t="e">
        <f>AG448/#REF!</f>
        <v>#REF!</v>
      </c>
    </row>
    <row r="449" spans="1:34" s="70" customFormat="1" ht="14.25">
      <c r="A449" s="11" t="s">
        <v>821</v>
      </c>
      <c r="B449" s="52" t="s">
        <v>822</v>
      </c>
      <c r="C449" s="108">
        <v>791</v>
      </c>
      <c r="D449" s="122">
        <v>455104.59</v>
      </c>
      <c r="E449" s="124">
        <v>47450</v>
      </c>
      <c r="F449" s="12">
        <f t="shared" si="88"/>
        <v>7586.675040885142</v>
      </c>
      <c r="G449" s="13">
        <f t="shared" si="96"/>
        <v>0.00043245461662049195</v>
      </c>
      <c r="H449" s="97">
        <f t="shared" si="97"/>
        <v>9.59124531085353</v>
      </c>
      <c r="I449" s="97">
        <f t="shared" si="98"/>
        <v>-323.32495911485756</v>
      </c>
      <c r="J449" s="97">
        <f t="shared" si="100"/>
        <v>0</v>
      </c>
      <c r="K449" s="97">
        <f t="shared" si="99"/>
        <v>0</v>
      </c>
      <c r="L449" s="47">
        <f t="shared" si="93"/>
        <v>32663.297193345756</v>
      </c>
      <c r="M449" s="48">
        <f t="shared" si="95"/>
        <v>0</v>
      </c>
      <c r="N449" s="49">
        <f t="shared" si="94"/>
        <v>32663.297193345756</v>
      </c>
      <c r="O449" s="129"/>
      <c r="Z449" s="78" t="e">
        <f>#REF!-#REF!</f>
        <v>#REF!</v>
      </c>
      <c r="AA449" s="71" t="e">
        <f>Z449/#REF!</f>
        <v>#REF!</v>
      </c>
      <c r="AB449" s="72">
        <v>66498.93048931015</v>
      </c>
      <c r="AC449" s="79" t="e">
        <f>#REF!-AB449</f>
        <v>#REF!</v>
      </c>
      <c r="AD449" s="71" t="e">
        <f>AC449/#REF!</f>
        <v>#REF!</v>
      </c>
      <c r="AE449" s="78" t="e">
        <f>#REF!-#REF!</f>
        <v>#REF!</v>
      </c>
      <c r="AF449" s="71" t="e">
        <f>AE449/#REF!</f>
        <v>#REF!</v>
      </c>
      <c r="AG449" s="78" t="e">
        <f>#REF!-#REF!</f>
        <v>#REF!</v>
      </c>
      <c r="AH449" s="73" t="e">
        <f>AG449/#REF!</f>
        <v>#REF!</v>
      </c>
    </row>
    <row r="450" spans="1:34" s="70" customFormat="1" ht="14.25">
      <c r="A450" s="11" t="s">
        <v>823</v>
      </c>
      <c r="B450" s="52" t="s">
        <v>824</v>
      </c>
      <c r="C450" s="108">
        <v>1020</v>
      </c>
      <c r="D450" s="122">
        <v>669028.11</v>
      </c>
      <c r="E450" s="124">
        <v>58850</v>
      </c>
      <c r="F450" s="12">
        <f t="shared" si="88"/>
        <v>11595.729349192863</v>
      </c>
      <c r="G450" s="13">
        <f t="shared" si="96"/>
        <v>0.0006609781838705361</v>
      </c>
      <c r="H450" s="97">
        <f t="shared" si="97"/>
        <v>11.368362107051826</v>
      </c>
      <c r="I450" s="97">
        <f t="shared" si="98"/>
        <v>1395.7293491928629</v>
      </c>
      <c r="J450" s="97">
        <f t="shared" si="100"/>
        <v>1395.7293491928629</v>
      </c>
      <c r="K450" s="97">
        <f t="shared" si="99"/>
        <v>0.00029703322497154816</v>
      </c>
      <c r="L450" s="47">
        <f t="shared" si="93"/>
        <v>49923.68222774159</v>
      </c>
      <c r="M450" s="48">
        <f t="shared" si="95"/>
        <v>5486.203665224494</v>
      </c>
      <c r="N450" s="49">
        <f t="shared" si="94"/>
        <v>55409.885892966086</v>
      </c>
      <c r="O450" s="129"/>
      <c r="Z450" s="78" t="e">
        <f>#REF!-#REF!</f>
        <v>#REF!</v>
      </c>
      <c r="AA450" s="71" t="e">
        <f>Z450/#REF!</f>
        <v>#REF!</v>
      </c>
      <c r="AB450" s="72">
        <v>97733.83784105477</v>
      </c>
      <c r="AC450" s="79" t="e">
        <f>#REF!-AB450</f>
        <v>#REF!</v>
      </c>
      <c r="AD450" s="71" t="e">
        <f>AC450/#REF!</f>
        <v>#REF!</v>
      </c>
      <c r="AE450" s="78" t="e">
        <f>#REF!-#REF!</f>
        <v>#REF!</v>
      </c>
      <c r="AF450" s="71" t="e">
        <f>AE450/#REF!</f>
        <v>#REF!</v>
      </c>
      <c r="AG450" s="78" t="e">
        <f>#REF!-#REF!</f>
        <v>#REF!</v>
      </c>
      <c r="AH450" s="73" t="e">
        <f>AG450/#REF!</f>
        <v>#REF!</v>
      </c>
    </row>
    <row r="451" spans="1:34" s="70" customFormat="1" ht="14.25">
      <c r="A451" s="11" t="s">
        <v>825</v>
      </c>
      <c r="B451" s="52" t="s">
        <v>826</v>
      </c>
      <c r="C451" s="108">
        <v>1996</v>
      </c>
      <c r="D451" s="122">
        <v>1303148</v>
      </c>
      <c r="E451" s="124">
        <v>117300</v>
      </c>
      <c r="F451" s="12">
        <f t="shared" si="88"/>
        <v>22174.62410912191</v>
      </c>
      <c r="G451" s="13">
        <f t="shared" si="96"/>
        <v>0.001263994901077906</v>
      </c>
      <c r="H451" s="97">
        <f t="shared" si="97"/>
        <v>11.109531116794544</v>
      </c>
      <c r="I451" s="97">
        <f t="shared" si="98"/>
        <v>2214.6241091219104</v>
      </c>
      <c r="J451" s="97">
        <f t="shared" si="100"/>
        <v>2214.6241091219104</v>
      </c>
      <c r="K451" s="97">
        <f t="shared" si="99"/>
        <v>0.00047130694902463156</v>
      </c>
      <c r="L451" s="47">
        <f t="shared" si="93"/>
        <v>95469.53487841424</v>
      </c>
      <c r="M451" s="48">
        <f t="shared" si="95"/>
        <v>8705.039348484945</v>
      </c>
      <c r="N451" s="49">
        <f t="shared" si="94"/>
        <v>104174.57422689919</v>
      </c>
      <c r="O451" s="129"/>
      <c r="Z451" s="78" t="e">
        <f>#REF!-#REF!</f>
        <v>#REF!</v>
      </c>
      <c r="AA451" s="71" t="e">
        <f>Z451/#REF!</f>
        <v>#REF!</v>
      </c>
      <c r="AB451" s="72">
        <v>152918.93106555392</v>
      </c>
      <c r="AC451" s="79" t="e">
        <f>#REF!-AB451</f>
        <v>#REF!</v>
      </c>
      <c r="AD451" s="71" t="e">
        <f>AC451/#REF!</f>
        <v>#REF!</v>
      </c>
      <c r="AE451" s="78" t="e">
        <f>#REF!-#REF!</f>
        <v>#REF!</v>
      </c>
      <c r="AF451" s="71" t="e">
        <f>AE451/#REF!</f>
        <v>#REF!</v>
      </c>
      <c r="AG451" s="78" t="e">
        <f>#REF!-#REF!</f>
        <v>#REF!</v>
      </c>
      <c r="AH451" s="73" t="e">
        <f>AG451/#REF!</f>
        <v>#REF!</v>
      </c>
    </row>
    <row r="452" spans="1:34" s="70" customFormat="1" ht="14.25">
      <c r="A452" s="11" t="s">
        <v>827</v>
      </c>
      <c r="B452" s="52" t="s">
        <v>828</v>
      </c>
      <c r="C452" s="108">
        <v>910</v>
      </c>
      <c r="D452" s="122">
        <v>572876.37</v>
      </c>
      <c r="E452" s="124">
        <v>55900</v>
      </c>
      <c r="F452" s="12">
        <f t="shared" si="88"/>
        <v>9325.894395348838</v>
      </c>
      <c r="G452" s="13">
        <f t="shared" si="96"/>
        <v>0.0005315933612088967</v>
      </c>
      <c r="H452" s="97">
        <f t="shared" si="97"/>
        <v>10.248235599284437</v>
      </c>
      <c r="I452" s="97">
        <f t="shared" si="98"/>
        <v>225.8943953488372</v>
      </c>
      <c r="J452" s="97">
        <f t="shared" si="100"/>
        <v>225.8943953488372</v>
      </c>
      <c r="K452" s="97">
        <f t="shared" si="99"/>
        <v>4.807389111095588E-05</v>
      </c>
      <c r="L452" s="47">
        <f t="shared" si="93"/>
        <v>40151.246572107964</v>
      </c>
      <c r="M452" s="48">
        <f t="shared" si="95"/>
        <v>887.9247688193551</v>
      </c>
      <c r="N452" s="49">
        <f t="shared" si="94"/>
        <v>41039.17134092732</v>
      </c>
      <c r="O452" s="129"/>
      <c r="Z452" s="78" t="e">
        <f>#REF!-#REF!</f>
        <v>#REF!</v>
      </c>
      <c r="AA452" s="71" t="e">
        <f>Z452/#REF!</f>
        <v>#REF!</v>
      </c>
      <c r="AB452" s="72">
        <v>56701.069383481605</v>
      </c>
      <c r="AC452" s="79" t="e">
        <f>#REF!-AB452</f>
        <v>#REF!</v>
      </c>
      <c r="AD452" s="71" t="e">
        <f>AC452/#REF!</f>
        <v>#REF!</v>
      </c>
      <c r="AE452" s="78" t="e">
        <f>#REF!-#REF!</f>
        <v>#REF!</v>
      </c>
      <c r="AF452" s="71" t="e">
        <f>AE452/#REF!</f>
        <v>#REF!</v>
      </c>
      <c r="AG452" s="78" t="e">
        <f>#REF!-#REF!</f>
        <v>#REF!</v>
      </c>
      <c r="AH452" s="73" t="e">
        <f>AG452/#REF!</f>
        <v>#REF!</v>
      </c>
    </row>
    <row r="453" spans="1:34" s="70" customFormat="1" ht="14.25">
      <c r="A453" s="11" t="s">
        <v>829</v>
      </c>
      <c r="B453" s="52" t="s">
        <v>830</v>
      </c>
      <c r="C453" s="108">
        <v>3544</v>
      </c>
      <c r="D453" s="122">
        <v>2806662.42</v>
      </c>
      <c r="E453" s="124">
        <v>254350</v>
      </c>
      <c r="F453" s="12">
        <f t="shared" si="88"/>
        <v>39106.78834865343</v>
      </c>
      <c r="G453" s="13">
        <f t="shared" si="96"/>
        <v>0.002229159819214099</v>
      </c>
      <c r="H453" s="97">
        <f t="shared" si="97"/>
        <v>11.03464682524081</v>
      </c>
      <c r="I453" s="97">
        <f t="shared" si="98"/>
        <v>3666.788348653429</v>
      </c>
      <c r="J453" s="97">
        <f t="shared" si="100"/>
        <v>3666.788348653429</v>
      </c>
      <c r="K453" s="97">
        <f t="shared" si="99"/>
        <v>0.0007803504089947491</v>
      </c>
      <c r="L453" s="47">
        <f t="shared" si="93"/>
        <v>168368.44114524088</v>
      </c>
      <c r="M453" s="48">
        <f t="shared" si="95"/>
        <v>14413.072054133016</v>
      </c>
      <c r="N453" s="49">
        <f t="shared" si="94"/>
        <v>182781.5131993739</v>
      </c>
      <c r="O453" s="129"/>
      <c r="Z453" s="78" t="e">
        <f>#REF!-#REF!</f>
        <v>#REF!</v>
      </c>
      <c r="AA453" s="71" t="e">
        <f>Z453/#REF!</f>
        <v>#REF!</v>
      </c>
      <c r="AB453" s="72">
        <v>289017.8949261741</v>
      </c>
      <c r="AC453" s="79" t="e">
        <f>#REF!-AB453</f>
        <v>#REF!</v>
      </c>
      <c r="AD453" s="71" t="e">
        <f>AC453/#REF!</f>
        <v>#REF!</v>
      </c>
      <c r="AE453" s="78" t="e">
        <f>#REF!-#REF!</f>
        <v>#REF!</v>
      </c>
      <c r="AF453" s="71" t="e">
        <f>AE453/#REF!</f>
        <v>#REF!</v>
      </c>
      <c r="AG453" s="78" t="e">
        <f>#REF!-#REF!</f>
        <v>#REF!</v>
      </c>
      <c r="AH453" s="73" t="e">
        <f>AG453/#REF!</f>
        <v>#REF!</v>
      </c>
    </row>
    <row r="454" spans="1:34" s="70" customFormat="1" ht="12.75">
      <c r="A454" s="11"/>
      <c r="B454" s="52"/>
      <c r="C454" s="109"/>
      <c r="D454" s="37"/>
      <c r="E454" s="37"/>
      <c r="F454" s="12"/>
      <c r="G454" s="13"/>
      <c r="H454" s="97"/>
      <c r="I454" s="97"/>
      <c r="J454" s="97"/>
      <c r="K454" s="97"/>
      <c r="L454" s="47">
        <f t="shared" si="93"/>
        <v>0</v>
      </c>
      <c r="M454" s="48">
        <f t="shared" si="95"/>
        <v>0</v>
      </c>
      <c r="N454" s="49">
        <f t="shared" si="94"/>
        <v>0</v>
      </c>
      <c r="O454" s="129"/>
      <c r="Z454" s="78" t="e">
        <f>#REF!-#REF!</f>
        <v>#REF!</v>
      </c>
      <c r="AA454" s="71" t="e">
        <f>Z454/#REF!</f>
        <v>#REF!</v>
      </c>
      <c r="AB454" s="72"/>
      <c r="AC454" s="79" t="e">
        <f>#REF!-AB454</f>
        <v>#REF!</v>
      </c>
      <c r="AD454" s="71" t="e">
        <f>AC454/#REF!</f>
        <v>#REF!</v>
      </c>
      <c r="AE454" s="78" t="e">
        <f>#REF!-#REF!</f>
        <v>#REF!</v>
      </c>
      <c r="AF454" s="71"/>
      <c r="AG454" s="78" t="e">
        <f>#REF!-#REF!</f>
        <v>#REF!</v>
      </c>
      <c r="AH454" s="73" t="e">
        <f>AG454/#REF!</f>
        <v>#REF!</v>
      </c>
    </row>
    <row r="455" spans="1:34" s="70" customFormat="1" ht="12.75">
      <c r="A455" s="2"/>
      <c r="B455" s="2" t="s">
        <v>999</v>
      </c>
      <c r="C455" s="109"/>
      <c r="D455" s="37"/>
      <c r="E455" s="37"/>
      <c r="F455" s="12"/>
      <c r="G455" s="13"/>
      <c r="H455" s="97"/>
      <c r="I455" s="97"/>
      <c r="J455" s="97"/>
      <c r="K455" s="97"/>
      <c r="L455" s="47">
        <f t="shared" si="93"/>
        <v>0</v>
      </c>
      <c r="M455" s="48">
        <f t="shared" si="95"/>
        <v>0</v>
      </c>
      <c r="N455" s="49">
        <f t="shared" si="94"/>
        <v>0</v>
      </c>
      <c r="O455" s="129"/>
      <c r="Z455" s="78" t="e">
        <f>#REF!-#REF!</f>
        <v>#REF!</v>
      </c>
      <c r="AA455" s="71" t="e">
        <f>Z455/#REF!</f>
        <v>#REF!</v>
      </c>
      <c r="AB455" s="72"/>
      <c r="AC455" s="79" t="e">
        <f>#REF!-AB455</f>
        <v>#REF!</v>
      </c>
      <c r="AD455" s="71" t="e">
        <f>AC455/#REF!</f>
        <v>#REF!</v>
      </c>
      <c r="AE455" s="78" t="e">
        <f>#REF!-#REF!</f>
        <v>#REF!</v>
      </c>
      <c r="AF455" s="71"/>
      <c r="AG455" s="78" t="e">
        <f>#REF!-#REF!</f>
        <v>#REF!</v>
      </c>
      <c r="AH455" s="73" t="e">
        <f>AG455/#REF!</f>
        <v>#REF!</v>
      </c>
    </row>
    <row r="456" spans="1:34" s="70" customFormat="1" ht="14.25">
      <c r="A456" s="11" t="s">
        <v>831</v>
      </c>
      <c r="B456" s="52" t="s">
        <v>832</v>
      </c>
      <c r="C456" s="108">
        <v>1218</v>
      </c>
      <c r="D456" s="122">
        <v>1571464.8</v>
      </c>
      <c r="E456" s="124">
        <v>148050</v>
      </c>
      <c r="F456" s="12">
        <f aca="true" t="shared" si="101" ref="F456:F519">D456/E456*C456</f>
        <v>12928.362893617023</v>
      </c>
      <c r="G456" s="13">
        <f aca="true" t="shared" si="102" ref="G456:G501">F456/$F$534</f>
        <v>0.0007369407795325113</v>
      </c>
      <c r="H456" s="97">
        <f aca="true" t="shared" si="103" ref="H456:H501">D456/E456</f>
        <v>10.614419452887539</v>
      </c>
      <c r="I456" s="97">
        <f aca="true" t="shared" si="104" ref="I456:I501">(H456-10)*C456</f>
        <v>748.3628936170223</v>
      </c>
      <c r="J456" s="97">
        <f aca="true" t="shared" si="105" ref="J456:J507">IF(I456&gt;0,I456,0)</f>
        <v>748.3628936170223</v>
      </c>
      <c r="K456" s="97">
        <f aca="true" t="shared" si="106" ref="K456:K501">J456/$J$534</f>
        <v>0.00015926343016907339</v>
      </c>
      <c r="L456" s="47">
        <f t="shared" si="93"/>
        <v>55661.13707809058</v>
      </c>
      <c r="M456" s="48">
        <f t="shared" si="95"/>
        <v>2941.5955552227856</v>
      </c>
      <c r="N456" s="49">
        <f t="shared" si="94"/>
        <v>58602.73263331336</v>
      </c>
      <c r="O456" s="129"/>
      <c r="Z456" s="78" t="e">
        <f>#REF!-#REF!</f>
        <v>#REF!</v>
      </c>
      <c r="AA456" s="71" t="e">
        <f>Z456/#REF!</f>
        <v>#REF!</v>
      </c>
      <c r="AB456" s="72">
        <v>98189.2369247672</v>
      </c>
      <c r="AC456" s="79" t="e">
        <f>#REF!-AB456</f>
        <v>#REF!</v>
      </c>
      <c r="AD456" s="71" t="e">
        <f>AC456/#REF!</f>
        <v>#REF!</v>
      </c>
      <c r="AE456" s="78" t="e">
        <f>#REF!-#REF!</f>
        <v>#REF!</v>
      </c>
      <c r="AF456" s="71" t="e">
        <f>AE456/#REF!</f>
        <v>#REF!</v>
      </c>
      <c r="AG456" s="78" t="e">
        <f>#REF!-#REF!</f>
        <v>#REF!</v>
      </c>
      <c r="AH456" s="73" t="e">
        <f>AG456/#REF!</f>
        <v>#REF!</v>
      </c>
    </row>
    <row r="457" spans="1:34" s="70" customFormat="1" ht="14.25">
      <c r="A457" s="11" t="s">
        <v>833</v>
      </c>
      <c r="B457" s="52" t="s">
        <v>834</v>
      </c>
      <c r="C457" s="108">
        <v>505</v>
      </c>
      <c r="D457" s="122">
        <v>518163.5</v>
      </c>
      <c r="E457" s="124">
        <v>48300</v>
      </c>
      <c r="F457" s="12">
        <f t="shared" si="101"/>
        <v>5417.651501035197</v>
      </c>
      <c r="G457" s="13">
        <f t="shared" si="102"/>
        <v>0.00030881623243879744</v>
      </c>
      <c r="H457" s="97">
        <f t="shared" si="103"/>
        <v>10.728022774327123</v>
      </c>
      <c r="I457" s="97">
        <f t="shared" si="104"/>
        <v>367.65150103519693</v>
      </c>
      <c r="J457" s="97">
        <f t="shared" si="105"/>
        <v>367.65150103519693</v>
      </c>
      <c r="K457" s="97">
        <f t="shared" si="106"/>
        <v>7.824203960550594E-05</v>
      </c>
      <c r="L457" s="47">
        <f aca="true" t="shared" si="107" ref="L457:L520">$B$541*G457</f>
        <v>23324.89003610237</v>
      </c>
      <c r="M457" s="48">
        <f t="shared" si="95"/>
        <v>1445.1304715136948</v>
      </c>
      <c r="N457" s="49">
        <f aca="true" t="shared" si="108" ref="N457:N520">L457+M457</f>
        <v>24770.020507616064</v>
      </c>
      <c r="O457" s="129"/>
      <c r="Z457" s="78" t="e">
        <f>#REF!-#REF!</f>
        <v>#REF!</v>
      </c>
      <c r="AA457" s="71" t="e">
        <f>Z457/#REF!</f>
        <v>#REF!</v>
      </c>
      <c r="AB457" s="72">
        <v>42492.191336445714</v>
      </c>
      <c r="AC457" s="79" t="e">
        <f>#REF!-AB457</f>
        <v>#REF!</v>
      </c>
      <c r="AD457" s="71" t="e">
        <f>AC457/#REF!</f>
        <v>#REF!</v>
      </c>
      <c r="AE457" s="78" t="e">
        <f>#REF!-#REF!</f>
        <v>#REF!</v>
      </c>
      <c r="AF457" s="71" t="e">
        <f>AE457/#REF!</f>
        <v>#REF!</v>
      </c>
      <c r="AG457" s="78" t="e">
        <f>#REF!-#REF!</f>
        <v>#REF!</v>
      </c>
      <c r="AH457" s="73" t="e">
        <f>AG457/#REF!</f>
        <v>#REF!</v>
      </c>
    </row>
    <row r="458" spans="1:34" s="70" customFormat="1" ht="14.25">
      <c r="A458" s="11" t="s">
        <v>835</v>
      </c>
      <c r="B458" s="52" t="s">
        <v>836</v>
      </c>
      <c r="C458" s="108">
        <v>1558</v>
      </c>
      <c r="D458" s="122">
        <v>4323547.18</v>
      </c>
      <c r="E458" s="124">
        <v>211900</v>
      </c>
      <c r="F458" s="12">
        <f t="shared" si="101"/>
        <v>31788.98776045304</v>
      </c>
      <c r="G458" s="13">
        <f t="shared" si="102"/>
        <v>0.001812031547498089</v>
      </c>
      <c r="H458" s="97">
        <f t="shared" si="103"/>
        <v>20.403714865502593</v>
      </c>
      <c r="I458" s="97">
        <f t="shared" si="104"/>
        <v>16208.98776045304</v>
      </c>
      <c r="J458" s="97">
        <f t="shared" si="105"/>
        <v>16208.98776045304</v>
      </c>
      <c r="K458" s="97">
        <f t="shared" si="106"/>
        <v>0.003449528313491409</v>
      </c>
      <c r="L458" s="47">
        <f t="shared" si="107"/>
        <v>136862.74278253067</v>
      </c>
      <c r="M458" s="48">
        <f aca="true" t="shared" si="109" ref="M458:M521">$G$541*K458</f>
        <v>63712.78795018632</v>
      </c>
      <c r="N458" s="49">
        <f t="shared" si="108"/>
        <v>200575.530732717</v>
      </c>
      <c r="O458" s="129"/>
      <c r="Z458" s="78" t="e">
        <f>#REF!-#REF!</f>
        <v>#REF!</v>
      </c>
      <c r="AA458" s="71" t="e">
        <f>Z458/#REF!</f>
        <v>#REF!</v>
      </c>
      <c r="AB458" s="72">
        <v>188884.4092298557</v>
      </c>
      <c r="AC458" s="79" t="e">
        <f>#REF!-AB458</f>
        <v>#REF!</v>
      </c>
      <c r="AD458" s="71" t="e">
        <f>AC458/#REF!</f>
        <v>#REF!</v>
      </c>
      <c r="AE458" s="78" t="e">
        <f>#REF!-#REF!</f>
        <v>#REF!</v>
      </c>
      <c r="AF458" s="71" t="e">
        <f>AE458/#REF!</f>
        <v>#REF!</v>
      </c>
      <c r="AG458" s="78" t="e">
        <f>#REF!-#REF!</f>
        <v>#REF!</v>
      </c>
      <c r="AH458" s="73" t="e">
        <f>AG458/#REF!</f>
        <v>#REF!</v>
      </c>
    </row>
    <row r="459" spans="1:34" s="70" customFormat="1" ht="14.25">
      <c r="A459" s="11" t="s">
        <v>837</v>
      </c>
      <c r="B459" s="52" t="s">
        <v>838</v>
      </c>
      <c r="C459" s="108">
        <v>260</v>
      </c>
      <c r="D459" s="122">
        <v>202961.79</v>
      </c>
      <c r="E459" s="124">
        <v>13550</v>
      </c>
      <c r="F459" s="12">
        <f t="shared" si="101"/>
        <v>3894.469771217712</v>
      </c>
      <c r="G459" s="13">
        <f t="shared" si="102"/>
        <v>0.000221992035084655</v>
      </c>
      <c r="H459" s="97">
        <f t="shared" si="103"/>
        <v>14.978729889298894</v>
      </c>
      <c r="I459" s="97">
        <f t="shared" si="104"/>
        <v>1294.4697712177124</v>
      </c>
      <c r="J459" s="97">
        <f t="shared" si="105"/>
        <v>1294.4697712177124</v>
      </c>
      <c r="K459" s="97">
        <f t="shared" si="106"/>
        <v>0.000275483589275623</v>
      </c>
      <c r="L459" s="47">
        <f t="shared" si="107"/>
        <v>16767.05840994399</v>
      </c>
      <c r="M459" s="48">
        <f t="shared" si="109"/>
        <v>5088.181893920757</v>
      </c>
      <c r="N459" s="49">
        <f t="shared" si="108"/>
        <v>21855.240303864746</v>
      </c>
      <c r="O459" s="129"/>
      <c r="Z459" s="78" t="e">
        <f>#REF!-#REF!</f>
        <v>#REF!</v>
      </c>
      <c r="AA459" s="71" t="e">
        <f>Z459/#REF!</f>
        <v>#REF!</v>
      </c>
      <c r="AB459" s="72">
        <v>38588.074943815525</v>
      </c>
      <c r="AC459" s="79" t="e">
        <f>#REF!-AB459</f>
        <v>#REF!</v>
      </c>
      <c r="AD459" s="71" t="e">
        <f>AC459/#REF!</f>
        <v>#REF!</v>
      </c>
      <c r="AE459" s="78" t="e">
        <f>#REF!-#REF!</f>
        <v>#REF!</v>
      </c>
      <c r="AF459" s="71" t="e">
        <f>AE459/#REF!</f>
        <v>#REF!</v>
      </c>
      <c r="AG459" s="78" t="e">
        <f>#REF!-#REF!</f>
        <v>#REF!</v>
      </c>
      <c r="AH459" s="73" t="e">
        <f>AG459/#REF!</f>
        <v>#REF!</v>
      </c>
    </row>
    <row r="460" spans="1:34" s="70" customFormat="1" ht="14.25">
      <c r="A460" s="11" t="s">
        <v>839</v>
      </c>
      <c r="B460" s="52" t="s">
        <v>840</v>
      </c>
      <c r="C460" s="108">
        <v>639</v>
      </c>
      <c r="D460" s="122">
        <v>629104</v>
      </c>
      <c r="E460" s="124">
        <v>64850</v>
      </c>
      <c r="F460" s="12">
        <f t="shared" si="101"/>
        <v>6198.881356977641</v>
      </c>
      <c r="G460" s="13">
        <f t="shared" si="102"/>
        <v>0.00035334779020598697</v>
      </c>
      <c r="H460" s="97">
        <f t="shared" si="103"/>
        <v>9.700909791827295</v>
      </c>
      <c r="I460" s="97">
        <f t="shared" si="104"/>
        <v>-191.11864302235873</v>
      </c>
      <c r="J460" s="97">
        <f t="shared" si="105"/>
        <v>0</v>
      </c>
      <c r="K460" s="97">
        <f t="shared" si="106"/>
        <v>0</v>
      </c>
      <c r="L460" s="47">
        <f t="shared" si="107"/>
        <v>26688.358594258196</v>
      </c>
      <c r="M460" s="48">
        <f t="shared" si="109"/>
        <v>0</v>
      </c>
      <c r="N460" s="49">
        <f t="shared" si="108"/>
        <v>26688.358594258196</v>
      </c>
      <c r="O460" s="129"/>
      <c r="Z460" s="78" t="e">
        <f>#REF!-#REF!</f>
        <v>#REF!</v>
      </c>
      <c r="AA460" s="71" t="e">
        <f>Z460/#REF!</f>
        <v>#REF!</v>
      </c>
      <c r="AB460" s="72">
        <v>59046.601150975664</v>
      </c>
      <c r="AC460" s="79" t="e">
        <f>#REF!-AB460</f>
        <v>#REF!</v>
      </c>
      <c r="AD460" s="71" t="e">
        <f>AC460/#REF!</f>
        <v>#REF!</v>
      </c>
      <c r="AE460" s="78" t="e">
        <f>#REF!-#REF!</f>
        <v>#REF!</v>
      </c>
      <c r="AF460" s="71" t="e">
        <f>AE460/#REF!</f>
        <v>#REF!</v>
      </c>
      <c r="AG460" s="78" t="e">
        <f>#REF!-#REF!</f>
        <v>#REF!</v>
      </c>
      <c r="AH460" s="73" t="e">
        <f>AG460/#REF!</f>
        <v>#REF!</v>
      </c>
    </row>
    <row r="461" spans="1:34" s="70" customFormat="1" ht="14.25">
      <c r="A461" s="11" t="s">
        <v>841</v>
      </c>
      <c r="B461" s="52" t="s">
        <v>842</v>
      </c>
      <c r="C461" s="108">
        <v>28</v>
      </c>
      <c r="D461" s="122">
        <v>179262.48</v>
      </c>
      <c r="E461" s="124">
        <v>47100</v>
      </c>
      <c r="F461" s="12">
        <f t="shared" si="101"/>
        <v>106.56792866242039</v>
      </c>
      <c r="G461" s="13">
        <f t="shared" si="102"/>
        <v>6.0745705444594986E-06</v>
      </c>
      <c r="H461" s="97">
        <f t="shared" si="103"/>
        <v>3.8059974522292994</v>
      </c>
      <c r="I461" s="97">
        <f t="shared" si="104"/>
        <v>-173.43207133757963</v>
      </c>
      <c r="J461" s="97">
        <f t="shared" si="105"/>
        <v>0</v>
      </c>
      <c r="K461" s="97">
        <f t="shared" si="106"/>
        <v>0</v>
      </c>
      <c r="L461" s="47">
        <f t="shared" si="107"/>
        <v>458.8123132230259</v>
      </c>
      <c r="M461" s="48">
        <f t="shared" si="109"/>
        <v>0</v>
      </c>
      <c r="N461" s="49">
        <f t="shared" si="108"/>
        <v>458.8123132230259</v>
      </c>
      <c r="O461" s="129"/>
      <c r="Z461" s="78" t="e">
        <f>#REF!-#REF!</f>
        <v>#REF!</v>
      </c>
      <c r="AA461" s="71" t="e">
        <f>Z461/#REF!</f>
        <v>#REF!</v>
      </c>
      <c r="AB461" s="72">
        <v>514.0887468077384</v>
      </c>
      <c r="AC461" s="79" t="e">
        <f>#REF!-AB461</f>
        <v>#REF!</v>
      </c>
      <c r="AD461" s="71" t="e">
        <f>AC461/#REF!</f>
        <v>#REF!</v>
      </c>
      <c r="AE461" s="78" t="e">
        <f>#REF!-#REF!</f>
        <v>#REF!</v>
      </c>
      <c r="AF461" s="71" t="e">
        <f>AE461/#REF!</f>
        <v>#REF!</v>
      </c>
      <c r="AG461" s="78" t="e">
        <f>#REF!-#REF!</f>
        <v>#REF!</v>
      </c>
      <c r="AH461" s="73" t="e">
        <f>AG461/#REF!</f>
        <v>#REF!</v>
      </c>
    </row>
    <row r="462" spans="1:34" s="70" customFormat="1" ht="14.25">
      <c r="A462" s="11" t="s">
        <v>843</v>
      </c>
      <c r="B462" s="52" t="s">
        <v>844</v>
      </c>
      <c r="C462" s="108">
        <v>3149</v>
      </c>
      <c r="D462" s="122">
        <v>3387823.35</v>
      </c>
      <c r="E462" s="124">
        <v>182200</v>
      </c>
      <c r="F462" s="12">
        <f t="shared" si="101"/>
        <v>58552.44637294182</v>
      </c>
      <c r="G462" s="13">
        <f t="shared" si="102"/>
        <v>0.003337598567481048</v>
      </c>
      <c r="H462" s="97">
        <f t="shared" si="103"/>
        <v>18.593981064763994</v>
      </c>
      <c r="I462" s="97">
        <f t="shared" si="104"/>
        <v>27062.44637294182</v>
      </c>
      <c r="J462" s="97">
        <f t="shared" si="105"/>
        <v>27062.44637294182</v>
      </c>
      <c r="K462" s="97">
        <f t="shared" si="106"/>
        <v>0.005759315533791019</v>
      </c>
      <c r="L462" s="47">
        <f t="shared" si="107"/>
        <v>252088.81980184355</v>
      </c>
      <c r="M462" s="48">
        <f t="shared" si="109"/>
        <v>106374.55790912012</v>
      </c>
      <c r="N462" s="49">
        <f t="shared" si="108"/>
        <v>358463.37771096366</v>
      </c>
      <c r="O462" s="129"/>
      <c r="Z462" s="78" t="e">
        <f>#REF!-#REF!</f>
        <v>#REF!</v>
      </c>
      <c r="AA462" s="71" t="e">
        <f>Z462/#REF!</f>
        <v>#REF!</v>
      </c>
      <c r="AB462" s="72">
        <v>622422.1960807499</v>
      </c>
      <c r="AC462" s="79" t="e">
        <f>#REF!-AB462</f>
        <v>#REF!</v>
      </c>
      <c r="AD462" s="71" t="e">
        <f>AC462/#REF!</f>
        <v>#REF!</v>
      </c>
      <c r="AE462" s="78" t="e">
        <f>#REF!-#REF!</f>
        <v>#REF!</v>
      </c>
      <c r="AF462" s="71" t="e">
        <f>AE462/#REF!</f>
        <v>#REF!</v>
      </c>
      <c r="AG462" s="78" t="e">
        <f>#REF!-#REF!</f>
        <v>#REF!</v>
      </c>
      <c r="AH462" s="73" t="e">
        <f>AG462/#REF!</f>
        <v>#REF!</v>
      </c>
    </row>
    <row r="463" spans="1:34" s="70" customFormat="1" ht="14.25">
      <c r="A463" s="11" t="s">
        <v>845</v>
      </c>
      <c r="B463" s="52" t="s">
        <v>846</v>
      </c>
      <c r="C463" s="108">
        <v>309</v>
      </c>
      <c r="D463" s="122">
        <v>499584.95</v>
      </c>
      <c r="E463" s="124">
        <v>27500</v>
      </c>
      <c r="F463" s="12">
        <f t="shared" si="101"/>
        <v>5613.518165454545</v>
      </c>
      <c r="G463" s="13">
        <f t="shared" si="102"/>
        <v>0.0003199809973474999</v>
      </c>
      <c r="H463" s="97">
        <f t="shared" si="103"/>
        <v>18.166725454545453</v>
      </c>
      <c r="I463" s="97">
        <f t="shared" si="104"/>
        <v>2523.518165454545</v>
      </c>
      <c r="J463" s="97">
        <f t="shared" si="105"/>
        <v>2523.518165454545</v>
      </c>
      <c r="K463" s="97">
        <f t="shared" si="106"/>
        <v>0.0005370444774215838</v>
      </c>
      <c r="L463" s="47">
        <f t="shared" si="107"/>
        <v>24168.16472965667</v>
      </c>
      <c r="M463" s="48">
        <f t="shared" si="109"/>
        <v>9919.211497976652</v>
      </c>
      <c r="N463" s="49">
        <f t="shared" si="108"/>
        <v>34087.37622763332</v>
      </c>
      <c r="O463" s="129"/>
      <c r="Z463" s="78" t="e">
        <f>#REF!-#REF!</f>
        <v>#REF!</v>
      </c>
      <c r="AA463" s="71" t="e">
        <f>Z463/#REF!</f>
        <v>#REF!</v>
      </c>
      <c r="AB463" s="72">
        <v>48677.12068602096</v>
      </c>
      <c r="AC463" s="79" t="e">
        <f>#REF!-AB463</f>
        <v>#REF!</v>
      </c>
      <c r="AD463" s="71" t="e">
        <f>AC463/#REF!</f>
        <v>#REF!</v>
      </c>
      <c r="AE463" s="78" t="e">
        <f>#REF!-#REF!</f>
        <v>#REF!</v>
      </c>
      <c r="AF463" s="71" t="e">
        <f>AE463/#REF!</f>
        <v>#REF!</v>
      </c>
      <c r="AG463" s="78" t="e">
        <f>#REF!-#REF!</f>
        <v>#REF!</v>
      </c>
      <c r="AH463" s="73" t="e">
        <f>AG463/#REF!</f>
        <v>#REF!</v>
      </c>
    </row>
    <row r="464" spans="1:34" s="70" customFormat="1" ht="14.25">
      <c r="A464" s="11" t="s">
        <v>847</v>
      </c>
      <c r="B464" s="52" t="s">
        <v>848</v>
      </c>
      <c r="C464" s="108">
        <v>1121</v>
      </c>
      <c r="D464" s="122">
        <v>1173342.78</v>
      </c>
      <c r="E464" s="124">
        <v>86500</v>
      </c>
      <c r="F464" s="12">
        <f t="shared" si="101"/>
        <v>15205.979842543355</v>
      </c>
      <c r="G464" s="13">
        <f t="shared" si="102"/>
        <v>0.0008667691904171503</v>
      </c>
      <c r="H464" s="97">
        <f t="shared" si="103"/>
        <v>13.564656416184972</v>
      </c>
      <c r="I464" s="97">
        <f t="shared" si="104"/>
        <v>3995.9798425433537</v>
      </c>
      <c r="J464" s="97">
        <f t="shared" si="105"/>
        <v>3995.9798425433537</v>
      </c>
      <c r="K464" s="97">
        <f t="shared" si="106"/>
        <v>0.000850407552322624</v>
      </c>
      <c r="L464" s="47">
        <f t="shared" si="107"/>
        <v>65467.07695220737</v>
      </c>
      <c r="M464" s="48">
        <f t="shared" si="109"/>
        <v>15707.027491398865</v>
      </c>
      <c r="N464" s="49">
        <f t="shared" si="108"/>
        <v>81174.10444360624</v>
      </c>
      <c r="O464" s="129"/>
      <c r="Z464" s="78" t="e">
        <f>#REF!-#REF!</f>
        <v>#REF!</v>
      </c>
      <c r="AA464" s="71" t="e">
        <f>Z464/#REF!</f>
        <v>#REF!</v>
      </c>
      <c r="AB464" s="72">
        <v>87440.17290040206</v>
      </c>
      <c r="AC464" s="79" t="e">
        <f>#REF!-AB464</f>
        <v>#REF!</v>
      </c>
      <c r="AD464" s="71" t="e">
        <f>AC464/#REF!</f>
        <v>#REF!</v>
      </c>
      <c r="AE464" s="78" t="e">
        <f>#REF!-#REF!</f>
        <v>#REF!</v>
      </c>
      <c r="AF464" s="71" t="e">
        <f>AE464/#REF!</f>
        <v>#REF!</v>
      </c>
      <c r="AG464" s="78" t="e">
        <f>#REF!-#REF!</f>
        <v>#REF!</v>
      </c>
      <c r="AH464" s="73" t="e">
        <f>AG464/#REF!</f>
        <v>#REF!</v>
      </c>
    </row>
    <row r="465" spans="1:34" s="70" customFormat="1" ht="14.25">
      <c r="A465" s="11" t="s">
        <v>849</v>
      </c>
      <c r="B465" s="52" t="s">
        <v>850</v>
      </c>
      <c r="C465" s="108">
        <v>17</v>
      </c>
      <c r="D465" s="122">
        <v>0</v>
      </c>
      <c r="E465" s="124">
        <v>4150</v>
      </c>
      <c r="F465" s="12">
        <f t="shared" si="101"/>
        <v>0</v>
      </c>
      <c r="G465" s="13">
        <f t="shared" si="102"/>
        <v>0</v>
      </c>
      <c r="H465" s="97">
        <f t="shared" si="103"/>
        <v>0</v>
      </c>
      <c r="I465" s="97">
        <f t="shared" si="104"/>
        <v>-170</v>
      </c>
      <c r="J465" s="97">
        <f t="shared" si="105"/>
        <v>0</v>
      </c>
      <c r="K465" s="97">
        <f t="shared" si="106"/>
        <v>0</v>
      </c>
      <c r="L465" s="47">
        <f t="shared" si="107"/>
        <v>0</v>
      </c>
      <c r="M465" s="48">
        <f t="shared" si="109"/>
        <v>0</v>
      </c>
      <c r="N465" s="49">
        <f t="shared" si="108"/>
        <v>0</v>
      </c>
      <c r="O465" s="129"/>
      <c r="Z465" s="78" t="e">
        <f>#REF!-#REF!</f>
        <v>#REF!</v>
      </c>
      <c r="AA465" s="71" t="e">
        <f>Z465/#REF!</f>
        <v>#REF!</v>
      </c>
      <c r="AB465" s="72">
        <v>0</v>
      </c>
      <c r="AC465" s="79" t="e">
        <f>#REF!-AB465</f>
        <v>#REF!</v>
      </c>
      <c r="AD465" s="71" t="e">
        <f>AC465/#REF!</f>
        <v>#REF!</v>
      </c>
      <c r="AE465" s="78" t="e">
        <f>#REF!-#REF!</f>
        <v>#REF!</v>
      </c>
      <c r="AF465" s="71"/>
      <c r="AG465" s="78" t="e">
        <f>#REF!-#REF!</f>
        <v>#REF!</v>
      </c>
      <c r="AH465" s="73" t="e">
        <f>AG465/#REF!</f>
        <v>#REF!</v>
      </c>
    </row>
    <row r="466" spans="1:34" s="70" customFormat="1" ht="14.25">
      <c r="A466" s="11" t="s">
        <v>851</v>
      </c>
      <c r="B466" s="52" t="s">
        <v>852</v>
      </c>
      <c r="C466" s="108">
        <v>503</v>
      </c>
      <c r="D466" s="122">
        <v>554416.53</v>
      </c>
      <c r="E466" s="124">
        <v>38300</v>
      </c>
      <c r="F466" s="12">
        <f t="shared" si="101"/>
        <v>7281.240589817233</v>
      </c>
      <c r="G466" s="13">
        <f t="shared" si="102"/>
        <v>0.0004150442836712831</v>
      </c>
      <c r="H466" s="97">
        <f t="shared" si="103"/>
        <v>14.475627415143604</v>
      </c>
      <c r="I466" s="97">
        <f t="shared" si="104"/>
        <v>2251.240589817233</v>
      </c>
      <c r="J466" s="97">
        <f t="shared" si="105"/>
        <v>2251.240589817233</v>
      </c>
      <c r="K466" s="97">
        <f t="shared" si="106"/>
        <v>0.00047909951378966265</v>
      </c>
      <c r="L466" s="47">
        <f t="shared" si="107"/>
        <v>31348.294745692016</v>
      </c>
      <c r="M466" s="48">
        <f t="shared" si="109"/>
        <v>8848.968019695069</v>
      </c>
      <c r="N466" s="49">
        <f t="shared" si="108"/>
        <v>40197.26276538709</v>
      </c>
      <c r="O466" s="129"/>
      <c r="Z466" s="78" t="e">
        <f>#REF!-#REF!</f>
        <v>#REF!</v>
      </c>
      <c r="AA466" s="71" t="e">
        <f>Z466/#REF!</f>
        <v>#REF!</v>
      </c>
      <c r="AB466" s="72">
        <v>39828.39558728687</v>
      </c>
      <c r="AC466" s="79" t="e">
        <f>#REF!-AB466</f>
        <v>#REF!</v>
      </c>
      <c r="AD466" s="71" t="e">
        <f>AC466/#REF!</f>
        <v>#REF!</v>
      </c>
      <c r="AE466" s="78" t="e">
        <f>#REF!-#REF!</f>
        <v>#REF!</v>
      </c>
      <c r="AF466" s="71" t="e">
        <f>AE466/#REF!</f>
        <v>#REF!</v>
      </c>
      <c r="AG466" s="78" t="e">
        <f>#REF!-#REF!</f>
        <v>#REF!</v>
      </c>
      <c r="AH466" s="73" t="e">
        <f>AG466/#REF!</f>
        <v>#REF!</v>
      </c>
    </row>
    <row r="467" spans="1:34" s="70" customFormat="1" ht="14.25">
      <c r="A467" s="11" t="s">
        <v>853</v>
      </c>
      <c r="B467" s="52" t="s">
        <v>854</v>
      </c>
      <c r="C467" s="108">
        <v>639</v>
      </c>
      <c r="D467" s="122">
        <v>428834.72</v>
      </c>
      <c r="E467" s="124">
        <v>35500</v>
      </c>
      <c r="F467" s="12">
        <f t="shared" si="101"/>
        <v>7719.02496</v>
      </c>
      <c r="G467" s="13">
        <f t="shared" si="102"/>
        <v>0.00043999880867064877</v>
      </c>
      <c r="H467" s="97">
        <f t="shared" si="103"/>
        <v>12.079851267605633</v>
      </c>
      <c r="I467" s="97">
        <f t="shared" si="104"/>
        <v>1329.0249599999997</v>
      </c>
      <c r="J467" s="97">
        <f t="shared" si="105"/>
        <v>1329.0249599999997</v>
      </c>
      <c r="K467" s="97">
        <f t="shared" si="106"/>
        <v>0.00028283747860197346</v>
      </c>
      <c r="L467" s="47">
        <f t="shared" si="107"/>
        <v>33233.1100188941</v>
      </c>
      <c r="M467" s="48">
        <f t="shared" si="109"/>
        <v>5224.00822977845</v>
      </c>
      <c r="N467" s="49">
        <f t="shared" si="108"/>
        <v>38457.118248672545</v>
      </c>
      <c r="O467" s="129"/>
      <c r="Z467" s="78" t="e">
        <f>#REF!-#REF!</f>
        <v>#REF!</v>
      </c>
      <c r="AA467" s="71" t="e">
        <f>Z467/#REF!</f>
        <v>#REF!</v>
      </c>
      <c r="AB467" s="72">
        <v>52336.255852037204</v>
      </c>
      <c r="AC467" s="79" t="e">
        <f>#REF!-AB467</f>
        <v>#REF!</v>
      </c>
      <c r="AD467" s="71" t="e">
        <f>AC467/#REF!</f>
        <v>#REF!</v>
      </c>
      <c r="AE467" s="78" t="e">
        <f>#REF!-#REF!</f>
        <v>#REF!</v>
      </c>
      <c r="AF467" s="71" t="e">
        <f>AE467/#REF!</f>
        <v>#REF!</v>
      </c>
      <c r="AG467" s="78" t="e">
        <f>#REF!-#REF!</f>
        <v>#REF!</v>
      </c>
      <c r="AH467" s="73" t="e">
        <f>AG467/#REF!</f>
        <v>#REF!</v>
      </c>
    </row>
    <row r="468" spans="1:34" s="70" customFormat="1" ht="14.25">
      <c r="A468" s="11" t="s">
        <v>855</v>
      </c>
      <c r="B468" s="52" t="s">
        <v>856</v>
      </c>
      <c r="C468" s="108">
        <v>134</v>
      </c>
      <c r="D468" s="122">
        <v>255052.75</v>
      </c>
      <c r="E468" s="124">
        <v>22750</v>
      </c>
      <c r="F468" s="12">
        <f t="shared" si="101"/>
        <v>1502.2887252747253</v>
      </c>
      <c r="G468" s="13">
        <f t="shared" si="102"/>
        <v>8.56332571569022E-05</v>
      </c>
      <c r="H468" s="97">
        <f t="shared" si="103"/>
        <v>11.21110989010989</v>
      </c>
      <c r="I468" s="97">
        <f t="shared" si="104"/>
        <v>162.2887252747253</v>
      </c>
      <c r="J468" s="97">
        <f t="shared" si="105"/>
        <v>162.2887252747253</v>
      </c>
      <c r="K468" s="97">
        <f t="shared" si="106"/>
        <v>3.453760105621468E-05</v>
      </c>
      <c r="L468" s="47">
        <f t="shared" si="107"/>
        <v>6467.879913060823</v>
      </c>
      <c r="M468" s="48">
        <f t="shared" si="109"/>
        <v>637.9094915082851</v>
      </c>
      <c r="N468" s="49">
        <f t="shared" si="108"/>
        <v>7105.789404569108</v>
      </c>
      <c r="O468" s="129"/>
      <c r="Z468" s="78" t="e">
        <f>#REF!-#REF!</f>
        <v>#REF!</v>
      </c>
      <c r="AA468" s="71" t="e">
        <f>Z468/#REF!</f>
        <v>#REF!</v>
      </c>
      <c r="AB468" s="72">
        <v>14877.260749821766</v>
      </c>
      <c r="AC468" s="79" t="e">
        <f>#REF!-AB468</f>
        <v>#REF!</v>
      </c>
      <c r="AD468" s="71" t="e">
        <f>AC468/#REF!</f>
        <v>#REF!</v>
      </c>
      <c r="AE468" s="78" t="e">
        <f>#REF!-#REF!</f>
        <v>#REF!</v>
      </c>
      <c r="AF468" s="71" t="e">
        <f>AE468/#REF!</f>
        <v>#REF!</v>
      </c>
      <c r="AG468" s="78" t="e">
        <f>#REF!-#REF!</f>
        <v>#REF!</v>
      </c>
      <c r="AH468" s="73" t="e">
        <f>AG468/#REF!</f>
        <v>#REF!</v>
      </c>
    </row>
    <row r="469" spans="1:34" s="70" customFormat="1" ht="14.25">
      <c r="A469" s="11" t="s">
        <v>857</v>
      </c>
      <c r="B469" s="52" t="s">
        <v>858</v>
      </c>
      <c r="C469" s="108">
        <v>98</v>
      </c>
      <c r="D469" s="122">
        <v>180171.7</v>
      </c>
      <c r="E469" s="124">
        <v>16600</v>
      </c>
      <c r="F469" s="12">
        <f t="shared" si="101"/>
        <v>1063.6642530120482</v>
      </c>
      <c r="G469" s="13">
        <f t="shared" si="102"/>
        <v>6.063084477328297E-05</v>
      </c>
      <c r="H469" s="97">
        <f t="shared" si="103"/>
        <v>10.85371686746988</v>
      </c>
      <c r="I469" s="97">
        <f t="shared" si="104"/>
        <v>83.66425301204818</v>
      </c>
      <c r="J469" s="97">
        <f t="shared" si="105"/>
        <v>83.66425301204818</v>
      </c>
      <c r="K469" s="97">
        <f t="shared" si="106"/>
        <v>1.7805072954420113E-05</v>
      </c>
      <c r="L469" s="47">
        <f t="shared" si="107"/>
        <v>4579.447705726063</v>
      </c>
      <c r="M469" s="48">
        <f t="shared" si="109"/>
        <v>328.8596974681395</v>
      </c>
      <c r="N469" s="49">
        <f t="shared" si="108"/>
        <v>4908.307403194202</v>
      </c>
      <c r="O469" s="129"/>
      <c r="Z469" s="78" t="e">
        <f>#REF!-#REF!</f>
        <v>#REF!</v>
      </c>
      <c r="AA469" s="71" t="e">
        <f>Z469/#REF!</f>
        <v>#REF!</v>
      </c>
      <c r="AB469" s="72">
        <v>9468.943653554124</v>
      </c>
      <c r="AC469" s="79" t="e">
        <f>#REF!-AB469</f>
        <v>#REF!</v>
      </c>
      <c r="AD469" s="71" t="e">
        <f>AC469/#REF!</f>
        <v>#REF!</v>
      </c>
      <c r="AE469" s="78" t="e">
        <f>#REF!-#REF!</f>
        <v>#REF!</v>
      </c>
      <c r="AF469" s="71" t="e">
        <f>AE469/#REF!</f>
        <v>#REF!</v>
      </c>
      <c r="AG469" s="78" t="e">
        <f>#REF!-#REF!</f>
        <v>#REF!</v>
      </c>
      <c r="AH469" s="73" t="e">
        <f>AG469/#REF!</f>
        <v>#REF!</v>
      </c>
    </row>
    <row r="470" spans="1:34" s="70" customFormat="1" ht="14.25">
      <c r="A470" s="11" t="s">
        <v>859</v>
      </c>
      <c r="B470" s="52" t="s">
        <v>860</v>
      </c>
      <c r="C470" s="108">
        <v>611</v>
      </c>
      <c r="D470" s="122">
        <v>656638</v>
      </c>
      <c r="E470" s="124">
        <v>78400</v>
      </c>
      <c r="F470" s="12">
        <f t="shared" si="101"/>
        <v>5117.421147959184</v>
      </c>
      <c r="G470" s="13">
        <f t="shared" si="102"/>
        <v>0.00029170254277400664</v>
      </c>
      <c r="H470" s="97">
        <f t="shared" si="103"/>
        <v>8.375484693877551</v>
      </c>
      <c r="I470" s="97">
        <f t="shared" si="104"/>
        <v>-992.5788520408163</v>
      </c>
      <c r="J470" s="97">
        <f t="shared" si="105"/>
        <v>0</v>
      </c>
      <c r="K470" s="97">
        <f t="shared" si="106"/>
        <v>0</v>
      </c>
      <c r="L470" s="47">
        <f t="shared" si="107"/>
        <v>22032.293055720722</v>
      </c>
      <c r="M470" s="48">
        <f t="shared" si="109"/>
        <v>0</v>
      </c>
      <c r="N470" s="49">
        <f t="shared" si="108"/>
        <v>22032.293055720722</v>
      </c>
      <c r="O470" s="129"/>
      <c r="Z470" s="78" t="e">
        <f>#REF!-#REF!</f>
        <v>#REF!</v>
      </c>
      <c r="AA470" s="71" t="e">
        <f>Z470/#REF!</f>
        <v>#REF!</v>
      </c>
      <c r="AB470" s="72">
        <v>31880.962718409664</v>
      </c>
      <c r="AC470" s="79" t="e">
        <f>#REF!-AB470</f>
        <v>#REF!</v>
      </c>
      <c r="AD470" s="71" t="e">
        <f>AC470/#REF!</f>
        <v>#REF!</v>
      </c>
      <c r="AE470" s="78" t="e">
        <f>#REF!-#REF!</f>
        <v>#REF!</v>
      </c>
      <c r="AF470" s="71" t="e">
        <f>AE470/#REF!</f>
        <v>#REF!</v>
      </c>
      <c r="AG470" s="78" t="e">
        <f>#REF!-#REF!</f>
        <v>#REF!</v>
      </c>
      <c r="AH470" s="73" t="e">
        <f>AG470/#REF!</f>
        <v>#REF!</v>
      </c>
    </row>
    <row r="471" spans="1:34" s="70" customFormat="1" ht="14.25">
      <c r="A471" s="11" t="s">
        <v>861</v>
      </c>
      <c r="B471" s="52" t="s">
        <v>862</v>
      </c>
      <c r="C471" s="108">
        <v>570</v>
      </c>
      <c r="D471" s="122">
        <v>777846.34</v>
      </c>
      <c r="E471" s="124">
        <v>55750</v>
      </c>
      <c r="F471" s="12">
        <f t="shared" si="101"/>
        <v>7952.868408968609</v>
      </c>
      <c r="G471" s="13">
        <f t="shared" si="102"/>
        <v>0.00045332832107601145</v>
      </c>
      <c r="H471" s="97">
        <f t="shared" si="103"/>
        <v>13.95240071748879</v>
      </c>
      <c r="I471" s="97">
        <f t="shared" si="104"/>
        <v>2252.86840896861</v>
      </c>
      <c r="J471" s="97">
        <f t="shared" si="105"/>
        <v>2252.86840896861</v>
      </c>
      <c r="K471" s="97">
        <f t="shared" si="106"/>
        <v>0.00047944593938606037</v>
      </c>
      <c r="L471" s="47">
        <f t="shared" si="107"/>
        <v>34239.88809087114</v>
      </c>
      <c r="M471" s="48">
        <f t="shared" si="109"/>
        <v>8855.366500460535</v>
      </c>
      <c r="N471" s="49">
        <f t="shared" si="108"/>
        <v>43095.25459133168</v>
      </c>
      <c r="O471" s="129"/>
      <c r="Z471" s="78" t="e">
        <f>#REF!-#REF!</f>
        <v>#REF!</v>
      </c>
      <c r="AA471" s="71" t="e">
        <f>Z471/#REF!</f>
        <v>#REF!</v>
      </c>
      <c r="AB471" s="72">
        <v>52209.74330545456</v>
      </c>
      <c r="AC471" s="79" t="e">
        <f>#REF!-AB471</f>
        <v>#REF!</v>
      </c>
      <c r="AD471" s="71" t="e">
        <f>AC471/#REF!</f>
        <v>#REF!</v>
      </c>
      <c r="AE471" s="78" t="e">
        <f>#REF!-#REF!</f>
        <v>#REF!</v>
      </c>
      <c r="AF471" s="71" t="e">
        <f>AE471/#REF!</f>
        <v>#REF!</v>
      </c>
      <c r="AG471" s="78" t="e">
        <f>#REF!-#REF!</f>
        <v>#REF!</v>
      </c>
      <c r="AH471" s="73" t="e">
        <f>AG471/#REF!</f>
        <v>#REF!</v>
      </c>
    </row>
    <row r="472" spans="1:34" s="70" customFormat="1" ht="14.25">
      <c r="A472" s="11" t="s">
        <v>863</v>
      </c>
      <c r="B472" s="52" t="s">
        <v>864</v>
      </c>
      <c r="C472" s="108">
        <v>46</v>
      </c>
      <c r="D472" s="122">
        <v>191529.24</v>
      </c>
      <c r="E472" s="124">
        <v>56750</v>
      </c>
      <c r="F472" s="12">
        <f t="shared" si="101"/>
        <v>155.24837074889868</v>
      </c>
      <c r="G472" s="13">
        <f t="shared" si="102"/>
        <v>8.849446469152838E-06</v>
      </c>
      <c r="H472" s="97">
        <f t="shared" si="103"/>
        <v>3.3749645814977973</v>
      </c>
      <c r="I472" s="97">
        <f t="shared" si="104"/>
        <v>-304.7516292511013</v>
      </c>
      <c r="J472" s="97">
        <f t="shared" si="105"/>
        <v>0</v>
      </c>
      <c r="K472" s="97">
        <f t="shared" si="106"/>
        <v>0</v>
      </c>
      <c r="L472" s="47">
        <f t="shared" si="107"/>
        <v>668.3986918151138</v>
      </c>
      <c r="M472" s="48">
        <f t="shared" si="109"/>
        <v>0</v>
      </c>
      <c r="N472" s="49">
        <f t="shared" si="108"/>
        <v>668.3986918151138</v>
      </c>
      <c r="O472" s="129"/>
      <c r="Z472" s="78" t="e">
        <f>#REF!-#REF!</f>
        <v>#REF!</v>
      </c>
      <c r="AA472" s="71" t="e">
        <f>Z472/#REF!</f>
        <v>#REF!</v>
      </c>
      <c r="AB472" s="72">
        <v>1803.7974165586572</v>
      </c>
      <c r="AC472" s="79" t="e">
        <f>#REF!-AB472</f>
        <v>#REF!</v>
      </c>
      <c r="AD472" s="71" t="e">
        <f>AC472/#REF!</f>
        <v>#REF!</v>
      </c>
      <c r="AE472" s="78" t="e">
        <f>#REF!-#REF!</f>
        <v>#REF!</v>
      </c>
      <c r="AF472" s="71" t="e">
        <f>AE472/#REF!</f>
        <v>#REF!</v>
      </c>
      <c r="AG472" s="78" t="e">
        <f>#REF!-#REF!</f>
        <v>#REF!</v>
      </c>
      <c r="AH472" s="73" t="e">
        <f>AG472/#REF!</f>
        <v>#REF!</v>
      </c>
    </row>
    <row r="473" spans="1:34" s="70" customFormat="1" ht="14.25">
      <c r="A473" s="11" t="s">
        <v>865</v>
      </c>
      <c r="B473" s="52" t="s">
        <v>866</v>
      </c>
      <c r="C473" s="108">
        <v>310</v>
      </c>
      <c r="D473" s="122">
        <v>189785.05</v>
      </c>
      <c r="E473" s="124">
        <v>18550</v>
      </c>
      <c r="F473" s="12">
        <f t="shared" si="101"/>
        <v>3171.61</v>
      </c>
      <c r="G473" s="13">
        <f t="shared" si="102"/>
        <v>0.00018078768093113105</v>
      </c>
      <c r="H473" s="97">
        <f t="shared" si="103"/>
        <v>10.231</v>
      </c>
      <c r="I473" s="97">
        <f t="shared" si="104"/>
        <v>71.60999999999996</v>
      </c>
      <c r="J473" s="97">
        <f t="shared" si="105"/>
        <v>71.60999999999996</v>
      </c>
      <c r="K473" s="97">
        <f t="shared" si="106"/>
        <v>1.5239737741785762E-05</v>
      </c>
      <c r="L473" s="47">
        <f t="shared" si="107"/>
        <v>13654.893540728328</v>
      </c>
      <c r="M473" s="48">
        <f t="shared" si="109"/>
        <v>281.47795609078304</v>
      </c>
      <c r="N473" s="49">
        <f t="shared" si="108"/>
        <v>13936.37149681911</v>
      </c>
      <c r="O473" s="129"/>
      <c r="Z473" s="78" t="e">
        <f>#REF!-#REF!</f>
        <v>#REF!</v>
      </c>
      <c r="AA473" s="71" t="e">
        <f>Z473/#REF!</f>
        <v>#REF!</v>
      </c>
      <c r="AB473" s="72">
        <v>27923.746661266166</v>
      </c>
      <c r="AC473" s="79" t="e">
        <f>#REF!-AB473</f>
        <v>#REF!</v>
      </c>
      <c r="AD473" s="71" t="e">
        <f>AC473/#REF!</f>
        <v>#REF!</v>
      </c>
      <c r="AE473" s="78" t="e">
        <f>#REF!-#REF!</f>
        <v>#REF!</v>
      </c>
      <c r="AF473" s="71" t="e">
        <f>AE473/#REF!</f>
        <v>#REF!</v>
      </c>
      <c r="AG473" s="78" t="e">
        <f>#REF!-#REF!</f>
        <v>#REF!</v>
      </c>
      <c r="AH473" s="73" t="e">
        <f>AG473/#REF!</f>
        <v>#REF!</v>
      </c>
    </row>
    <row r="474" spans="1:34" s="70" customFormat="1" ht="14.25">
      <c r="A474" s="11" t="s">
        <v>867</v>
      </c>
      <c r="B474" s="52" t="s">
        <v>868</v>
      </c>
      <c r="C474" s="108">
        <v>1179</v>
      </c>
      <c r="D474" s="122">
        <v>1010148.19</v>
      </c>
      <c r="E474" s="124">
        <v>94750</v>
      </c>
      <c r="F474" s="12">
        <f t="shared" si="101"/>
        <v>12569.548453931398</v>
      </c>
      <c r="G474" s="13">
        <f t="shared" si="102"/>
        <v>0.0007164876877477814</v>
      </c>
      <c r="H474" s="97">
        <f t="shared" si="103"/>
        <v>10.661194617414248</v>
      </c>
      <c r="I474" s="97">
        <f t="shared" si="104"/>
        <v>779.5484539313982</v>
      </c>
      <c r="J474" s="97">
        <f t="shared" si="105"/>
        <v>779.5484539313982</v>
      </c>
      <c r="K474" s="97">
        <f t="shared" si="106"/>
        <v>0.00016590020939713832</v>
      </c>
      <c r="L474" s="47">
        <f t="shared" si="107"/>
        <v>54116.31505558993</v>
      </c>
      <c r="M474" s="48">
        <f t="shared" si="109"/>
        <v>3064.1768675651447</v>
      </c>
      <c r="N474" s="49">
        <f t="shared" si="108"/>
        <v>57180.491923155074</v>
      </c>
      <c r="O474" s="129"/>
      <c r="Z474" s="78" t="e">
        <f>#REF!-#REF!</f>
        <v>#REF!</v>
      </c>
      <c r="AA474" s="71" t="e">
        <f>Z474/#REF!</f>
        <v>#REF!</v>
      </c>
      <c r="AB474" s="72">
        <v>100519.18724060235</v>
      </c>
      <c r="AC474" s="79" t="e">
        <f>#REF!-AB474</f>
        <v>#REF!</v>
      </c>
      <c r="AD474" s="71" t="e">
        <f>AC474/#REF!</f>
        <v>#REF!</v>
      </c>
      <c r="AE474" s="78" t="e">
        <f>#REF!-#REF!</f>
        <v>#REF!</v>
      </c>
      <c r="AF474" s="71" t="e">
        <f>AE474/#REF!</f>
        <v>#REF!</v>
      </c>
      <c r="AG474" s="78" t="e">
        <f>#REF!-#REF!</f>
        <v>#REF!</v>
      </c>
      <c r="AH474" s="73" t="e">
        <f>AG474/#REF!</f>
        <v>#REF!</v>
      </c>
    </row>
    <row r="475" spans="1:34" s="70" customFormat="1" ht="14.25">
      <c r="A475" s="11" t="s">
        <v>869</v>
      </c>
      <c r="B475" s="52" t="s">
        <v>870</v>
      </c>
      <c r="C475" s="108">
        <v>1468</v>
      </c>
      <c r="D475" s="122">
        <v>2403190.04</v>
      </c>
      <c r="E475" s="124">
        <v>130350</v>
      </c>
      <c r="F475" s="12">
        <f t="shared" si="101"/>
        <v>27064.69488853088</v>
      </c>
      <c r="G475" s="13">
        <f t="shared" si="102"/>
        <v>0.001542738049131556</v>
      </c>
      <c r="H475" s="97">
        <f t="shared" si="103"/>
        <v>18.43644065976218</v>
      </c>
      <c r="I475" s="97">
        <f t="shared" si="104"/>
        <v>12384.694888530881</v>
      </c>
      <c r="J475" s="97">
        <f t="shared" si="105"/>
        <v>12384.694888530881</v>
      </c>
      <c r="K475" s="97">
        <f t="shared" si="106"/>
        <v>0.0026356584571043903</v>
      </c>
      <c r="L475" s="47">
        <f t="shared" si="107"/>
        <v>116523.00485090642</v>
      </c>
      <c r="M475" s="48">
        <f t="shared" si="109"/>
        <v>48680.61170271809</v>
      </c>
      <c r="N475" s="49">
        <f t="shared" si="108"/>
        <v>165203.6165536245</v>
      </c>
      <c r="O475" s="129"/>
      <c r="Z475" s="78" t="e">
        <f>#REF!-#REF!</f>
        <v>#REF!</v>
      </c>
      <c r="AA475" s="71" t="e">
        <f>Z475/#REF!</f>
        <v>#REF!</v>
      </c>
      <c r="AB475" s="72">
        <v>253122.76179331192</v>
      </c>
      <c r="AC475" s="79" t="e">
        <f>#REF!-AB475</f>
        <v>#REF!</v>
      </c>
      <c r="AD475" s="71" t="e">
        <f>AC475/#REF!</f>
        <v>#REF!</v>
      </c>
      <c r="AE475" s="78" t="e">
        <f>#REF!-#REF!</f>
        <v>#REF!</v>
      </c>
      <c r="AF475" s="71" t="e">
        <f>AE475/#REF!</f>
        <v>#REF!</v>
      </c>
      <c r="AG475" s="78" t="e">
        <f>#REF!-#REF!</f>
        <v>#REF!</v>
      </c>
      <c r="AH475" s="73" t="e">
        <f>AG475/#REF!</f>
        <v>#REF!</v>
      </c>
    </row>
    <row r="476" spans="1:34" s="70" customFormat="1" ht="14.25">
      <c r="A476" s="11" t="s">
        <v>871</v>
      </c>
      <c r="B476" s="52" t="s">
        <v>872</v>
      </c>
      <c r="C476" s="108">
        <v>130</v>
      </c>
      <c r="D476" s="122">
        <v>201985.96</v>
      </c>
      <c r="E476" s="124">
        <v>29700</v>
      </c>
      <c r="F476" s="12">
        <f t="shared" si="101"/>
        <v>884.1136296296295</v>
      </c>
      <c r="G476" s="13">
        <f t="shared" si="102"/>
        <v>5.03961246118992E-05</v>
      </c>
      <c r="H476" s="97">
        <f t="shared" si="103"/>
        <v>6.800874074074073</v>
      </c>
      <c r="I476" s="97">
        <f t="shared" si="104"/>
        <v>-415.88637037037046</v>
      </c>
      <c r="J476" s="97">
        <f t="shared" si="105"/>
        <v>0</v>
      </c>
      <c r="K476" s="97">
        <f t="shared" si="106"/>
        <v>0</v>
      </c>
      <c r="L476" s="47">
        <f t="shared" si="107"/>
        <v>3806.4192919367465</v>
      </c>
      <c r="M476" s="48">
        <f t="shared" si="109"/>
        <v>0</v>
      </c>
      <c r="N476" s="49">
        <f t="shared" si="108"/>
        <v>3806.4192919367465</v>
      </c>
      <c r="O476" s="129"/>
      <c r="Z476" s="78" t="e">
        <f>#REF!-#REF!</f>
        <v>#REF!</v>
      </c>
      <c r="AA476" s="71" t="e">
        <f>Z476/#REF!</f>
        <v>#REF!</v>
      </c>
      <c r="AB476" s="72">
        <v>6634.642151789328</v>
      </c>
      <c r="AC476" s="79" t="e">
        <f>#REF!-AB476</f>
        <v>#REF!</v>
      </c>
      <c r="AD476" s="71" t="e">
        <f>AC476/#REF!</f>
        <v>#REF!</v>
      </c>
      <c r="AE476" s="78" t="e">
        <f>#REF!-#REF!</f>
        <v>#REF!</v>
      </c>
      <c r="AF476" s="71" t="e">
        <f>AE476/#REF!</f>
        <v>#REF!</v>
      </c>
      <c r="AG476" s="78" t="e">
        <f>#REF!-#REF!</f>
        <v>#REF!</v>
      </c>
      <c r="AH476" s="73" t="e">
        <f>AG476/#REF!</f>
        <v>#REF!</v>
      </c>
    </row>
    <row r="477" spans="1:34" s="70" customFormat="1" ht="14.25">
      <c r="A477" s="11" t="s">
        <v>873</v>
      </c>
      <c r="B477" s="52" t="s">
        <v>874</v>
      </c>
      <c r="C477" s="108">
        <v>906</v>
      </c>
      <c r="D477" s="122">
        <v>1499215.56</v>
      </c>
      <c r="E477" s="124">
        <v>116000</v>
      </c>
      <c r="F477" s="12">
        <f t="shared" si="101"/>
        <v>11709.39049448276</v>
      </c>
      <c r="G477" s="13">
        <f t="shared" si="102"/>
        <v>0.0006674570809823931</v>
      </c>
      <c r="H477" s="97">
        <f t="shared" si="103"/>
        <v>12.924272068965518</v>
      </c>
      <c r="I477" s="97">
        <f t="shared" si="104"/>
        <v>2649.390494482759</v>
      </c>
      <c r="J477" s="97">
        <f t="shared" si="105"/>
        <v>2649.390494482759</v>
      </c>
      <c r="K477" s="97">
        <f t="shared" si="106"/>
        <v>0.0005638320948400694</v>
      </c>
      <c r="L477" s="47">
        <f t="shared" si="107"/>
        <v>50413.03332660015</v>
      </c>
      <c r="M477" s="48">
        <f t="shared" si="109"/>
        <v>10413.978791696081</v>
      </c>
      <c r="N477" s="49">
        <f t="shared" si="108"/>
        <v>60827.01211829623</v>
      </c>
      <c r="O477" s="129"/>
      <c r="Z477" s="78" t="e">
        <f>#REF!-#REF!</f>
        <v>#REF!</v>
      </c>
      <c r="AA477" s="71" t="e">
        <f>Z477/#REF!</f>
        <v>#REF!</v>
      </c>
      <c r="AB477" s="72">
        <v>124214.25845120501</v>
      </c>
      <c r="AC477" s="79" t="e">
        <f>#REF!-AB477</f>
        <v>#REF!</v>
      </c>
      <c r="AD477" s="71" t="e">
        <f>AC477/#REF!</f>
        <v>#REF!</v>
      </c>
      <c r="AE477" s="78" t="e">
        <f>#REF!-#REF!</f>
        <v>#REF!</v>
      </c>
      <c r="AF477" s="71" t="e">
        <f>AE477/#REF!</f>
        <v>#REF!</v>
      </c>
      <c r="AG477" s="78" t="e">
        <f>#REF!-#REF!</f>
        <v>#REF!</v>
      </c>
      <c r="AH477" s="73" t="e">
        <f>AG477/#REF!</f>
        <v>#REF!</v>
      </c>
    </row>
    <row r="478" spans="1:34" s="70" customFormat="1" ht="14.25">
      <c r="A478" s="11" t="s">
        <v>875</v>
      </c>
      <c r="B478" s="52" t="s">
        <v>876</v>
      </c>
      <c r="C478" s="108">
        <v>635</v>
      </c>
      <c r="D478" s="122">
        <v>652056.16</v>
      </c>
      <c r="E478" s="124">
        <v>64150</v>
      </c>
      <c r="F478" s="12">
        <f t="shared" si="101"/>
        <v>6454.491996882307</v>
      </c>
      <c r="G478" s="13">
        <f t="shared" si="102"/>
        <v>0.00036791807306222935</v>
      </c>
      <c r="H478" s="97">
        <f t="shared" si="103"/>
        <v>10.164554325798909</v>
      </c>
      <c r="I478" s="97">
        <f t="shared" si="104"/>
        <v>104.49199688230696</v>
      </c>
      <c r="J478" s="97">
        <f t="shared" si="105"/>
        <v>104.49199688230696</v>
      </c>
      <c r="K478" s="97">
        <f t="shared" si="106"/>
        <v>2.223754543502101E-05</v>
      </c>
      <c r="L478" s="47">
        <f t="shared" si="107"/>
        <v>27788.85205839018</v>
      </c>
      <c r="M478" s="48">
        <f t="shared" si="109"/>
        <v>410.727464184838</v>
      </c>
      <c r="N478" s="49">
        <f t="shared" si="108"/>
        <v>28199.57952257502</v>
      </c>
      <c r="O478" s="129"/>
      <c r="Z478" s="78" t="e">
        <f>#REF!-#REF!</f>
        <v>#REF!</v>
      </c>
      <c r="AA478" s="71" t="e">
        <f>Z478/#REF!</f>
        <v>#REF!</v>
      </c>
      <c r="AB478" s="72">
        <v>41659.04760540443</v>
      </c>
      <c r="AC478" s="79" t="e">
        <f>#REF!-AB478</f>
        <v>#REF!</v>
      </c>
      <c r="AD478" s="71" t="e">
        <f>AC478/#REF!</f>
        <v>#REF!</v>
      </c>
      <c r="AE478" s="78" t="e">
        <f>#REF!-#REF!</f>
        <v>#REF!</v>
      </c>
      <c r="AF478" s="71" t="e">
        <f>AE478/#REF!</f>
        <v>#REF!</v>
      </c>
      <c r="AG478" s="78" t="e">
        <f>#REF!-#REF!</f>
        <v>#REF!</v>
      </c>
      <c r="AH478" s="73" t="e">
        <f>AG478/#REF!</f>
        <v>#REF!</v>
      </c>
    </row>
    <row r="479" spans="1:34" s="70" customFormat="1" ht="14.25">
      <c r="A479" s="11" t="s">
        <v>877</v>
      </c>
      <c r="B479" s="52" t="s">
        <v>878</v>
      </c>
      <c r="C479" s="108">
        <v>1446</v>
      </c>
      <c r="D479" s="122">
        <v>1895934.35</v>
      </c>
      <c r="E479" s="124">
        <v>136300</v>
      </c>
      <c r="F479" s="12">
        <f t="shared" si="101"/>
        <v>20113.87432208364</v>
      </c>
      <c r="G479" s="13">
        <f t="shared" si="102"/>
        <v>0.0011465283225963237</v>
      </c>
      <c r="H479" s="97">
        <f t="shared" si="103"/>
        <v>13.910009904622157</v>
      </c>
      <c r="I479" s="97">
        <f t="shared" si="104"/>
        <v>5653.8743220836395</v>
      </c>
      <c r="J479" s="97">
        <f t="shared" si="105"/>
        <v>5653.8743220836395</v>
      </c>
      <c r="K479" s="97">
        <f t="shared" si="106"/>
        <v>0.001203233653031301</v>
      </c>
      <c r="L479" s="47">
        <f t="shared" si="107"/>
        <v>86597.28420570033</v>
      </c>
      <c r="M479" s="48">
        <f t="shared" si="109"/>
        <v>22223.725571488132</v>
      </c>
      <c r="N479" s="49">
        <f t="shared" si="108"/>
        <v>108821.00977718846</v>
      </c>
      <c r="O479" s="129"/>
      <c r="Z479" s="78" t="e">
        <f>#REF!-#REF!</f>
        <v>#REF!</v>
      </c>
      <c r="AA479" s="71" t="e">
        <f>Z479/#REF!</f>
        <v>#REF!</v>
      </c>
      <c r="AB479" s="72">
        <v>85305.25928693179</v>
      </c>
      <c r="AC479" s="79" t="e">
        <f>#REF!-AB479</f>
        <v>#REF!</v>
      </c>
      <c r="AD479" s="71" t="e">
        <f>AC479/#REF!</f>
        <v>#REF!</v>
      </c>
      <c r="AE479" s="78" t="e">
        <f>#REF!-#REF!</f>
        <v>#REF!</v>
      </c>
      <c r="AF479" s="71" t="e">
        <f>AE479/#REF!</f>
        <v>#REF!</v>
      </c>
      <c r="AG479" s="78" t="e">
        <f>#REF!-#REF!</f>
        <v>#REF!</v>
      </c>
      <c r="AH479" s="73" t="e">
        <f>AG479/#REF!</f>
        <v>#REF!</v>
      </c>
    </row>
    <row r="480" spans="1:34" s="70" customFormat="1" ht="14.25">
      <c r="A480" s="11" t="s">
        <v>879</v>
      </c>
      <c r="B480" s="52" t="s">
        <v>880</v>
      </c>
      <c r="C480" s="108">
        <v>1439</v>
      </c>
      <c r="D480" s="122">
        <v>2513683</v>
      </c>
      <c r="E480" s="124">
        <v>173600</v>
      </c>
      <c r="F480" s="12">
        <f t="shared" si="101"/>
        <v>20836.34698732719</v>
      </c>
      <c r="G480" s="13">
        <f t="shared" si="102"/>
        <v>0.001187710610987871</v>
      </c>
      <c r="H480" s="97">
        <f t="shared" si="103"/>
        <v>14.479740783410138</v>
      </c>
      <c r="I480" s="97">
        <f t="shared" si="104"/>
        <v>6446.346987327189</v>
      </c>
      <c r="J480" s="97">
        <f t="shared" si="105"/>
        <v>6446.346987327189</v>
      </c>
      <c r="K480" s="97">
        <f t="shared" si="106"/>
        <v>0.0013718843384920704</v>
      </c>
      <c r="L480" s="47">
        <f t="shared" si="107"/>
        <v>89707.7824479139</v>
      </c>
      <c r="M480" s="48">
        <f t="shared" si="109"/>
        <v>25338.70373194854</v>
      </c>
      <c r="N480" s="49">
        <f t="shared" si="108"/>
        <v>115046.48617986243</v>
      </c>
      <c r="O480" s="129"/>
      <c r="Z480" s="78" t="e">
        <f>#REF!-#REF!</f>
        <v>#REF!</v>
      </c>
      <c r="AA480" s="71" t="e">
        <f>Z480/#REF!</f>
        <v>#REF!</v>
      </c>
      <c r="AB480" s="72">
        <v>150081.90793283418</v>
      </c>
      <c r="AC480" s="79" t="e">
        <f>#REF!-AB480</f>
        <v>#REF!</v>
      </c>
      <c r="AD480" s="71" t="e">
        <f>AC480/#REF!</f>
        <v>#REF!</v>
      </c>
      <c r="AE480" s="78" t="e">
        <f>#REF!-#REF!</f>
        <v>#REF!</v>
      </c>
      <c r="AF480" s="71" t="e">
        <f>AE480/#REF!</f>
        <v>#REF!</v>
      </c>
      <c r="AG480" s="78" t="e">
        <f>#REF!-#REF!</f>
        <v>#REF!</v>
      </c>
      <c r="AH480" s="73" t="e">
        <f>AG480/#REF!</f>
        <v>#REF!</v>
      </c>
    </row>
    <row r="481" spans="1:34" s="70" customFormat="1" ht="14.25">
      <c r="A481" s="11" t="s">
        <v>881</v>
      </c>
      <c r="B481" s="52" t="s">
        <v>882</v>
      </c>
      <c r="C481" s="108">
        <v>2125</v>
      </c>
      <c r="D481" s="122">
        <v>2701167</v>
      </c>
      <c r="E481" s="124">
        <v>137700</v>
      </c>
      <c r="F481" s="12">
        <f t="shared" si="101"/>
        <v>41684.67592592593</v>
      </c>
      <c r="G481" s="13">
        <f t="shared" si="102"/>
        <v>0.0023761042155289887</v>
      </c>
      <c r="H481" s="97">
        <f t="shared" si="103"/>
        <v>19.61631808278867</v>
      </c>
      <c r="I481" s="97">
        <f t="shared" si="104"/>
        <v>20434.675925925923</v>
      </c>
      <c r="J481" s="97">
        <f t="shared" si="105"/>
        <v>20434.675925925923</v>
      </c>
      <c r="K481" s="97">
        <f t="shared" si="106"/>
        <v>0.0043488214208838765</v>
      </c>
      <c r="L481" s="47">
        <f t="shared" si="107"/>
        <v>179467.1513989045</v>
      </c>
      <c r="M481" s="48">
        <f t="shared" si="109"/>
        <v>80322.7316437252</v>
      </c>
      <c r="N481" s="49">
        <f t="shared" si="108"/>
        <v>259789.8830426297</v>
      </c>
      <c r="O481" s="129"/>
      <c r="Z481" s="78" t="e">
        <f>#REF!-#REF!</f>
        <v>#REF!</v>
      </c>
      <c r="AA481" s="71" t="e">
        <f>Z481/#REF!</f>
        <v>#REF!</v>
      </c>
      <c r="AB481" s="72">
        <v>382151.83994379523</v>
      </c>
      <c r="AC481" s="79" t="e">
        <f>#REF!-AB481</f>
        <v>#REF!</v>
      </c>
      <c r="AD481" s="71" t="e">
        <f>AC481/#REF!</f>
        <v>#REF!</v>
      </c>
      <c r="AE481" s="78" t="e">
        <f>#REF!-#REF!</f>
        <v>#REF!</v>
      </c>
      <c r="AF481" s="71" t="e">
        <f>AE481/#REF!</f>
        <v>#REF!</v>
      </c>
      <c r="AG481" s="78" t="e">
        <f>#REF!-#REF!</f>
        <v>#REF!</v>
      </c>
      <c r="AH481" s="73" t="e">
        <f>AG481/#REF!</f>
        <v>#REF!</v>
      </c>
    </row>
    <row r="482" spans="1:34" s="70" customFormat="1" ht="14.25">
      <c r="A482" s="11" t="s">
        <v>883</v>
      </c>
      <c r="B482" s="52" t="s">
        <v>884</v>
      </c>
      <c r="C482" s="108">
        <v>1094</v>
      </c>
      <c r="D482" s="122">
        <v>1347030.21</v>
      </c>
      <c r="E482" s="124">
        <v>114850</v>
      </c>
      <c r="F482" s="12">
        <f t="shared" si="101"/>
        <v>12831.093162734</v>
      </c>
      <c r="G482" s="13">
        <f t="shared" si="102"/>
        <v>0.0007313962235905333</v>
      </c>
      <c r="H482" s="97">
        <f t="shared" si="103"/>
        <v>11.72860435350457</v>
      </c>
      <c r="I482" s="97">
        <f t="shared" si="104"/>
        <v>1891.0931627339999</v>
      </c>
      <c r="J482" s="97">
        <f t="shared" si="105"/>
        <v>1891.0931627339999</v>
      </c>
      <c r="K482" s="97">
        <f t="shared" si="106"/>
        <v>0.0004024544595077553</v>
      </c>
      <c r="L482" s="47">
        <f t="shared" si="107"/>
        <v>55242.35676779298</v>
      </c>
      <c r="M482" s="48">
        <f t="shared" si="109"/>
        <v>7433.33386710824</v>
      </c>
      <c r="N482" s="49">
        <f t="shared" si="108"/>
        <v>62675.69063490122</v>
      </c>
      <c r="O482" s="129"/>
      <c r="Z482" s="78" t="e">
        <f>#REF!-#REF!</f>
        <v>#REF!</v>
      </c>
      <c r="AA482" s="71" t="e">
        <f>Z482/#REF!</f>
        <v>#REF!</v>
      </c>
      <c r="AB482" s="72">
        <v>68622.72976411937</v>
      </c>
      <c r="AC482" s="79" t="e">
        <f>#REF!-AB482</f>
        <v>#REF!</v>
      </c>
      <c r="AD482" s="71" t="e">
        <f>AC482/#REF!</f>
        <v>#REF!</v>
      </c>
      <c r="AE482" s="78" t="e">
        <f>#REF!-#REF!</f>
        <v>#REF!</v>
      </c>
      <c r="AF482" s="71" t="e">
        <f>AE482/#REF!</f>
        <v>#REF!</v>
      </c>
      <c r="AG482" s="78" t="e">
        <f>#REF!-#REF!</f>
        <v>#REF!</v>
      </c>
      <c r="AH482" s="73" t="e">
        <f>AG482/#REF!</f>
        <v>#REF!</v>
      </c>
    </row>
    <row r="483" spans="1:34" s="70" customFormat="1" ht="14.25">
      <c r="A483" s="11" t="s">
        <v>885</v>
      </c>
      <c r="B483" s="52" t="s">
        <v>886</v>
      </c>
      <c r="C483" s="108">
        <v>500</v>
      </c>
      <c r="D483" s="122">
        <v>516719.17</v>
      </c>
      <c r="E483" s="124">
        <v>36000</v>
      </c>
      <c r="F483" s="12">
        <f t="shared" si="101"/>
        <v>7176.655138888889</v>
      </c>
      <c r="G483" s="13">
        <f t="shared" si="102"/>
        <v>0.00040908271805241073</v>
      </c>
      <c r="H483" s="97">
        <f t="shared" si="103"/>
        <v>14.353310277777778</v>
      </c>
      <c r="I483" s="97">
        <f t="shared" si="104"/>
        <v>2176.6551388888893</v>
      </c>
      <c r="J483" s="97">
        <f t="shared" si="105"/>
        <v>2176.6551388888893</v>
      </c>
      <c r="K483" s="97">
        <f t="shared" si="106"/>
        <v>0.0004632265531486797</v>
      </c>
      <c r="L483" s="47">
        <f t="shared" si="107"/>
        <v>30898.017694498583</v>
      </c>
      <c r="M483" s="48">
        <f t="shared" si="109"/>
        <v>8555.794436656115</v>
      </c>
      <c r="N483" s="49">
        <f t="shared" si="108"/>
        <v>39453.8121311547</v>
      </c>
      <c r="O483" s="129"/>
      <c r="Z483" s="78" t="e">
        <f>#REF!-#REF!</f>
        <v>#REF!</v>
      </c>
      <c r="AA483" s="71" t="e">
        <f>Z483/#REF!</f>
        <v>#REF!</v>
      </c>
      <c r="AB483" s="72">
        <v>45071.66110300212</v>
      </c>
      <c r="AC483" s="79" t="e">
        <f>#REF!-AB483</f>
        <v>#REF!</v>
      </c>
      <c r="AD483" s="71" t="e">
        <f>AC483/#REF!</f>
        <v>#REF!</v>
      </c>
      <c r="AE483" s="78" t="e">
        <f>#REF!-#REF!</f>
        <v>#REF!</v>
      </c>
      <c r="AF483" s="71" t="e">
        <f>AE483/#REF!</f>
        <v>#REF!</v>
      </c>
      <c r="AG483" s="78" t="e">
        <f>#REF!-#REF!</f>
        <v>#REF!</v>
      </c>
      <c r="AH483" s="73" t="e">
        <f>AG483/#REF!</f>
        <v>#REF!</v>
      </c>
    </row>
    <row r="484" spans="1:34" s="70" customFormat="1" ht="14.25">
      <c r="A484" s="11" t="s">
        <v>887</v>
      </c>
      <c r="B484" s="52" t="s">
        <v>888</v>
      </c>
      <c r="C484" s="108">
        <v>147</v>
      </c>
      <c r="D484" s="122">
        <v>216443.1</v>
      </c>
      <c r="E484" s="124">
        <v>23750</v>
      </c>
      <c r="F484" s="12">
        <f t="shared" si="101"/>
        <v>1339.6688715789473</v>
      </c>
      <c r="G484" s="13">
        <f t="shared" si="102"/>
        <v>7.636362242154082E-05</v>
      </c>
      <c r="H484" s="97">
        <f t="shared" si="103"/>
        <v>9.113393684210527</v>
      </c>
      <c r="I484" s="97">
        <f t="shared" si="104"/>
        <v>-130.33112842105257</v>
      </c>
      <c r="J484" s="97">
        <f t="shared" si="105"/>
        <v>0</v>
      </c>
      <c r="K484" s="97">
        <f t="shared" si="106"/>
        <v>0</v>
      </c>
      <c r="L484" s="47">
        <f t="shared" si="107"/>
        <v>5767.744401498979</v>
      </c>
      <c r="M484" s="48">
        <f t="shared" si="109"/>
        <v>0</v>
      </c>
      <c r="N484" s="49">
        <f t="shared" si="108"/>
        <v>5767.744401498979</v>
      </c>
      <c r="O484" s="129"/>
      <c r="Z484" s="78" t="e">
        <f>#REF!-#REF!</f>
        <v>#REF!</v>
      </c>
      <c r="AA484" s="71" t="e">
        <f>Z484/#REF!</f>
        <v>#REF!</v>
      </c>
      <c r="AB484" s="72">
        <v>10315.20381254693</v>
      </c>
      <c r="AC484" s="79" t="e">
        <f>#REF!-AB484</f>
        <v>#REF!</v>
      </c>
      <c r="AD484" s="71" t="e">
        <f>AC484/#REF!</f>
        <v>#REF!</v>
      </c>
      <c r="AE484" s="78" t="e">
        <f>#REF!-#REF!</f>
        <v>#REF!</v>
      </c>
      <c r="AF484" s="71" t="e">
        <f>AE484/#REF!</f>
        <v>#REF!</v>
      </c>
      <c r="AG484" s="78" t="e">
        <f>#REF!-#REF!</f>
        <v>#REF!</v>
      </c>
      <c r="AH484" s="73" t="e">
        <f>AG484/#REF!</f>
        <v>#REF!</v>
      </c>
    </row>
    <row r="485" spans="1:34" s="70" customFormat="1" ht="14.25">
      <c r="A485" s="11" t="s">
        <v>889</v>
      </c>
      <c r="B485" s="52" t="s">
        <v>890</v>
      </c>
      <c r="C485" s="108">
        <v>1299</v>
      </c>
      <c r="D485" s="122">
        <v>2375481.86</v>
      </c>
      <c r="E485" s="124">
        <v>187750</v>
      </c>
      <c r="F485" s="12">
        <f t="shared" si="101"/>
        <v>16435.424426844205</v>
      </c>
      <c r="G485" s="13">
        <f t="shared" si="102"/>
        <v>0.0009368498230387807</v>
      </c>
      <c r="H485" s="97">
        <f t="shared" si="103"/>
        <v>12.652366764314246</v>
      </c>
      <c r="I485" s="97">
        <f t="shared" si="104"/>
        <v>3445.424426844206</v>
      </c>
      <c r="J485" s="97">
        <f t="shared" si="105"/>
        <v>3445.424426844206</v>
      </c>
      <c r="K485" s="97">
        <f t="shared" si="106"/>
        <v>0.0007332406741271925</v>
      </c>
      <c r="L485" s="47">
        <f t="shared" si="107"/>
        <v>70760.2671341191</v>
      </c>
      <c r="M485" s="48">
        <f t="shared" si="109"/>
        <v>13542.955251129244</v>
      </c>
      <c r="N485" s="49">
        <f t="shared" si="108"/>
        <v>84303.22238524834</v>
      </c>
      <c r="O485" s="129"/>
      <c r="Z485" s="78" t="e">
        <f>#REF!-#REF!</f>
        <v>#REF!</v>
      </c>
      <c r="AA485" s="71" t="e">
        <f>Z485/#REF!</f>
        <v>#REF!</v>
      </c>
      <c r="AB485" s="72">
        <v>114838.3589780949</v>
      </c>
      <c r="AC485" s="79" t="e">
        <f>#REF!-AB485</f>
        <v>#REF!</v>
      </c>
      <c r="AD485" s="71" t="e">
        <f>AC485/#REF!</f>
        <v>#REF!</v>
      </c>
      <c r="AE485" s="78" t="e">
        <f>#REF!-#REF!</f>
        <v>#REF!</v>
      </c>
      <c r="AF485" s="71" t="e">
        <f>AE485/#REF!</f>
        <v>#REF!</v>
      </c>
      <c r="AG485" s="78" t="e">
        <f>#REF!-#REF!</f>
        <v>#REF!</v>
      </c>
      <c r="AH485" s="73" t="e">
        <f>AG485/#REF!</f>
        <v>#REF!</v>
      </c>
    </row>
    <row r="486" spans="1:34" s="70" customFormat="1" ht="14.25">
      <c r="A486" s="11" t="s">
        <v>891</v>
      </c>
      <c r="B486" s="52" t="s">
        <v>892</v>
      </c>
      <c r="C486" s="108">
        <v>125</v>
      </c>
      <c r="D486" s="122">
        <v>302891.9</v>
      </c>
      <c r="E486" s="124">
        <v>45850</v>
      </c>
      <c r="F486" s="12">
        <f t="shared" si="101"/>
        <v>825.7685387131952</v>
      </c>
      <c r="G486" s="13">
        <f t="shared" si="102"/>
        <v>4.7070345691887545E-05</v>
      </c>
      <c r="H486" s="97">
        <f t="shared" si="103"/>
        <v>6.606148309705562</v>
      </c>
      <c r="I486" s="97">
        <f t="shared" si="104"/>
        <v>-424.2314612868048</v>
      </c>
      <c r="J486" s="97">
        <f t="shared" si="105"/>
        <v>0</v>
      </c>
      <c r="K486" s="97">
        <f t="shared" si="106"/>
        <v>0</v>
      </c>
      <c r="L486" s="47">
        <f t="shared" si="107"/>
        <v>3555.2232101082664</v>
      </c>
      <c r="M486" s="48">
        <f t="shared" si="109"/>
        <v>0</v>
      </c>
      <c r="N486" s="49">
        <f t="shared" si="108"/>
        <v>3555.2232101082664</v>
      </c>
      <c r="O486" s="129"/>
      <c r="Z486" s="78" t="e">
        <f>#REF!-#REF!</f>
        <v>#REF!</v>
      </c>
      <c r="AA486" s="71" t="e">
        <f>Z486/#REF!</f>
        <v>#REF!</v>
      </c>
      <c r="AB486" s="72">
        <v>5589.3215293894655</v>
      </c>
      <c r="AC486" s="79" t="e">
        <f>#REF!-AB486</f>
        <v>#REF!</v>
      </c>
      <c r="AD486" s="71" t="e">
        <f>AC486/#REF!</f>
        <v>#REF!</v>
      </c>
      <c r="AE486" s="78" t="e">
        <f>#REF!-#REF!</f>
        <v>#REF!</v>
      </c>
      <c r="AF486" s="71" t="e">
        <f>AE486/#REF!</f>
        <v>#REF!</v>
      </c>
      <c r="AG486" s="78" t="e">
        <f>#REF!-#REF!</f>
        <v>#REF!</v>
      </c>
      <c r="AH486" s="73" t="e">
        <f>AG486/#REF!</f>
        <v>#REF!</v>
      </c>
    </row>
    <row r="487" spans="1:34" s="70" customFormat="1" ht="14.25">
      <c r="A487" s="11" t="s">
        <v>893</v>
      </c>
      <c r="B487" s="52" t="s">
        <v>894</v>
      </c>
      <c r="C487" s="108">
        <v>819</v>
      </c>
      <c r="D487" s="122">
        <v>1022810.88</v>
      </c>
      <c r="E487" s="124">
        <v>86900</v>
      </c>
      <c r="F487" s="12">
        <f t="shared" si="101"/>
        <v>9639.610019792864</v>
      </c>
      <c r="G487" s="13">
        <f t="shared" si="102"/>
        <v>0.0005494757364741712</v>
      </c>
      <c r="H487" s="97">
        <f t="shared" si="103"/>
        <v>11.769975604142692</v>
      </c>
      <c r="I487" s="97">
        <f t="shared" si="104"/>
        <v>1449.6100197928647</v>
      </c>
      <c r="J487" s="97">
        <f t="shared" si="105"/>
        <v>1449.6100197928647</v>
      </c>
      <c r="K487" s="97">
        <f t="shared" si="106"/>
        <v>0.0003084998817135615</v>
      </c>
      <c r="L487" s="47">
        <f t="shared" si="107"/>
        <v>41501.90237589415</v>
      </c>
      <c r="M487" s="48">
        <f t="shared" si="109"/>
        <v>5697.99281524948</v>
      </c>
      <c r="N487" s="49">
        <f t="shared" si="108"/>
        <v>47199.89519114363</v>
      </c>
      <c r="O487" s="129"/>
      <c r="Z487" s="78" t="e">
        <f>#REF!-#REF!</f>
        <v>#REF!</v>
      </c>
      <c r="AA487" s="71" t="e">
        <f>Z487/#REF!</f>
        <v>#REF!</v>
      </c>
      <c r="AB487" s="72">
        <v>74125.23836973633</v>
      </c>
      <c r="AC487" s="79" t="e">
        <f>#REF!-AB487</f>
        <v>#REF!</v>
      </c>
      <c r="AD487" s="71" t="e">
        <f>AC487/#REF!</f>
        <v>#REF!</v>
      </c>
      <c r="AE487" s="78" t="e">
        <f>#REF!-#REF!</f>
        <v>#REF!</v>
      </c>
      <c r="AF487" s="71" t="e">
        <f>AE487/#REF!</f>
        <v>#REF!</v>
      </c>
      <c r="AG487" s="78" t="e">
        <f>#REF!-#REF!</f>
        <v>#REF!</v>
      </c>
      <c r="AH487" s="73" t="e">
        <f>AG487/#REF!</f>
        <v>#REF!</v>
      </c>
    </row>
    <row r="488" spans="1:34" s="70" customFormat="1" ht="14.25">
      <c r="A488" s="11" t="s">
        <v>895</v>
      </c>
      <c r="B488" s="52" t="s">
        <v>896</v>
      </c>
      <c r="C488" s="108">
        <v>916</v>
      </c>
      <c r="D488" s="122">
        <v>1035339.08</v>
      </c>
      <c r="E488" s="124">
        <v>92700</v>
      </c>
      <c r="F488" s="12">
        <f t="shared" si="101"/>
        <v>10230.535029989212</v>
      </c>
      <c r="G488" s="13">
        <f t="shared" si="102"/>
        <v>0.0005831595633625978</v>
      </c>
      <c r="H488" s="97">
        <f t="shared" si="103"/>
        <v>11.168706364617044</v>
      </c>
      <c r="I488" s="97">
        <f t="shared" si="104"/>
        <v>1070.5350299892127</v>
      </c>
      <c r="J488" s="97">
        <f t="shared" si="105"/>
        <v>1070.5350299892127</v>
      </c>
      <c r="K488" s="97">
        <f t="shared" si="106"/>
        <v>0.00022782674347759206</v>
      </c>
      <c r="L488" s="47">
        <f t="shared" si="107"/>
        <v>44046.041820777005</v>
      </c>
      <c r="M488" s="48">
        <f t="shared" si="109"/>
        <v>4207.959952031125</v>
      </c>
      <c r="N488" s="49">
        <f t="shared" si="108"/>
        <v>48254.00177280813</v>
      </c>
      <c r="O488" s="129"/>
      <c r="Z488" s="78" t="e">
        <f>#REF!-#REF!</f>
        <v>#REF!</v>
      </c>
      <c r="AA488" s="71" t="e">
        <f>Z488/#REF!</f>
        <v>#REF!</v>
      </c>
      <c r="AB488" s="72">
        <v>58627.10578611898</v>
      </c>
      <c r="AC488" s="79" t="e">
        <f>#REF!-AB488</f>
        <v>#REF!</v>
      </c>
      <c r="AD488" s="71" t="e">
        <f>AC488/#REF!</f>
        <v>#REF!</v>
      </c>
      <c r="AE488" s="78" t="e">
        <f>#REF!-#REF!</f>
        <v>#REF!</v>
      </c>
      <c r="AF488" s="71" t="e">
        <f>AE488/#REF!</f>
        <v>#REF!</v>
      </c>
      <c r="AG488" s="78" t="e">
        <f>#REF!-#REF!</f>
        <v>#REF!</v>
      </c>
      <c r="AH488" s="73" t="e">
        <f>AG488/#REF!</f>
        <v>#REF!</v>
      </c>
    </row>
    <row r="489" spans="1:34" s="70" customFormat="1" ht="14.25">
      <c r="A489" s="11" t="s">
        <v>897</v>
      </c>
      <c r="B489" s="52" t="s">
        <v>898</v>
      </c>
      <c r="C489" s="108">
        <v>820</v>
      </c>
      <c r="D489" s="122">
        <v>760675.07</v>
      </c>
      <c r="E489" s="124">
        <v>55050</v>
      </c>
      <c r="F489" s="12">
        <f t="shared" si="101"/>
        <v>11330.67315894641</v>
      </c>
      <c r="G489" s="13">
        <f t="shared" si="102"/>
        <v>0.000645869487041135</v>
      </c>
      <c r="H489" s="97">
        <f t="shared" si="103"/>
        <v>13.817894096276111</v>
      </c>
      <c r="I489" s="97">
        <f t="shared" si="104"/>
        <v>3130.673158946411</v>
      </c>
      <c r="J489" s="97">
        <f t="shared" si="105"/>
        <v>3130.673158946411</v>
      </c>
      <c r="K489" s="97">
        <f t="shared" si="106"/>
        <v>0.0006662566387039702</v>
      </c>
      <c r="L489" s="47">
        <f t="shared" si="107"/>
        <v>48782.52235621693</v>
      </c>
      <c r="M489" s="48">
        <f t="shared" si="109"/>
        <v>12305.76011686233</v>
      </c>
      <c r="N489" s="49">
        <f t="shared" si="108"/>
        <v>61088.282473079256</v>
      </c>
      <c r="O489" s="129"/>
      <c r="Z489" s="78" t="e">
        <f>#REF!-#REF!</f>
        <v>#REF!</v>
      </c>
      <c r="AA489" s="71" t="e">
        <f>Z489/#REF!</f>
        <v>#REF!</v>
      </c>
      <c r="AB489" s="72">
        <v>110841.88273282333</v>
      </c>
      <c r="AC489" s="79" t="e">
        <f>#REF!-AB489</f>
        <v>#REF!</v>
      </c>
      <c r="AD489" s="71" t="e">
        <f>AC489/#REF!</f>
        <v>#REF!</v>
      </c>
      <c r="AE489" s="78" t="e">
        <f>#REF!-#REF!</f>
        <v>#REF!</v>
      </c>
      <c r="AF489" s="71" t="e">
        <f>AE489/#REF!</f>
        <v>#REF!</v>
      </c>
      <c r="AG489" s="78" t="e">
        <f>#REF!-#REF!</f>
        <v>#REF!</v>
      </c>
      <c r="AH489" s="73" t="e">
        <f>AG489/#REF!</f>
        <v>#REF!</v>
      </c>
    </row>
    <row r="490" spans="1:34" s="70" customFormat="1" ht="14.25">
      <c r="A490" s="11" t="s">
        <v>899</v>
      </c>
      <c r="B490" s="52" t="s">
        <v>900</v>
      </c>
      <c r="C490" s="108">
        <v>503</v>
      </c>
      <c r="D490" s="122">
        <v>437494.08</v>
      </c>
      <c r="E490" s="124">
        <v>54300</v>
      </c>
      <c r="F490" s="12">
        <f t="shared" si="101"/>
        <v>4052.6615513812158</v>
      </c>
      <c r="G490" s="13">
        <f t="shared" si="102"/>
        <v>0.0002310092613760739</v>
      </c>
      <c r="H490" s="97">
        <f t="shared" si="103"/>
        <v>8.056981215469614</v>
      </c>
      <c r="I490" s="97">
        <f t="shared" si="104"/>
        <v>-977.3384486187841</v>
      </c>
      <c r="J490" s="97">
        <f t="shared" si="105"/>
        <v>0</v>
      </c>
      <c r="K490" s="97">
        <f t="shared" si="106"/>
        <v>0</v>
      </c>
      <c r="L490" s="47">
        <f t="shared" si="107"/>
        <v>17448.12951173486</v>
      </c>
      <c r="M490" s="48">
        <f t="shared" si="109"/>
        <v>0</v>
      </c>
      <c r="N490" s="49">
        <f t="shared" si="108"/>
        <v>17448.12951173486</v>
      </c>
      <c r="O490" s="129"/>
      <c r="Z490" s="78" t="e">
        <f>#REF!-#REF!</f>
        <v>#REF!</v>
      </c>
      <c r="AA490" s="71" t="e">
        <f>Z490/#REF!</f>
        <v>#REF!</v>
      </c>
      <c r="AB490" s="72">
        <v>31939.305825232062</v>
      </c>
      <c r="AC490" s="79" t="e">
        <f>#REF!-AB490</f>
        <v>#REF!</v>
      </c>
      <c r="AD490" s="71" t="e">
        <f>AC490/#REF!</f>
        <v>#REF!</v>
      </c>
      <c r="AE490" s="78" t="e">
        <f>#REF!-#REF!</f>
        <v>#REF!</v>
      </c>
      <c r="AF490" s="71" t="e">
        <f>AE490/#REF!</f>
        <v>#REF!</v>
      </c>
      <c r="AG490" s="78" t="e">
        <f>#REF!-#REF!</f>
        <v>#REF!</v>
      </c>
      <c r="AH490" s="73" t="e">
        <f>AG490/#REF!</f>
        <v>#REF!</v>
      </c>
    </row>
    <row r="491" spans="1:34" s="70" customFormat="1" ht="14.25">
      <c r="A491" s="11" t="s">
        <v>901</v>
      </c>
      <c r="B491" s="52" t="s">
        <v>902</v>
      </c>
      <c r="C491" s="108">
        <v>266</v>
      </c>
      <c r="D491" s="122">
        <v>576331.79</v>
      </c>
      <c r="E491" s="124">
        <v>78700</v>
      </c>
      <c r="F491" s="12">
        <f t="shared" si="101"/>
        <v>1947.9575113087676</v>
      </c>
      <c r="G491" s="13">
        <f t="shared" si="102"/>
        <v>0.00011103720855398032</v>
      </c>
      <c r="H491" s="97">
        <f t="shared" si="103"/>
        <v>7.323148538754765</v>
      </c>
      <c r="I491" s="97">
        <f t="shared" si="104"/>
        <v>-712.0424886912325</v>
      </c>
      <c r="J491" s="97">
        <f t="shared" si="105"/>
        <v>0</v>
      </c>
      <c r="K491" s="97">
        <f t="shared" si="106"/>
        <v>0</v>
      </c>
      <c r="L491" s="47">
        <f t="shared" si="107"/>
        <v>8386.640362082133</v>
      </c>
      <c r="M491" s="48">
        <f t="shared" si="109"/>
        <v>0</v>
      </c>
      <c r="N491" s="49">
        <f t="shared" si="108"/>
        <v>8386.640362082133</v>
      </c>
      <c r="O491" s="129"/>
      <c r="Z491" s="78" t="e">
        <f>#REF!-#REF!</f>
        <v>#REF!</v>
      </c>
      <c r="AA491" s="71" t="e">
        <f>Z491/#REF!</f>
        <v>#REF!</v>
      </c>
      <c r="AB491" s="72">
        <v>8928.414021144084</v>
      </c>
      <c r="AC491" s="79" t="e">
        <f>#REF!-AB491</f>
        <v>#REF!</v>
      </c>
      <c r="AD491" s="71" t="e">
        <f>AC491/#REF!</f>
        <v>#REF!</v>
      </c>
      <c r="AE491" s="78" t="e">
        <f>#REF!-#REF!</f>
        <v>#REF!</v>
      </c>
      <c r="AF491" s="71" t="e">
        <f>AE491/#REF!</f>
        <v>#REF!</v>
      </c>
      <c r="AG491" s="78" t="e">
        <f>#REF!-#REF!</f>
        <v>#REF!</v>
      </c>
      <c r="AH491" s="73" t="e">
        <f>AG491/#REF!</f>
        <v>#REF!</v>
      </c>
    </row>
    <row r="492" spans="1:34" s="70" customFormat="1" ht="14.25">
      <c r="A492" s="11" t="s">
        <v>903</v>
      </c>
      <c r="B492" s="52" t="s">
        <v>904</v>
      </c>
      <c r="C492" s="108">
        <v>1185</v>
      </c>
      <c r="D492" s="122">
        <v>2536051.25</v>
      </c>
      <c r="E492" s="124">
        <v>201300</v>
      </c>
      <c r="F492" s="12">
        <f t="shared" si="101"/>
        <v>14929.06473546945</v>
      </c>
      <c r="G492" s="13">
        <f t="shared" si="102"/>
        <v>0.0008509845132271153</v>
      </c>
      <c r="H492" s="97">
        <f t="shared" si="103"/>
        <v>12.598366865375063</v>
      </c>
      <c r="I492" s="97">
        <f t="shared" si="104"/>
        <v>3079.0647354694493</v>
      </c>
      <c r="J492" s="97">
        <f t="shared" si="105"/>
        <v>3079.0647354694493</v>
      </c>
      <c r="K492" s="97">
        <f t="shared" si="106"/>
        <v>0.0006552735519974219</v>
      </c>
      <c r="L492" s="47">
        <f t="shared" si="107"/>
        <v>64274.860284044014</v>
      </c>
      <c r="M492" s="48">
        <f t="shared" si="109"/>
        <v>12102.902505392381</v>
      </c>
      <c r="N492" s="49">
        <f t="shared" si="108"/>
        <v>76377.7627894364</v>
      </c>
      <c r="O492" s="129"/>
      <c r="Z492" s="78" t="e">
        <f>#REF!-#REF!</f>
        <v>#REF!</v>
      </c>
      <c r="AA492" s="71" t="e">
        <f>Z492/#REF!</f>
        <v>#REF!</v>
      </c>
      <c r="AB492" s="72">
        <v>89193.92502895508</v>
      </c>
      <c r="AC492" s="79" t="e">
        <f>#REF!-AB492</f>
        <v>#REF!</v>
      </c>
      <c r="AD492" s="71" t="e">
        <f>AC492/#REF!</f>
        <v>#REF!</v>
      </c>
      <c r="AE492" s="78" t="e">
        <f>#REF!-#REF!</f>
        <v>#REF!</v>
      </c>
      <c r="AF492" s="71" t="e">
        <f>AE492/#REF!</f>
        <v>#REF!</v>
      </c>
      <c r="AG492" s="78" t="e">
        <f>#REF!-#REF!</f>
        <v>#REF!</v>
      </c>
      <c r="AH492" s="73" t="e">
        <f>AG492/#REF!</f>
        <v>#REF!</v>
      </c>
    </row>
    <row r="493" spans="1:34" s="70" customFormat="1" ht="14.25">
      <c r="A493" s="11" t="s">
        <v>905</v>
      </c>
      <c r="B493" s="52" t="s">
        <v>906</v>
      </c>
      <c r="C493" s="108">
        <v>62</v>
      </c>
      <c r="D493" s="122">
        <v>89190</v>
      </c>
      <c r="E493" s="124">
        <v>5900</v>
      </c>
      <c r="F493" s="12">
        <f t="shared" si="101"/>
        <v>937.2508474576272</v>
      </c>
      <c r="G493" s="13">
        <f t="shared" si="102"/>
        <v>5.34250450599543E-05</v>
      </c>
      <c r="H493" s="97">
        <f t="shared" si="103"/>
        <v>15.116949152542373</v>
      </c>
      <c r="I493" s="97">
        <f t="shared" si="104"/>
        <v>317.2508474576272</v>
      </c>
      <c r="J493" s="97">
        <f t="shared" si="105"/>
        <v>317.2508474576272</v>
      </c>
      <c r="K493" s="97">
        <f t="shared" si="106"/>
        <v>6.751598538770452E-05</v>
      </c>
      <c r="L493" s="47">
        <f t="shared" si="107"/>
        <v>4035.1936533783482</v>
      </c>
      <c r="M493" s="48">
        <f t="shared" si="109"/>
        <v>1247.0202501109025</v>
      </c>
      <c r="N493" s="49">
        <f t="shared" si="108"/>
        <v>5282.213903489251</v>
      </c>
      <c r="O493" s="129"/>
      <c r="Z493" s="78" t="e">
        <f>#REF!-#REF!</f>
        <v>#REF!</v>
      </c>
      <c r="AA493" s="71" t="e">
        <f>Z493/#REF!</f>
        <v>#REF!</v>
      </c>
      <c r="AB493" s="72">
        <v>10978.039875224687</v>
      </c>
      <c r="AC493" s="79" t="e">
        <f>#REF!-AB493</f>
        <v>#REF!</v>
      </c>
      <c r="AD493" s="71" t="e">
        <f>AC493/#REF!</f>
        <v>#REF!</v>
      </c>
      <c r="AE493" s="78" t="e">
        <f>#REF!-#REF!</f>
        <v>#REF!</v>
      </c>
      <c r="AF493" s="71" t="e">
        <f>AE493/#REF!</f>
        <v>#REF!</v>
      </c>
      <c r="AG493" s="78" t="e">
        <f>#REF!-#REF!</f>
        <v>#REF!</v>
      </c>
      <c r="AH493" s="73" t="e">
        <f>AG493/#REF!</f>
        <v>#REF!</v>
      </c>
    </row>
    <row r="494" spans="1:34" s="70" customFormat="1" ht="14.25">
      <c r="A494" s="11" t="s">
        <v>907</v>
      </c>
      <c r="B494" s="52" t="s">
        <v>908</v>
      </c>
      <c r="C494" s="108">
        <v>220</v>
      </c>
      <c r="D494" s="122">
        <v>221340.41</v>
      </c>
      <c r="E494" s="124">
        <v>17300</v>
      </c>
      <c r="F494" s="12">
        <f t="shared" si="101"/>
        <v>2814.7335375722546</v>
      </c>
      <c r="G494" s="13">
        <f t="shared" si="102"/>
        <v>0.0001604450574619094</v>
      </c>
      <c r="H494" s="97">
        <f t="shared" si="103"/>
        <v>12.794243352601157</v>
      </c>
      <c r="I494" s="97">
        <f t="shared" si="104"/>
        <v>614.7335375722546</v>
      </c>
      <c r="J494" s="97">
        <f t="shared" si="105"/>
        <v>614.7335375722546</v>
      </c>
      <c r="K494" s="97">
        <f t="shared" si="106"/>
        <v>0.00013082499502417775</v>
      </c>
      <c r="L494" s="47">
        <f t="shared" si="107"/>
        <v>12118.415190098016</v>
      </c>
      <c r="M494" s="48">
        <f t="shared" si="109"/>
        <v>2416.3376580965632</v>
      </c>
      <c r="N494" s="49">
        <f t="shared" si="108"/>
        <v>14534.75284819458</v>
      </c>
      <c r="O494" s="129"/>
      <c r="Z494" s="78" t="e">
        <f>#REF!-#REF!</f>
        <v>#REF!</v>
      </c>
      <c r="AA494" s="71" t="e">
        <f>Z494/#REF!</f>
        <v>#REF!</v>
      </c>
      <c r="AB494" s="72">
        <v>15716.369421412483</v>
      </c>
      <c r="AC494" s="79" t="e">
        <f>#REF!-AB494</f>
        <v>#REF!</v>
      </c>
      <c r="AD494" s="71" t="e">
        <f>AC494/#REF!</f>
        <v>#REF!</v>
      </c>
      <c r="AE494" s="78" t="e">
        <f>#REF!-#REF!</f>
        <v>#REF!</v>
      </c>
      <c r="AF494" s="71" t="e">
        <f>AE494/#REF!</f>
        <v>#REF!</v>
      </c>
      <c r="AG494" s="78" t="e">
        <f>#REF!-#REF!</f>
        <v>#REF!</v>
      </c>
      <c r="AH494" s="73" t="e">
        <f>AG494/#REF!</f>
        <v>#REF!</v>
      </c>
    </row>
    <row r="495" spans="1:34" s="70" customFormat="1" ht="14.25">
      <c r="A495" s="11" t="s">
        <v>909</v>
      </c>
      <c r="B495" s="52" t="s">
        <v>910</v>
      </c>
      <c r="C495" s="108">
        <v>140</v>
      </c>
      <c r="D495" s="122">
        <v>177667</v>
      </c>
      <c r="E495" s="124">
        <v>9500</v>
      </c>
      <c r="F495" s="12">
        <f t="shared" si="101"/>
        <v>2618.2505263157896</v>
      </c>
      <c r="G495" s="13">
        <f t="shared" si="102"/>
        <v>0.0001492451596348053</v>
      </c>
      <c r="H495" s="97">
        <f t="shared" si="103"/>
        <v>18.70178947368421</v>
      </c>
      <c r="I495" s="97">
        <f t="shared" si="104"/>
        <v>1218.2505263157896</v>
      </c>
      <c r="J495" s="97">
        <f t="shared" si="105"/>
        <v>1218.2505263157896</v>
      </c>
      <c r="K495" s="97">
        <f t="shared" si="106"/>
        <v>0.000259262931501817</v>
      </c>
      <c r="L495" s="47">
        <f t="shared" si="107"/>
        <v>11272.486907216844</v>
      </c>
      <c r="M495" s="48">
        <f t="shared" si="109"/>
        <v>4788.58634483856</v>
      </c>
      <c r="N495" s="49">
        <f t="shared" si="108"/>
        <v>16061.073252055405</v>
      </c>
      <c r="O495" s="129"/>
      <c r="Z495" s="78" t="e">
        <f>#REF!-#REF!</f>
        <v>#REF!</v>
      </c>
      <c r="AA495" s="71" t="e">
        <f>Z495/#REF!</f>
        <v>#REF!</v>
      </c>
      <c r="AB495" s="72">
        <v>17228.657783624585</v>
      </c>
      <c r="AC495" s="79" t="e">
        <f>#REF!-AB495</f>
        <v>#REF!</v>
      </c>
      <c r="AD495" s="71" t="e">
        <f>AC495/#REF!</f>
        <v>#REF!</v>
      </c>
      <c r="AE495" s="78" t="e">
        <f>#REF!-#REF!</f>
        <v>#REF!</v>
      </c>
      <c r="AF495" s="71" t="e">
        <f>AE495/#REF!</f>
        <v>#REF!</v>
      </c>
      <c r="AG495" s="78" t="e">
        <f>#REF!-#REF!</f>
        <v>#REF!</v>
      </c>
      <c r="AH495" s="73" t="e">
        <f>AG495/#REF!</f>
        <v>#REF!</v>
      </c>
    </row>
    <row r="496" spans="1:34" s="70" customFormat="1" ht="14.25">
      <c r="A496" s="11" t="s">
        <v>911</v>
      </c>
      <c r="B496" s="52" t="s">
        <v>912</v>
      </c>
      <c r="C496" s="108">
        <v>100</v>
      </c>
      <c r="D496" s="122">
        <v>112388</v>
      </c>
      <c r="E496" s="124">
        <v>10000</v>
      </c>
      <c r="F496" s="12">
        <f t="shared" si="101"/>
        <v>1123.8799999999999</v>
      </c>
      <c r="G496" s="13">
        <f t="shared" si="102"/>
        <v>6.406325457571377E-05</v>
      </c>
      <c r="H496" s="97">
        <f t="shared" si="103"/>
        <v>11.2388</v>
      </c>
      <c r="I496" s="97">
        <f t="shared" si="104"/>
        <v>123.87999999999994</v>
      </c>
      <c r="J496" s="97">
        <f t="shared" si="105"/>
        <v>123.87999999999994</v>
      </c>
      <c r="K496" s="97">
        <f t="shared" si="106"/>
        <v>2.636361836967491E-05</v>
      </c>
      <c r="L496" s="47">
        <f t="shared" si="107"/>
        <v>4838.697618103661</v>
      </c>
      <c r="M496" s="48">
        <f t="shared" si="109"/>
        <v>486.9360312878956</v>
      </c>
      <c r="N496" s="49">
        <f t="shared" si="108"/>
        <v>5325.633649391556</v>
      </c>
      <c r="O496" s="129"/>
      <c r="Z496" s="78" t="e">
        <f>#REF!-#REF!</f>
        <v>#REF!</v>
      </c>
      <c r="AA496" s="71" t="e">
        <f>Z496/#REF!</f>
        <v>#REF!</v>
      </c>
      <c r="AB496" s="72">
        <v>9719.667046995179</v>
      </c>
      <c r="AC496" s="79" t="e">
        <f>#REF!-AB496</f>
        <v>#REF!</v>
      </c>
      <c r="AD496" s="71" t="e">
        <f>AC496/#REF!</f>
        <v>#REF!</v>
      </c>
      <c r="AE496" s="78" t="e">
        <f>#REF!-#REF!</f>
        <v>#REF!</v>
      </c>
      <c r="AF496" s="71" t="e">
        <f>AE496/#REF!</f>
        <v>#REF!</v>
      </c>
      <c r="AG496" s="78" t="e">
        <f>#REF!-#REF!</f>
        <v>#REF!</v>
      </c>
      <c r="AH496" s="73" t="e">
        <f>AG496/#REF!</f>
        <v>#REF!</v>
      </c>
    </row>
    <row r="497" spans="1:34" s="70" customFormat="1" ht="14.25">
      <c r="A497" s="11" t="s">
        <v>913</v>
      </c>
      <c r="B497" s="52" t="s">
        <v>914</v>
      </c>
      <c r="C497" s="108">
        <v>105</v>
      </c>
      <c r="D497" s="122">
        <v>220194.88</v>
      </c>
      <c r="E497" s="124">
        <v>19050</v>
      </c>
      <c r="F497" s="12">
        <f t="shared" si="101"/>
        <v>1213.6725669291338</v>
      </c>
      <c r="G497" s="13">
        <f t="shared" si="102"/>
        <v>6.918159823712595E-05</v>
      </c>
      <c r="H497" s="97">
        <f t="shared" si="103"/>
        <v>11.558786351706036</v>
      </c>
      <c r="I497" s="97">
        <f t="shared" si="104"/>
        <v>163.6725669291338</v>
      </c>
      <c r="J497" s="97">
        <f t="shared" si="105"/>
        <v>163.6725669291338</v>
      </c>
      <c r="K497" s="97">
        <f t="shared" si="106"/>
        <v>3.4832104392192124E-05</v>
      </c>
      <c r="L497" s="47">
        <f t="shared" si="107"/>
        <v>5225.286114850122</v>
      </c>
      <c r="M497" s="48">
        <f t="shared" si="109"/>
        <v>643.3489681237885</v>
      </c>
      <c r="N497" s="49">
        <f t="shared" si="108"/>
        <v>5868.635082973911</v>
      </c>
      <c r="O497" s="129"/>
      <c r="Z497" s="78" t="e">
        <f>#REF!-#REF!</f>
        <v>#REF!</v>
      </c>
      <c r="AA497" s="71" t="e">
        <f>Z497/#REF!</f>
        <v>#REF!</v>
      </c>
      <c r="AB497" s="72">
        <v>10373.84768388308</v>
      </c>
      <c r="AC497" s="79" t="e">
        <f>#REF!-AB497</f>
        <v>#REF!</v>
      </c>
      <c r="AD497" s="71" t="e">
        <f>AC497/#REF!</f>
        <v>#REF!</v>
      </c>
      <c r="AE497" s="78" t="e">
        <f>#REF!-#REF!</f>
        <v>#REF!</v>
      </c>
      <c r="AF497" s="71" t="e">
        <f>AE497/#REF!</f>
        <v>#REF!</v>
      </c>
      <c r="AG497" s="78" t="e">
        <f>#REF!-#REF!</f>
        <v>#REF!</v>
      </c>
      <c r="AH497" s="73" t="e">
        <f>AG497/#REF!</f>
        <v>#REF!</v>
      </c>
    </row>
    <row r="498" spans="1:34" s="70" customFormat="1" ht="14.25">
      <c r="A498" s="11" t="s">
        <v>915</v>
      </c>
      <c r="B498" s="52" t="s">
        <v>916</v>
      </c>
      <c r="C498" s="108">
        <v>466</v>
      </c>
      <c r="D498" s="122">
        <v>624022.09</v>
      </c>
      <c r="E498" s="124">
        <v>73400</v>
      </c>
      <c r="F498" s="12">
        <f t="shared" si="101"/>
        <v>3961.775121798365</v>
      </c>
      <c r="G498" s="13">
        <f t="shared" si="102"/>
        <v>0.0002258285655047675</v>
      </c>
      <c r="H498" s="97">
        <f t="shared" si="103"/>
        <v>8.501663351498637</v>
      </c>
      <c r="I498" s="97">
        <f t="shared" si="104"/>
        <v>-698.2248782016351</v>
      </c>
      <c r="J498" s="97">
        <f t="shared" si="105"/>
        <v>0</v>
      </c>
      <c r="K498" s="97">
        <f t="shared" si="106"/>
        <v>0</v>
      </c>
      <c r="L498" s="47">
        <f t="shared" si="107"/>
        <v>17056.831552575088</v>
      </c>
      <c r="M498" s="48">
        <f t="shared" si="109"/>
        <v>0</v>
      </c>
      <c r="N498" s="49">
        <f t="shared" si="108"/>
        <v>17056.831552575088</v>
      </c>
      <c r="O498" s="129"/>
      <c r="Z498" s="78" t="e">
        <f>#REF!-#REF!</f>
        <v>#REF!</v>
      </c>
      <c r="AA498" s="71" t="e">
        <f>Z498/#REF!</f>
        <v>#REF!</v>
      </c>
      <c r="AB498" s="72">
        <v>33295.26894814788</v>
      </c>
      <c r="AC498" s="79" t="e">
        <f>#REF!-AB498</f>
        <v>#REF!</v>
      </c>
      <c r="AD498" s="71" t="e">
        <f>AC498/#REF!</f>
        <v>#REF!</v>
      </c>
      <c r="AE498" s="78" t="e">
        <f>#REF!-#REF!</f>
        <v>#REF!</v>
      </c>
      <c r="AF498" s="71" t="e">
        <f>AE498/#REF!</f>
        <v>#REF!</v>
      </c>
      <c r="AG498" s="78" t="e">
        <f>#REF!-#REF!</f>
        <v>#REF!</v>
      </c>
      <c r="AH498" s="73" t="e">
        <f>AG498/#REF!</f>
        <v>#REF!</v>
      </c>
    </row>
    <row r="499" spans="1:34" s="70" customFormat="1" ht="14.25">
      <c r="A499" s="11" t="s">
        <v>917</v>
      </c>
      <c r="B499" s="52" t="s">
        <v>918</v>
      </c>
      <c r="C499" s="108">
        <v>222</v>
      </c>
      <c r="D499" s="122">
        <v>188025.56</v>
      </c>
      <c r="E499" s="124">
        <v>11650</v>
      </c>
      <c r="F499" s="12">
        <f t="shared" si="101"/>
        <v>3582.9763364806868</v>
      </c>
      <c r="G499" s="13">
        <f t="shared" si="102"/>
        <v>0.00020423632877417564</v>
      </c>
      <c r="H499" s="97">
        <f t="shared" si="103"/>
        <v>16.1395330472103</v>
      </c>
      <c r="I499" s="97">
        <f t="shared" si="104"/>
        <v>1362.9763364806865</v>
      </c>
      <c r="J499" s="97">
        <f t="shared" si="105"/>
        <v>1362.9763364806865</v>
      </c>
      <c r="K499" s="97">
        <f t="shared" si="106"/>
        <v>0.0002900628671446114</v>
      </c>
      <c r="L499" s="47">
        <f t="shared" si="107"/>
        <v>15425.969912313485</v>
      </c>
      <c r="M499" s="48">
        <f t="shared" si="109"/>
        <v>5357.461156160972</v>
      </c>
      <c r="N499" s="49">
        <f t="shared" si="108"/>
        <v>20783.431068474456</v>
      </c>
      <c r="O499" s="129"/>
      <c r="Z499" s="78" t="e">
        <f>#REF!-#REF!</f>
        <v>#REF!</v>
      </c>
      <c r="AA499" s="71" t="e">
        <f>Z499/#REF!</f>
        <v>#REF!</v>
      </c>
      <c r="AB499" s="72">
        <v>29080.052884281195</v>
      </c>
      <c r="AC499" s="79" t="e">
        <f>#REF!-AB499</f>
        <v>#REF!</v>
      </c>
      <c r="AD499" s="71" t="e">
        <f>AC499/#REF!</f>
        <v>#REF!</v>
      </c>
      <c r="AE499" s="78" t="e">
        <f>#REF!-#REF!</f>
        <v>#REF!</v>
      </c>
      <c r="AF499" s="71" t="e">
        <f>AE499/#REF!</f>
        <v>#REF!</v>
      </c>
      <c r="AG499" s="78" t="e">
        <f>#REF!-#REF!</f>
        <v>#REF!</v>
      </c>
      <c r="AH499" s="73" t="e">
        <f>AG499/#REF!</f>
        <v>#REF!</v>
      </c>
    </row>
    <row r="500" spans="1:34" s="70" customFormat="1" ht="14.25">
      <c r="A500" s="11" t="s">
        <v>919</v>
      </c>
      <c r="B500" s="53" t="s">
        <v>1004</v>
      </c>
      <c r="C500" s="108">
        <v>600</v>
      </c>
      <c r="D500" s="133">
        <v>18956.5</v>
      </c>
      <c r="E500" s="124">
        <v>1550</v>
      </c>
      <c r="F500" s="12">
        <f t="shared" si="101"/>
        <v>7338</v>
      </c>
      <c r="G500" s="13">
        <f t="shared" si="102"/>
        <v>0.00041827967583424173</v>
      </c>
      <c r="H500" s="97">
        <f t="shared" si="103"/>
        <v>12.23</v>
      </c>
      <c r="I500" s="97">
        <f t="shared" si="104"/>
        <v>1338.0000000000002</v>
      </c>
      <c r="J500" s="97">
        <f t="shared" si="105"/>
        <v>1338.0000000000002</v>
      </c>
      <c r="K500" s="97">
        <f t="shared" si="106"/>
        <v>0.0002847475087070153</v>
      </c>
      <c r="L500" s="47">
        <f t="shared" si="107"/>
        <v>31592.663915760277</v>
      </c>
      <c r="M500" s="48">
        <f t="shared" si="109"/>
        <v>5259.286485818572</v>
      </c>
      <c r="N500" s="49">
        <f t="shared" si="108"/>
        <v>36851.95040157885</v>
      </c>
      <c r="O500" s="129"/>
      <c r="Z500" s="78" t="e">
        <f>#REF!-#REF!</f>
        <v>#REF!</v>
      </c>
      <c r="AA500" s="71" t="e">
        <f>Z500/#REF!</f>
        <v>#REF!</v>
      </c>
      <c r="AB500" s="72">
        <v>49740.580592588776</v>
      </c>
      <c r="AC500" s="79" t="e">
        <f>#REF!-AB500</f>
        <v>#REF!</v>
      </c>
      <c r="AD500" s="71" t="e">
        <f>AC500/#REF!</f>
        <v>#REF!</v>
      </c>
      <c r="AE500" s="78" t="e">
        <f>#REF!-#REF!</f>
        <v>#REF!</v>
      </c>
      <c r="AF500" s="71" t="e">
        <f>AE500/#REF!</f>
        <v>#REF!</v>
      </c>
      <c r="AG500" s="78" t="e">
        <f>#REF!-#REF!</f>
        <v>#REF!</v>
      </c>
      <c r="AH500" s="73" t="e">
        <f>AG500/#REF!</f>
        <v>#REF!</v>
      </c>
    </row>
    <row r="501" spans="1:34" s="70" customFormat="1" ht="14.25">
      <c r="A501" s="11" t="s">
        <v>920</v>
      </c>
      <c r="B501" s="52" t="s">
        <v>1005</v>
      </c>
      <c r="C501" s="108">
        <v>658</v>
      </c>
      <c r="D501" s="133">
        <v>38524.5</v>
      </c>
      <c r="E501" s="124">
        <v>3150</v>
      </c>
      <c r="F501" s="12">
        <f t="shared" si="101"/>
        <v>8047.34</v>
      </c>
      <c r="G501" s="13">
        <f t="shared" si="102"/>
        <v>0.0004587133778315518</v>
      </c>
      <c r="H501" s="97">
        <f t="shared" si="103"/>
        <v>12.23</v>
      </c>
      <c r="I501" s="97">
        <f t="shared" si="104"/>
        <v>1467.3400000000004</v>
      </c>
      <c r="J501" s="97">
        <f t="shared" si="105"/>
        <v>1467.3400000000004</v>
      </c>
      <c r="K501" s="97">
        <f t="shared" si="106"/>
        <v>0.0003122731012153601</v>
      </c>
      <c r="L501" s="47">
        <f t="shared" si="107"/>
        <v>34646.62142761711</v>
      </c>
      <c r="M501" s="48">
        <f t="shared" si="109"/>
        <v>5767.684179447701</v>
      </c>
      <c r="N501" s="49">
        <f t="shared" si="108"/>
        <v>40414.30560706481</v>
      </c>
      <c r="O501" s="129"/>
      <c r="Z501" s="78" t="e">
        <f>#REF!-#REF!</f>
        <v>#REF!</v>
      </c>
      <c r="AA501" s="71" t="e">
        <f>Z501/#REF!</f>
        <v>#REF!</v>
      </c>
      <c r="AB501" s="72">
        <v>53983.852870629526</v>
      </c>
      <c r="AC501" s="79" t="e">
        <f>#REF!-AB501</f>
        <v>#REF!</v>
      </c>
      <c r="AD501" s="71" t="e">
        <f>AC501/#REF!</f>
        <v>#REF!</v>
      </c>
      <c r="AE501" s="78" t="e">
        <f>#REF!-#REF!</f>
        <v>#REF!</v>
      </c>
      <c r="AF501" s="71" t="e">
        <f>AE501/#REF!</f>
        <v>#REF!</v>
      </c>
      <c r="AG501" s="78" t="e">
        <f>#REF!-#REF!</f>
        <v>#REF!</v>
      </c>
      <c r="AH501" s="73" t="e">
        <f>AG501/#REF!</f>
        <v>#REF!</v>
      </c>
    </row>
    <row r="502" spans="1:34" s="70" customFormat="1" ht="12.75">
      <c r="A502" s="11"/>
      <c r="B502" s="52"/>
      <c r="C502" s="109"/>
      <c r="D502" s="37"/>
      <c r="E502" s="37"/>
      <c r="F502" s="12"/>
      <c r="G502" s="13"/>
      <c r="H502" s="97"/>
      <c r="I502" s="97"/>
      <c r="J502" s="97"/>
      <c r="K502" s="97"/>
      <c r="L502" s="47">
        <f t="shared" si="107"/>
        <v>0</v>
      </c>
      <c r="M502" s="48">
        <f t="shared" si="109"/>
        <v>0</v>
      </c>
      <c r="N502" s="49">
        <f t="shared" si="108"/>
        <v>0</v>
      </c>
      <c r="O502" s="129"/>
      <c r="Z502" s="78" t="e">
        <f>#REF!-#REF!</f>
        <v>#REF!</v>
      </c>
      <c r="AA502" s="71" t="e">
        <f>Z502/#REF!</f>
        <v>#REF!</v>
      </c>
      <c r="AB502" s="72"/>
      <c r="AC502" s="79" t="e">
        <f>#REF!-AB502</f>
        <v>#REF!</v>
      </c>
      <c r="AD502" s="71" t="e">
        <f>AC502/#REF!</f>
        <v>#REF!</v>
      </c>
      <c r="AE502" s="78" t="e">
        <f>#REF!-#REF!</f>
        <v>#REF!</v>
      </c>
      <c r="AF502" s="71"/>
      <c r="AG502" s="78" t="e">
        <f>#REF!-#REF!</f>
        <v>#REF!</v>
      </c>
      <c r="AH502" s="73" t="e">
        <f>AG502/#REF!</f>
        <v>#REF!</v>
      </c>
    </row>
    <row r="503" spans="1:34" s="70" customFormat="1" ht="12.75">
      <c r="A503" s="2"/>
      <c r="B503" s="2" t="s">
        <v>1000</v>
      </c>
      <c r="C503" s="109"/>
      <c r="D503" s="37"/>
      <c r="E503" s="37"/>
      <c r="F503" s="12"/>
      <c r="G503" s="13"/>
      <c r="H503" s="97"/>
      <c r="I503" s="97"/>
      <c r="J503" s="97"/>
      <c r="K503" s="97"/>
      <c r="L503" s="47">
        <f t="shared" si="107"/>
        <v>0</v>
      </c>
      <c r="M503" s="48">
        <f t="shared" si="109"/>
        <v>0</v>
      </c>
      <c r="N503" s="49">
        <f t="shared" si="108"/>
        <v>0</v>
      </c>
      <c r="O503" s="129"/>
      <c r="Z503" s="78" t="e">
        <f>#REF!-#REF!</f>
        <v>#REF!</v>
      </c>
      <c r="AA503" s="71" t="e">
        <f>Z503/#REF!</f>
        <v>#REF!</v>
      </c>
      <c r="AB503" s="72"/>
      <c r="AC503" s="79" t="e">
        <f>#REF!-AB503</f>
        <v>#REF!</v>
      </c>
      <c r="AD503" s="71" t="e">
        <f>AC503/#REF!</f>
        <v>#REF!</v>
      </c>
      <c r="AE503" s="78" t="e">
        <f>#REF!-#REF!</f>
        <v>#REF!</v>
      </c>
      <c r="AF503" s="71"/>
      <c r="AG503" s="78" t="e">
        <f>#REF!-#REF!</f>
        <v>#REF!</v>
      </c>
      <c r="AH503" s="73" t="e">
        <f>AG503/#REF!</f>
        <v>#REF!</v>
      </c>
    </row>
    <row r="504" spans="1:34" s="70" customFormat="1" ht="14.25">
      <c r="A504" s="11" t="s">
        <v>921</v>
      </c>
      <c r="B504" s="52" t="s">
        <v>922</v>
      </c>
      <c r="C504" s="108">
        <v>2375</v>
      </c>
      <c r="D504" s="122">
        <v>5763684.73</v>
      </c>
      <c r="E504" s="124">
        <v>589050</v>
      </c>
      <c r="F504" s="12">
        <f t="shared" si="101"/>
        <v>23238.691509634158</v>
      </c>
      <c r="G504" s="13">
        <f aca="true" t="shared" si="110" ref="G504:G532">F504/$F$534</f>
        <v>0.0013246487260100467</v>
      </c>
      <c r="H504" s="97">
        <f aca="true" t="shared" si="111" ref="H504:H532">D504/E504</f>
        <v>9.784712214582804</v>
      </c>
      <c r="I504" s="97">
        <f aca="true" t="shared" si="112" ref="I504:I532">(H504-10)*C504</f>
        <v>-511.3084903658409</v>
      </c>
      <c r="J504" s="97">
        <f t="shared" si="105"/>
        <v>0</v>
      </c>
      <c r="K504" s="97">
        <f aca="true" t="shared" si="113" ref="K504:K532">J504/$J$534</f>
        <v>0</v>
      </c>
      <c r="L504" s="47">
        <f t="shared" si="107"/>
        <v>100050.71827553882</v>
      </c>
      <c r="M504" s="48">
        <f t="shared" si="109"/>
        <v>0</v>
      </c>
      <c r="N504" s="49">
        <f t="shared" si="108"/>
        <v>100050.71827553882</v>
      </c>
      <c r="O504" s="129"/>
      <c r="Z504" s="78" t="e">
        <f>#REF!-#REF!</f>
        <v>#REF!</v>
      </c>
      <c r="AA504" s="71" t="e">
        <f>Z504/#REF!</f>
        <v>#REF!</v>
      </c>
      <c r="AB504" s="72">
        <v>109240.41771377396</v>
      </c>
      <c r="AC504" s="79" t="e">
        <f>#REF!-AB504</f>
        <v>#REF!</v>
      </c>
      <c r="AD504" s="71" t="e">
        <f>AC504/#REF!</f>
        <v>#REF!</v>
      </c>
      <c r="AE504" s="78" t="e">
        <f>#REF!-#REF!</f>
        <v>#REF!</v>
      </c>
      <c r="AF504" s="71" t="e">
        <f>AE504/#REF!</f>
        <v>#REF!</v>
      </c>
      <c r="AG504" s="78" t="e">
        <f>#REF!-#REF!</f>
        <v>#REF!</v>
      </c>
      <c r="AH504" s="73" t="e">
        <f>AG504/#REF!</f>
        <v>#REF!</v>
      </c>
    </row>
    <row r="505" spans="1:34" s="70" customFormat="1" ht="14.25">
      <c r="A505" s="11" t="s">
        <v>923</v>
      </c>
      <c r="B505" s="52" t="s">
        <v>924</v>
      </c>
      <c r="C505" s="108">
        <v>2882</v>
      </c>
      <c r="D505" s="122">
        <v>3140446.39</v>
      </c>
      <c r="E505" s="124">
        <v>284100</v>
      </c>
      <c r="F505" s="12">
        <f t="shared" si="101"/>
        <v>31857.67862013376</v>
      </c>
      <c r="G505" s="13">
        <f t="shared" si="110"/>
        <v>0.0018159470545190792</v>
      </c>
      <c r="H505" s="97">
        <f t="shared" si="111"/>
        <v>11.054017564237945</v>
      </c>
      <c r="I505" s="97">
        <f t="shared" si="112"/>
        <v>3037.678620133758</v>
      </c>
      <c r="J505" s="97">
        <f t="shared" si="105"/>
        <v>3037.678620133758</v>
      </c>
      <c r="K505" s="97">
        <f t="shared" si="113"/>
        <v>0.0006464659337336706</v>
      </c>
      <c r="L505" s="47">
        <f t="shared" si="107"/>
        <v>137158.48102782606</v>
      </c>
      <c r="M505" s="48">
        <f t="shared" si="109"/>
        <v>11940.225796060897</v>
      </c>
      <c r="N505" s="49">
        <f t="shared" si="108"/>
        <v>149098.70682388695</v>
      </c>
      <c r="O505" s="129"/>
      <c r="Z505" s="78" t="e">
        <f>#REF!-#REF!</f>
        <v>#REF!</v>
      </c>
      <c r="AA505" s="71" t="e">
        <f>Z505/#REF!</f>
        <v>#REF!</v>
      </c>
      <c r="AB505" s="72">
        <v>206689.25053793463</v>
      </c>
      <c r="AC505" s="79" t="e">
        <f>#REF!-AB505</f>
        <v>#REF!</v>
      </c>
      <c r="AD505" s="71" t="e">
        <f>AC505/#REF!</f>
        <v>#REF!</v>
      </c>
      <c r="AE505" s="78" t="e">
        <f>#REF!-#REF!</f>
        <v>#REF!</v>
      </c>
      <c r="AF505" s="71" t="e">
        <f>AE505/#REF!</f>
        <v>#REF!</v>
      </c>
      <c r="AG505" s="78" t="e">
        <f>#REF!-#REF!</f>
        <v>#REF!</v>
      </c>
      <c r="AH505" s="73" t="e">
        <f>AG505/#REF!</f>
        <v>#REF!</v>
      </c>
    </row>
    <row r="506" spans="1:34" s="70" customFormat="1" ht="14.25">
      <c r="A506" s="11" t="s">
        <v>925</v>
      </c>
      <c r="B506" s="52" t="s">
        <v>926</v>
      </c>
      <c r="C506" s="108">
        <v>3993</v>
      </c>
      <c r="D506" s="122">
        <v>4866493.1</v>
      </c>
      <c r="E506" s="124">
        <v>429150</v>
      </c>
      <c r="F506" s="12">
        <f t="shared" si="101"/>
        <v>45279.9882285914</v>
      </c>
      <c r="G506" s="13">
        <f t="shared" si="110"/>
        <v>0.002581043717366243</v>
      </c>
      <c r="H506" s="97">
        <f t="shared" si="111"/>
        <v>11.33984178026331</v>
      </c>
      <c r="I506" s="97">
        <f t="shared" si="112"/>
        <v>5349.988228591396</v>
      </c>
      <c r="J506" s="97">
        <f t="shared" si="105"/>
        <v>5349.988228591396</v>
      </c>
      <c r="K506" s="97">
        <f t="shared" si="113"/>
        <v>0.0011385618981339743</v>
      </c>
      <c r="L506" s="47">
        <f t="shared" si="107"/>
        <v>194946.23197267234</v>
      </c>
      <c r="M506" s="48">
        <f t="shared" si="109"/>
        <v>21029.238258534504</v>
      </c>
      <c r="N506" s="49">
        <f t="shared" si="108"/>
        <v>215975.47023120685</v>
      </c>
      <c r="O506" s="129"/>
      <c r="Z506" s="78" t="e">
        <f>#REF!-#REF!</f>
        <v>#REF!</v>
      </c>
      <c r="AA506" s="71" t="e">
        <f>Z506/#REF!</f>
        <v>#REF!</v>
      </c>
      <c r="AB506" s="72">
        <v>257489.58358283248</v>
      </c>
      <c r="AC506" s="79" t="e">
        <f>#REF!-AB506</f>
        <v>#REF!</v>
      </c>
      <c r="AD506" s="71" t="e">
        <f>AC506/#REF!</f>
        <v>#REF!</v>
      </c>
      <c r="AE506" s="78" t="e">
        <f>#REF!-#REF!</f>
        <v>#REF!</v>
      </c>
      <c r="AF506" s="71" t="e">
        <f>AE506/#REF!</f>
        <v>#REF!</v>
      </c>
      <c r="AG506" s="78" t="e">
        <f>#REF!-#REF!</f>
        <v>#REF!</v>
      </c>
      <c r="AH506" s="73" t="e">
        <f>AG506/#REF!</f>
        <v>#REF!</v>
      </c>
    </row>
    <row r="507" spans="1:34" s="70" customFormat="1" ht="14.25">
      <c r="A507" s="11" t="s">
        <v>927</v>
      </c>
      <c r="B507" s="52" t="s">
        <v>928</v>
      </c>
      <c r="C507" s="108">
        <v>7630</v>
      </c>
      <c r="D507" s="122">
        <v>7531509</v>
      </c>
      <c r="E507" s="124">
        <v>597850</v>
      </c>
      <c r="F507" s="12">
        <f t="shared" si="101"/>
        <v>96120.11987956845</v>
      </c>
      <c r="G507" s="13">
        <f t="shared" si="110"/>
        <v>0.005479025972250524</v>
      </c>
      <c r="H507" s="97">
        <f t="shared" si="111"/>
        <v>12.597656602826795</v>
      </c>
      <c r="I507" s="97">
        <f t="shared" si="112"/>
        <v>19820.119879568447</v>
      </c>
      <c r="J507" s="97">
        <f t="shared" si="105"/>
        <v>19820.119879568447</v>
      </c>
      <c r="K507" s="97">
        <f t="shared" si="113"/>
        <v>0.00421803419879036</v>
      </c>
      <c r="L507" s="47">
        <f t="shared" si="107"/>
        <v>413830.8316840821</v>
      </c>
      <c r="M507" s="48">
        <f t="shared" si="109"/>
        <v>77907.09165165795</v>
      </c>
      <c r="N507" s="49">
        <f t="shared" si="108"/>
        <v>491737.92333574005</v>
      </c>
      <c r="O507" s="129"/>
      <c r="Z507" s="78" t="e">
        <f>#REF!-#REF!</f>
        <v>#REF!</v>
      </c>
      <c r="AA507" s="71" t="e">
        <f>Z507/#REF!</f>
        <v>#REF!</v>
      </c>
      <c r="AB507" s="72">
        <v>640105.5680030116</v>
      </c>
      <c r="AC507" s="79" t="e">
        <f>#REF!-AB507</f>
        <v>#REF!</v>
      </c>
      <c r="AD507" s="71" t="e">
        <f>AC507/#REF!</f>
        <v>#REF!</v>
      </c>
      <c r="AE507" s="78" t="e">
        <f>#REF!-#REF!</f>
        <v>#REF!</v>
      </c>
      <c r="AF507" s="71" t="e">
        <f>AE507/#REF!</f>
        <v>#REF!</v>
      </c>
      <c r="AG507" s="78" t="e">
        <f>#REF!-#REF!</f>
        <v>#REF!</v>
      </c>
      <c r="AH507" s="73" t="e">
        <f>AG507/#REF!</f>
        <v>#REF!</v>
      </c>
    </row>
    <row r="508" spans="1:34" s="70" customFormat="1" ht="14.25">
      <c r="A508" s="11" t="s">
        <v>929</v>
      </c>
      <c r="B508" s="52" t="s">
        <v>930</v>
      </c>
      <c r="C508" s="108">
        <v>21276</v>
      </c>
      <c r="D508" s="122">
        <v>34799444.77</v>
      </c>
      <c r="E508" s="124">
        <v>2446300</v>
      </c>
      <c r="F508" s="12">
        <f t="shared" si="101"/>
        <v>302658.29494604917</v>
      </c>
      <c r="G508" s="13">
        <f t="shared" si="110"/>
        <v>0.0172520868763393</v>
      </c>
      <c r="H508" s="97">
        <f t="shared" si="111"/>
        <v>14.225338171933124</v>
      </c>
      <c r="I508" s="97">
        <f t="shared" si="112"/>
        <v>89898.29494604915</v>
      </c>
      <c r="J508" s="97">
        <f aca="true" t="shared" si="114" ref="J508:J531">IF(I508&gt;0,I508,0)</f>
        <v>89898.29494604915</v>
      </c>
      <c r="K508" s="97">
        <f t="shared" si="113"/>
        <v>0.019131775428173358</v>
      </c>
      <c r="L508" s="47">
        <f t="shared" si="107"/>
        <v>1303050.1217699072</v>
      </c>
      <c r="M508" s="48">
        <f t="shared" si="109"/>
        <v>353363.8921583619</v>
      </c>
      <c r="N508" s="49">
        <f t="shared" si="108"/>
        <v>1656414.013928269</v>
      </c>
      <c r="O508" s="129"/>
      <c r="Z508" s="78" t="e">
        <f>#REF!-#REF!</f>
        <v>#REF!</v>
      </c>
      <c r="AA508" s="71" t="e">
        <f>Z508/#REF!</f>
        <v>#REF!</v>
      </c>
      <c r="AB508" s="72">
        <v>2136308.4413995105</v>
      </c>
      <c r="AC508" s="79" t="e">
        <f>#REF!-AB508</f>
        <v>#REF!</v>
      </c>
      <c r="AD508" s="71" t="e">
        <f>AC508/#REF!</f>
        <v>#REF!</v>
      </c>
      <c r="AE508" s="78" t="e">
        <f>#REF!-#REF!</f>
        <v>#REF!</v>
      </c>
      <c r="AF508" s="71" t="e">
        <f>AE508/#REF!</f>
        <v>#REF!</v>
      </c>
      <c r="AG508" s="78" t="e">
        <f>#REF!-#REF!</f>
        <v>#REF!</v>
      </c>
      <c r="AH508" s="73" t="e">
        <f>AG508/#REF!</f>
        <v>#REF!</v>
      </c>
    </row>
    <row r="509" spans="1:34" s="70" customFormat="1" ht="14.25">
      <c r="A509" s="11" t="s">
        <v>931</v>
      </c>
      <c r="B509" s="52" t="s">
        <v>932</v>
      </c>
      <c r="C509" s="108">
        <v>8188</v>
      </c>
      <c r="D509" s="122">
        <v>7660679.58</v>
      </c>
      <c r="E509" s="124">
        <v>756550</v>
      </c>
      <c r="F509" s="12">
        <f t="shared" si="101"/>
        <v>82910.11089953076</v>
      </c>
      <c r="G509" s="13">
        <f t="shared" si="110"/>
        <v>0.004726030840888084</v>
      </c>
      <c r="H509" s="97">
        <f t="shared" si="111"/>
        <v>10.125807388804441</v>
      </c>
      <c r="I509" s="97">
        <f t="shared" si="112"/>
        <v>1030.1108995307636</v>
      </c>
      <c r="J509" s="97">
        <f t="shared" si="114"/>
        <v>1030.1108995307636</v>
      </c>
      <c r="K509" s="97">
        <f t="shared" si="113"/>
        <v>0.00021922385077229254</v>
      </c>
      <c r="L509" s="47">
        <f t="shared" si="107"/>
        <v>356957.109412277</v>
      </c>
      <c r="M509" s="48">
        <f>$G$541*K509</f>
        <v>4049.0645237642434</v>
      </c>
      <c r="N509" s="49">
        <f t="shared" si="108"/>
        <v>361006.17393604125</v>
      </c>
      <c r="O509" s="129"/>
      <c r="Z509" s="78" t="e">
        <f>#REF!-#REF!</f>
        <v>#REF!</v>
      </c>
      <c r="AA509" s="71" t="e">
        <f>Z509/#REF!</f>
        <v>#REF!</v>
      </c>
      <c r="AB509" s="72">
        <v>507910.4312415127</v>
      </c>
      <c r="AC509" s="79" t="e">
        <f>#REF!-AB509</f>
        <v>#REF!</v>
      </c>
      <c r="AD509" s="71" t="e">
        <f>AC509/#REF!</f>
        <v>#REF!</v>
      </c>
      <c r="AE509" s="78" t="e">
        <f>#REF!-#REF!</f>
        <v>#REF!</v>
      </c>
      <c r="AF509" s="71" t="e">
        <f>AE509/#REF!</f>
        <v>#REF!</v>
      </c>
      <c r="AG509" s="78" t="e">
        <f>#REF!-#REF!</f>
        <v>#REF!</v>
      </c>
      <c r="AH509" s="73" t="e">
        <f>AG509/#REF!</f>
        <v>#REF!</v>
      </c>
    </row>
    <row r="510" spans="1:34" s="70" customFormat="1" ht="14.25">
      <c r="A510" s="11" t="s">
        <v>933</v>
      </c>
      <c r="B510" s="52" t="s">
        <v>934</v>
      </c>
      <c r="C510" s="108">
        <v>1394</v>
      </c>
      <c r="D510" s="122">
        <v>1540850.54</v>
      </c>
      <c r="E510" s="124">
        <v>141700</v>
      </c>
      <c r="F510" s="12">
        <f t="shared" si="101"/>
        <v>15158.402630628088</v>
      </c>
      <c r="G510" s="13">
        <f t="shared" si="110"/>
        <v>0.0008640572006683066</v>
      </c>
      <c r="H510" s="97">
        <f t="shared" si="111"/>
        <v>10.874033450952718</v>
      </c>
      <c r="I510" s="97">
        <f t="shared" si="112"/>
        <v>1218.4026306280884</v>
      </c>
      <c r="J510" s="97">
        <f t="shared" si="114"/>
        <v>1218.4026306280884</v>
      </c>
      <c r="K510" s="97">
        <f t="shared" si="113"/>
        <v>0.0002592953016991195</v>
      </c>
      <c r="L510" s="47">
        <f t="shared" si="107"/>
        <v>65262.2403664772</v>
      </c>
      <c r="M510" s="48">
        <f t="shared" si="109"/>
        <v>4789.184222382737</v>
      </c>
      <c r="N510" s="49">
        <f t="shared" si="108"/>
        <v>70051.42458885994</v>
      </c>
      <c r="O510" s="129"/>
      <c r="Z510" s="78" t="e">
        <f>#REF!-#REF!</f>
        <v>#REF!</v>
      </c>
      <c r="AA510" s="71" t="e">
        <f>Z510/#REF!</f>
        <v>#REF!</v>
      </c>
      <c r="AB510" s="72">
        <v>91147.74244544542</v>
      </c>
      <c r="AC510" s="79" t="e">
        <f>#REF!-AB510</f>
        <v>#REF!</v>
      </c>
      <c r="AD510" s="71" t="e">
        <f>AC510/#REF!</f>
        <v>#REF!</v>
      </c>
      <c r="AE510" s="78" t="e">
        <f>#REF!-#REF!</f>
        <v>#REF!</v>
      </c>
      <c r="AF510" s="71" t="e">
        <f>AE510/#REF!</f>
        <v>#REF!</v>
      </c>
      <c r="AG510" s="78" t="e">
        <f>#REF!-#REF!</f>
        <v>#REF!</v>
      </c>
      <c r="AH510" s="73" t="e">
        <f>AG510/#REF!</f>
        <v>#REF!</v>
      </c>
    </row>
    <row r="511" spans="1:34" s="70" customFormat="1" ht="14.25">
      <c r="A511" s="11" t="s">
        <v>935</v>
      </c>
      <c r="B511" s="52" t="s">
        <v>936</v>
      </c>
      <c r="C511" s="108">
        <v>2116</v>
      </c>
      <c r="D511" s="122">
        <v>2362846.09</v>
      </c>
      <c r="E511" s="124">
        <v>208700</v>
      </c>
      <c r="F511" s="12">
        <f t="shared" si="101"/>
        <v>23956.791214374698</v>
      </c>
      <c r="G511" s="13">
        <f t="shared" si="110"/>
        <v>0.0013655817475030335</v>
      </c>
      <c r="H511" s="97">
        <f t="shared" si="111"/>
        <v>11.321734978437949</v>
      </c>
      <c r="I511" s="97">
        <f t="shared" si="112"/>
        <v>2796.7912143746994</v>
      </c>
      <c r="J511" s="97">
        <f t="shared" si="114"/>
        <v>2796.7912143746994</v>
      </c>
      <c r="K511" s="97">
        <f t="shared" si="113"/>
        <v>0.0005952012934729921</v>
      </c>
      <c r="L511" s="47">
        <f t="shared" si="107"/>
        <v>103142.38938890412</v>
      </c>
      <c r="M511" s="48">
        <f t="shared" si="109"/>
        <v>10993.367890446163</v>
      </c>
      <c r="N511" s="49">
        <f t="shared" si="108"/>
        <v>114135.75727935028</v>
      </c>
      <c r="O511" s="129"/>
      <c r="Q511" s="117"/>
      <c r="Z511" s="78" t="e">
        <f>#REF!-#REF!</f>
        <v>#REF!</v>
      </c>
      <c r="AA511" s="71" t="e">
        <f>Z511/#REF!</f>
        <v>#REF!</v>
      </c>
      <c r="AB511" s="72">
        <v>161077.49470443532</v>
      </c>
      <c r="AC511" s="79" t="e">
        <f>#REF!-AB511</f>
        <v>#REF!</v>
      </c>
      <c r="AD511" s="71" t="e">
        <f>AC511/#REF!</f>
        <v>#REF!</v>
      </c>
      <c r="AE511" s="78" t="e">
        <f>#REF!-#REF!</f>
        <v>#REF!</v>
      </c>
      <c r="AF511" s="71" t="e">
        <f>AE511/#REF!</f>
        <v>#REF!</v>
      </c>
      <c r="AG511" s="78" t="e">
        <f>#REF!-#REF!</f>
        <v>#REF!</v>
      </c>
      <c r="AH511" s="73" t="e">
        <f>AG511/#REF!</f>
        <v>#REF!</v>
      </c>
    </row>
    <row r="512" spans="1:34" s="70" customFormat="1" ht="14.25">
      <c r="A512" s="11" t="s">
        <v>937</v>
      </c>
      <c r="B512" s="52" t="s">
        <v>938</v>
      </c>
      <c r="C512" s="108">
        <v>6260</v>
      </c>
      <c r="D512" s="122">
        <v>9917025.8</v>
      </c>
      <c r="E512" s="124">
        <v>867750</v>
      </c>
      <c r="F512" s="12">
        <f t="shared" si="101"/>
        <v>71542.01268568137</v>
      </c>
      <c r="G512" s="13">
        <f t="shared" si="110"/>
        <v>0.004078028055968386</v>
      </c>
      <c r="H512" s="97">
        <f t="shared" si="111"/>
        <v>11.428436531259004</v>
      </c>
      <c r="I512" s="97">
        <f t="shared" si="112"/>
        <v>8942.012685681368</v>
      </c>
      <c r="J512" s="97">
        <f t="shared" si="114"/>
        <v>8942.012685681368</v>
      </c>
      <c r="K512" s="97">
        <f t="shared" si="113"/>
        <v>0.0019030013715054528</v>
      </c>
      <c r="L512" s="47">
        <f t="shared" si="107"/>
        <v>308013.4590672922</v>
      </c>
      <c r="M512" s="48">
        <f t="shared" si="109"/>
        <v>35148.43533170571</v>
      </c>
      <c r="N512" s="49">
        <f t="shared" si="108"/>
        <v>343161.89439899795</v>
      </c>
      <c r="O512" s="129"/>
      <c r="Z512" s="78" t="e">
        <f>#REF!-#REF!</f>
        <v>#REF!</v>
      </c>
      <c r="AA512" s="71" t="e">
        <f>Z512/#REF!</f>
        <v>#REF!</v>
      </c>
      <c r="AB512" s="72">
        <v>394992.70511751156</v>
      </c>
      <c r="AC512" s="79" t="e">
        <f>#REF!-AB512</f>
        <v>#REF!</v>
      </c>
      <c r="AD512" s="71" t="e">
        <f>AC512/#REF!</f>
        <v>#REF!</v>
      </c>
      <c r="AE512" s="78" t="e">
        <f>#REF!-#REF!</f>
        <v>#REF!</v>
      </c>
      <c r="AF512" s="71" t="e">
        <f>AE512/#REF!</f>
        <v>#REF!</v>
      </c>
      <c r="AG512" s="78" t="e">
        <f>#REF!-#REF!</f>
        <v>#REF!</v>
      </c>
      <c r="AH512" s="73" t="e">
        <f>AG512/#REF!</f>
        <v>#REF!</v>
      </c>
    </row>
    <row r="513" spans="1:34" s="70" customFormat="1" ht="14.25">
      <c r="A513" s="11" t="s">
        <v>939</v>
      </c>
      <c r="B513" s="52" t="s">
        <v>940</v>
      </c>
      <c r="C513" s="108">
        <v>4675</v>
      </c>
      <c r="D513" s="122">
        <v>3703902.94</v>
      </c>
      <c r="E513" s="124">
        <v>424200</v>
      </c>
      <c r="F513" s="12">
        <f t="shared" si="101"/>
        <v>40819.76955327676</v>
      </c>
      <c r="G513" s="13">
        <f t="shared" si="110"/>
        <v>0.00232680294036155</v>
      </c>
      <c r="H513" s="97">
        <f t="shared" si="111"/>
        <v>8.731501508722301</v>
      </c>
      <c r="I513" s="97">
        <f t="shared" si="112"/>
        <v>-5930.230446723242</v>
      </c>
      <c r="J513" s="97">
        <f t="shared" si="114"/>
        <v>0</v>
      </c>
      <c r="K513" s="97">
        <f t="shared" si="113"/>
        <v>0</v>
      </c>
      <c r="L513" s="47">
        <f t="shared" si="107"/>
        <v>175743.42608550788</v>
      </c>
      <c r="M513" s="48">
        <f t="shared" si="109"/>
        <v>0</v>
      </c>
      <c r="N513" s="49">
        <f t="shared" si="108"/>
        <v>175743.42608550788</v>
      </c>
      <c r="O513" s="129"/>
      <c r="Z513" s="78" t="e">
        <f>#REF!-#REF!</f>
        <v>#REF!</v>
      </c>
      <c r="AA513" s="71" t="e">
        <f>Z513/#REF!</f>
        <v>#REF!</v>
      </c>
      <c r="AB513" s="72">
        <v>250421.59665995493</v>
      </c>
      <c r="AC513" s="79" t="e">
        <f>#REF!-AB513</f>
        <v>#REF!</v>
      </c>
      <c r="AD513" s="71" t="e">
        <f>AC513/#REF!</f>
        <v>#REF!</v>
      </c>
      <c r="AE513" s="78" t="e">
        <f>#REF!-#REF!</f>
        <v>#REF!</v>
      </c>
      <c r="AF513" s="71" t="e">
        <f>AE513/#REF!</f>
        <v>#REF!</v>
      </c>
      <c r="AG513" s="78" t="e">
        <f>#REF!-#REF!</f>
        <v>#REF!</v>
      </c>
      <c r="AH513" s="73" t="e">
        <f>AG513/#REF!</f>
        <v>#REF!</v>
      </c>
    </row>
    <row r="514" spans="1:34" s="70" customFormat="1" ht="14.25">
      <c r="A514" s="11" t="s">
        <v>941</v>
      </c>
      <c r="B514" s="52" t="s">
        <v>942</v>
      </c>
      <c r="C514" s="108">
        <v>11105</v>
      </c>
      <c r="D514" s="122">
        <v>26109647.29</v>
      </c>
      <c r="E514" s="124">
        <v>2126200</v>
      </c>
      <c r="F514" s="12">
        <f t="shared" si="101"/>
        <v>136368.9366736196</v>
      </c>
      <c r="G514" s="13">
        <f t="shared" si="110"/>
        <v>0.0077732835412512745</v>
      </c>
      <c r="H514" s="97">
        <f t="shared" si="111"/>
        <v>12.279958277678487</v>
      </c>
      <c r="I514" s="97">
        <f t="shared" si="112"/>
        <v>25318.9366736196</v>
      </c>
      <c r="J514" s="97">
        <f t="shared" si="114"/>
        <v>25318.9366736196</v>
      </c>
      <c r="K514" s="97">
        <f t="shared" si="113"/>
        <v>0.005388269163620227</v>
      </c>
      <c r="L514" s="47">
        <f t="shared" si="107"/>
        <v>587116.1058707087</v>
      </c>
      <c r="M514" s="48">
        <f t="shared" si="109"/>
        <v>99521.3314520656</v>
      </c>
      <c r="N514" s="49">
        <f t="shared" si="108"/>
        <v>686637.4373227743</v>
      </c>
      <c r="O514" s="129"/>
      <c r="Z514" s="78" t="e">
        <f>#REF!-#REF!</f>
        <v>#REF!</v>
      </c>
      <c r="AA514" s="71" t="e">
        <f>Z514/#REF!</f>
        <v>#REF!</v>
      </c>
      <c r="AB514" s="72">
        <v>752213.8918373932</v>
      </c>
      <c r="AC514" s="79" t="e">
        <f>#REF!-AB514</f>
        <v>#REF!</v>
      </c>
      <c r="AD514" s="71" t="e">
        <f>AC514/#REF!</f>
        <v>#REF!</v>
      </c>
      <c r="AE514" s="78" t="e">
        <f>#REF!-#REF!</f>
        <v>#REF!</v>
      </c>
      <c r="AF514" s="71" t="e">
        <f>AE514/#REF!</f>
        <v>#REF!</v>
      </c>
      <c r="AG514" s="78" t="e">
        <f>#REF!-#REF!</f>
        <v>#REF!</v>
      </c>
      <c r="AH514" s="73" t="e">
        <f>AG514/#REF!</f>
        <v>#REF!</v>
      </c>
    </row>
    <row r="515" spans="1:34" s="70" customFormat="1" ht="14.25">
      <c r="A515" s="11" t="s">
        <v>943</v>
      </c>
      <c r="B515" s="52" t="s">
        <v>944</v>
      </c>
      <c r="C515" s="108">
        <v>3930</v>
      </c>
      <c r="D515" s="122">
        <v>11561239.04</v>
      </c>
      <c r="E515" s="124">
        <v>1938250</v>
      </c>
      <c r="F515" s="12">
        <f t="shared" si="101"/>
        <v>23441.593926067326</v>
      </c>
      <c r="G515" s="13">
        <f t="shared" si="110"/>
        <v>0.0013362145418960713</v>
      </c>
      <c r="H515" s="97">
        <f t="shared" si="111"/>
        <v>5.96478216948278</v>
      </c>
      <c r="I515" s="97">
        <f t="shared" si="112"/>
        <v>-15858.406073932674</v>
      </c>
      <c r="J515" s="97">
        <f t="shared" si="114"/>
        <v>0</v>
      </c>
      <c r="K515" s="97">
        <f t="shared" si="113"/>
        <v>0</v>
      </c>
      <c r="L515" s="47">
        <f t="shared" si="107"/>
        <v>100924.28434941026</v>
      </c>
      <c r="M515" s="48">
        <f t="shared" si="109"/>
        <v>0</v>
      </c>
      <c r="N515" s="49">
        <f t="shared" si="108"/>
        <v>100924.28434941026</v>
      </c>
      <c r="O515" s="129"/>
      <c r="Z515" s="78" t="e">
        <f>#REF!-#REF!</f>
        <v>#REF!</v>
      </c>
      <c r="AA515" s="71" t="e">
        <f>Z515/#REF!</f>
        <v>#REF!</v>
      </c>
      <c r="AB515" s="72">
        <v>155813.49576093323</v>
      </c>
      <c r="AC515" s="79" t="e">
        <f>#REF!-AB515</f>
        <v>#REF!</v>
      </c>
      <c r="AD515" s="71" t="e">
        <f>AC515/#REF!</f>
        <v>#REF!</v>
      </c>
      <c r="AE515" s="78" t="e">
        <f>#REF!-#REF!</f>
        <v>#REF!</v>
      </c>
      <c r="AF515" s="71" t="e">
        <f>AE515/#REF!</f>
        <v>#REF!</v>
      </c>
      <c r="AG515" s="78" t="e">
        <f>#REF!-#REF!</f>
        <v>#REF!</v>
      </c>
      <c r="AH515" s="73" t="e">
        <f>AG515/#REF!</f>
        <v>#REF!</v>
      </c>
    </row>
    <row r="516" spans="1:34" s="70" customFormat="1" ht="14.25">
      <c r="A516" s="11" t="s">
        <v>945</v>
      </c>
      <c r="B516" s="52" t="s">
        <v>946</v>
      </c>
      <c r="C516" s="108">
        <v>9981</v>
      </c>
      <c r="D516" s="122">
        <v>18969351.81</v>
      </c>
      <c r="E516" s="124">
        <v>1608850</v>
      </c>
      <c r="F516" s="12">
        <f t="shared" si="101"/>
        <v>117682.25777145787</v>
      </c>
      <c r="G516" s="13">
        <f t="shared" si="110"/>
        <v>0.0067081080174553115</v>
      </c>
      <c r="H516" s="97">
        <f t="shared" si="111"/>
        <v>11.790627970289336</v>
      </c>
      <c r="I516" s="97">
        <f t="shared" si="112"/>
        <v>17872.25777145786</v>
      </c>
      <c r="J516" s="97">
        <f t="shared" si="114"/>
        <v>17872.25777145786</v>
      </c>
      <c r="K516" s="97">
        <f t="shared" si="113"/>
        <v>0.0038034984121018064</v>
      </c>
      <c r="L516" s="47">
        <f t="shared" si="107"/>
        <v>506663.3985583997</v>
      </c>
      <c r="M516" s="48">
        <f t="shared" si="109"/>
        <v>70250.61567152037</v>
      </c>
      <c r="N516" s="49">
        <f t="shared" si="108"/>
        <v>576914.0142299201</v>
      </c>
      <c r="O516" s="129"/>
      <c r="Z516" s="78" t="e">
        <f>#REF!-#REF!</f>
        <v>#REF!</v>
      </c>
      <c r="AA516" s="71" t="e">
        <f>Z516/#REF!</f>
        <v>#REF!</v>
      </c>
      <c r="AB516" s="72">
        <v>810851.4086831966</v>
      </c>
      <c r="AC516" s="79" t="e">
        <f>#REF!-AB516</f>
        <v>#REF!</v>
      </c>
      <c r="AD516" s="71" t="e">
        <f>AC516/#REF!</f>
        <v>#REF!</v>
      </c>
      <c r="AE516" s="78" t="e">
        <f>#REF!-#REF!</f>
        <v>#REF!</v>
      </c>
      <c r="AF516" s="71" t="e">
        <f>AE516/#REF!</f>
        <v>#REF!</v>
      </c>
      <c r="AG516" s="78" t="e">
        <f>#REF!-#REF!</f>
        <v>#REF!</v>
      </c>
      <c r="AH516" s="73" t="e">
        <f>AG516/#REF!</f>
        <v>#REF!</v>
      </c>
    </row>
    <row r="517" spans="1:34" s="70" customFormat="1" ht="14.25">
      <c r="A517" s="11" t="s">
        <v>947</v>
      </c>
      <c r="B517" s="52" t="s">
        <v>948</v>
      </c>
      <c r="C517" s="108">
        <v>5809</v>
      </c>
      <c r="D517" s="122">
        <v>5603588.73</v>
      </c>
      <c r="E517" s="124">
        <v>483300</v>
      </c>
      <c r="F517" s="12">
        <f t="shared" si="101"/>
        <v>67352.05241582869</v>
      </c>
      <c r="G517" s="13">
        <f t="shared" si="110"/>
        <v>0.0038391925117557484</v>
      </c>
      <c r="H517" s="97">
        <f t="shared" si="111"/>
        <v>11.594431471135941</v>
      </c>
      <c r="I517" s="97">
        <f t="shared" si="112"/>
        <v>9262.052415828683</v>
      </c>
      <c r="J517" s="97">
        <f t="shared" si="114"/>
        <v>9262.052415828683</v>
      </c>
      <c r="K517" s="97">
        <f t="shared" si="113"/>
        <v>0.0019711108751278095</v>
      </c>
      <c r="L517" s="47">
        <f t="shared" si="107"/>
        <v>289974.21041291166</v>
      </c>
      <c r="M517" s="48">
        <f t="shared" si="109"/>
        <v>36406.417863610644</v>
      </c>
      <c r="N517" s="49">
        <f t="shared" si="108"/>
        <v>326380.62827652233</v>
      </c>
      <c r="O517" s="129"/>
      <c r="Z517" s="78" t="e">
        <f>#REF!-#REF!</f>
        <v>#REF!</v>
      </c>
      <c r="AA517" s="71" t="e">
        <f>Z517/#REF!</f>
        <v>#REF!</v>
      </c>
      <c r="AB517" s="72">
        <v>319482.2901091901</v>
      </c>
      <c r="AC517" s="79" t="e">
        <f>#REF!-AB517</f>
        <v>#REF!</v>
      </c>
      <c r="AD517" s="71" t="e">
        <f>AC517/#REF!</f>
        <v>#REF!</v>
      </c>
      <c r="AE517" s="78" t="e">
        <f>#REF!-#REF!</f>
        <v>#REF!</v>
      </c>
      <c r="AF517" s="71" t="e">
        <f>AE517/#REF!</f>
        <v>#REF!</v>
      </c>
      <c r="AG517" s="78" t="e">
        <f>#REF!-#REF!</f>
        <v>#REF!</v>
      </c>
      <c r="AH517" s="73" t="e">
        <f>AG517/#REF!</f>
        <v>#REF!</v>
      </c>
    </row>
    <row r="518" spans="1:34" s="70" customFormat="1" ht="14.25">
      <c r="A518" s="11" t="s">
        <v>949</v>
      </c>
      <c r="B518" s="52" t="s">
        <v>950</v>
      </c>
      <c r="C518" s="108">
        <v>2738</v>
      </c>
      <c r="D518" s="122">
        <v>3231579.34</v>
      </c>
      <c r="E518" s="124">
        <v>309200</v>
      </c>
      <c r="F518" s="12">
        <f t="shared" si="101"/>
        <v>28615.99040401035</v>
      </c>
      <c r="G518" s="13">
        <f t="shared" si="110"/>
        <v>0.0016311647846641076</v>
      </c>
      <c r="H518" s="97">
        <f t="shared" si="111"/>
        <v>10.451420892626132</v>
      </c>
      <c r="I518" s="97">
        <f t="shared" si="112"/>
        <v>1235.990404010349</v>
      </c>
      <c r="J518" s="97">
        <f t="shared" si="114"/>
        <v>1235.990404010349</v>
      </c>
      <c r="K518" s="97">
        <f t="shared" si="113"/>
        <v>0.0002630382573450853</v>
      </c>
      <c r="L518" s="47">
        <f t="shared" si="107"/>
        <v>123201.87618568004</v>
      </c>
      <c r="M518" s="48">
        <f t="shared" si="109"/>
        <v>4858.316613163725</v>
      </c>
      <c r="N518" s="49">
        <f t="shared" si="108"/>
        <v>128060.19279884377</v>
      </c>
      <c r="O518" s="129"/>
      <c r="Z518" s="78" t="e">
        <f>#REF!-#REF!</f>
        <v>#REF!</v>
      </c>
      <c r="AA518" s="71" t="e">
        <f>Z518/#REF!</f>
        <v>#REF!</v>
      </c>
      <c r="AB518" s="72">
        <v>175024.88714901914</v>
      </c>
      <c r="AC518" s="79" t="e">
        <f>#REF!-AB518</f>
        <v>#REF!</v>
      </c>
      <c r="AD518" s="71" t="e">
        <f>AC518/#REF!</f>
        <v>#REF!</v>
      </c>
      <c r="AE518" s="78" t="e">
        <f>#REF!-#REF!</f>
        <v>#REF!</v>
      </c>
      <c r="AF518" s="71" t="e">
        <f>AE518/#REF!</f>
        <v>#REF!</v>
      </c>
      <c r="AG518" s="78" t="e">
        <f>#REF!-#REF!</f>
        <v>#REF!</v>
      </c>
      <c r="AH518" s="73" t="e">
        <f>AG518/#REF!</f>
        <v>#REF!</v>
      </c>
    </row>
    <row r="519" spans="1:34" s="70" customFormat="1" ht="14.25">
      <c r="A519" s="11" t="s">
        <v>951</v>
      </c>
      <c r="B519" s="52" t="s">
        <v>952</v>
      </c>
      <c r="C519" s="108">
        <v>3898</v>
      </c>
      <c r="D519" s="122">
        <v>2772918</v>
      </c>
      <c r="E519" s="124">
        <v>327500</v>
      </c>
      <c r="F519" s="12">
        <f t="shared" si="101"/>
        <v>33004.07439389313</v>
      </c>
      <c r="G519" s="13">
        <f t="shared" si="110"/>
        <v>0.0018812937501617357</v>
      </c>
      <c r="H519" s="97">
        <f t="shared" si="111"/>
        <v>8.466925190839694</v>
      </c>
      <c r="I519" s="97">
        <f t="shared" si="112"/>
        <v>-5975.925606106873</v>
      </c>
      <c r="J519" s="97">
        <f t="shared" si="114"/>
        <v>0</v>
      </c>
      <c r="K519" s="97">
        <f t="shared" si="113"/>
        <v>0</v>
      </c>
      <c r="L519" s="47">
        <f t="shared" si="107"/>
        <v>142094.11694971588</v>
      </c>
      <c r="M519" s="48">
        <f t="shared" si="109"/>
        <v>0</v>
      </c>
      <c r="N519" s="49">
        <f t="shared" si="108"/>
        <v>142094.11694971588</v>
      </c>
      <c r="O519" s="129"/>
      <c r="Z519" s="78" t="e">
        <f>#REF!-#REF!</f>
        <v>#REF!</v>
      </c>
      <c r="AA519" s="71" t="e">
        <f>Z519/#REF!</f>
        <v>#REF!</v>
      </c>
      <c r="AB519" s="72">
        <v>182944.61930867351</v>
      </c>
      <c r="AC519" s="79" t="e">
        <f>#REF!-AB519</f>
        <v>#REF!</v>
      </c>
      <c r="AD519" s="71" t="e">
        <f>AC519/#REF!</f>
        <v>#REF!</v>
      </c>
      <c r="AE519" s="78" t="e">
        <f>#REF!-#REF!</f>
        <v>#REF!</v>
      </c>
      <c r="AF519" s="71" t="e">
        <f>AE519/#REF!</f>
        <v>#REF!</v>
      </c>
      <c r="AG519" s="78" t="e">
        <f>#REF!-#REF!</f>
        <v>#REF!</v>
      </c>
      <c r="AH519" s="73" t="e">
        <f>AG519/#REF!</f>
        <v>#REF!</v>
      </c>
    </row>
    <row r="520" spans="1:34" s="70" customFormat="1" ht="14.25">
      <c r="A520" s="11" t="s">
        <v>953</v>
      </c>
      <c r="B520" s="52" t="s">
        <v>954</v>
      </c>
      <c r="C520" s="108">
        <v>4387</v>
      </c>
      <c r="D520" s="122">
        <v>4347164.28</v>
      </c>
      <c r="E520" s="124">
        <v>502350</v>
      </c>
      <c r="F520" s="12">
        <f aca="true" t="shared" si="115" ref="F520:F531">D520/E520*C520</f>
        <v>37963.59051728874</v>
      </c>
      <c r="G520" s="13">
        <f t="shared" si="110"/>
        <v>0.0021639954122479464</v>
      </c>
      <c r="H520" s="97">
        <f t="shared" si="111"/>
        <v>8.653656375037325</v>
      </c>
      <c r="I520" s="97">
        <f t="shared" si="112"/>
        <v>-5906.409482711253</v>
      </c>
      <c r="J520" s="97">
        <f t="shared" si="114"/>
        <v>0</v>
      </c>
      <c r="K520" s="97">
        <f t="shared" si="113"/>
        <v>0</v>
      </c>
      <c r="L520" s="47">
        <f t="shared" si="107"/>
        <v>163446.5734870874</v>
      </c>
      <c r="M520" s="48">
        <f t="shared" si="109"/>
        <v>0</v>
      </c>
      <c r="N520" s="49">
        <f t="shared" si="108"/>
        <v>163446.5734870874</v>
      </c>
      <c r="O520" s="129"/>
      <c r="Z520" s="78" t="e">
        <f>#REF!-#REF!</f>
        <v>#REF!</v>
      </c>
      <c r="AA520" s="71" t="e">
        <f>Z520/#REF!</f>
        <v>#REF!</v>
      </c>
      <c r="AB520" s="72">
        <v>203418.8712250805</v>
      </c>
      <c r="AC520" s="79" t="e">
        <f>#REF!-AB520</f>
        <v>#REF!</v>
      </c>
      <c r="AD520" s="71" t="e">
        <f>AC520/#REF!</f>
        <v>#REF!</v>
      </c>
      <c r="AE520" s="78" t="e">
        <f>#REF!-#REF!</f>
        <v>#REF!</v>
      </c>
      <c r="AF520" s="71" t="e">
        <f>AE520/#REF!</f>
        <v>#REF!</v>
      </c>
      <c r="AG520" s="78" t="e">
        <f>#REF!-#REF!</f>
        <v>#REF!</v>
      </c>
      <c r="AH520" s="73" t="e">
        <f>AG520/#REF!</f>
        <v>#REF!</v>
      </c>
    </row>
    <row r="521" spans="1:34" s="70" customFormat="1" ht="14.25">
      <c r="A521" s="11" t="s">
        <v>955</v>
      </c>
      <c r="B521" s="52" t="s">
        <v>956</v>
      </c>
      <c r="C521" s="108">
        <v>1558</v>
      </c>
      <c r="D521" s="122">
        <v>2015108.18</v>
      </c>
      <c r="E521" s="124">
        <v>257200</v>
      </c>
      <c r="F521" s="12">
        <f t="shared" si="115"/>
        <v>12206.603983048211</v>
      </c>
      <c r="G521" s="13">
        <f t="shared" si="110"/>
        <v>0.0006957991764876492</v>
      </c>
      <c r="H521" s="97">
        <f t="shared" si="111"/>
        <v>7.834790746500778</v>
      </c>
      <c r="I521" s="97">
        <f t="shared" si="112"/>
        <v>-3373.3960169517886</v>
      </c>
      <c r="J521" s="97">
        <f t="shared" si="114"/>
        <v>0</v>
      </c>
      <c r="K521" s="97">
        <f t="shared" si="113"/>
        <v>0</v>
      </c>
      <c r="L521" s="47">
        <f aca="true" t="shared" si="116" ref="L521:L531">$B$541*G521</f>
        <v>52553.71180011215</v>
      </c>
      <c r="M521" s="48">
        <f t="shared" si="109"/>
        <v>0</v>
      </c>
      <c r="N521" s="49">
        <f aca="true" t="shared" si="117" ref="N521:N532">L521+M521</f>
        <v>52553.71180011215</v>
      </c>
      <c r="O521" s="129"/>
      <c r="Z521" s="78" t="e">
        <f>#REF!-#REF!</f>
        <v>#REF!</v>
      </c>
      <c r="AA521" s="71" t="e">
        <f>Z521/#REF!</f>
        <v>#REF!</v>
      </c>
      <c r="AB521" s="72">
        <v>68019.46162464045</v>
      </c>
      <c r="AC521" s="79" t="e">
        <f>#REF!-AB521</f>
        <v>#REF!</v>
      </c>
      <c r="AD521" s="71" t="e">
        <f>AC521/#REF!</f>
        <v>#REF!</v>
      </c>
      <c r="AE521" s="78" t="e">
        <f>#REF!-#REF!</f>
        <v>#REF!</v>
      </c>
      <c r="AF521" s="71" t="e">
        <f>AE521/#REF!</f>
        <v>#REF!</v>
      </c>
      <c r="AG521" s="78" t="e">
        <f>#REF!-#REF!</f>
        <v>#REF!</v>
      </c>
      <c r="AH521" s="73" t="e">
        <f>AG521/#REF!</f>
        <v>#REF!</v>
      </c>
    </row>
    <row r="522" spans="1:34" s="70" customFormat="1" ht="14.25">
      <c r="A522" s="11" t="s">
        <v>957</v>
      </c>
      <c r="B522" s="52" t="s">
        <v>958</v>
      </c>
      <c r="C522" s="108">
        <v>4778</v>
      </c>
      <c r="D522" s="122">
        <v>6196486</v>
      </c>
      <c r="E522" s="124">
        <v>598850</v>
      </c>
      <c r="F522" s="12">
        <f t="shared" si="115"/>
        <v>49439.44244468565</v>
      </c>
      <c r="G522" s="13">
        <f t="shared" si="110"/>
        <v>0.0028181403596605026</v>
      </c>
      <c r="H522" s="97">
        <f t="shared" si="111"/>
        <v>10.34730900893379</v>
      </c>
      <c r="I522" s="97">
        <f t="shared" si="112"/>
        <v>1659.4424446856476</v>
      </c>
      <c r="J522" s="97">
        <f t="shared" si="114"/>
        <v>1659.4424446856476</v>
      </c>
      <c r="K522" s="97">
        <f t="shared" si="113"/>
        <v>0.000353155532112793</v>
      </c>
      <c r="L522" s="47">
        <f t="shared" si="116"/>
        <v>212854.14136515776</v>
      </c>
      <c r="M522" s="48">
        <f aca="true" t="shared" si="118" ref="M522:M531">$G$541*K522</f>
        <v>6522.782678123287</v>
      </c>
      <c r="N522" s="49">
        <f t="shared" si="117"/>
        <v>219376.92404328106</v>
      </c>
      <c r="O522" s="129"/>
      <c r="Z522" s="78" t="e">
        <f>#REF!-#REF!</f>
        <v>#REF!</v>
      </c>
      <c r="AA522" s="71" t="e">
        <f>Z522/#REF!</f>
        <v>#REF!</v>
      </c>
      <c r="AB522" s="72">
        <v>298882.2225112524</v>
      </c>
      <c r="AC522" s="79" t="e">
        <f>#REF!-AB522</f>
        <v>#REF!</v>
      </c>
      <c r="AD522" s="71" t="e">
        <f>AC522/#REF!</f>
        <v>#REF!</v>
      </c>
      <c r="AE522" s="78" t="e">
        <f>#REF!-#REF!</f>
        <v>#REF!</v>
      </c>
      <c r="AF522" s="71" t="e">
        <f>AE522/#REF!</f>
        <v>#REF!</v>
      </c>
      <c r="AG522" s="78" t="e">
        <f>#REF!-#REF!</f>
        <v>#REF!</v>
      </c>
      <c r="AH522" s="73" t="e">
        <f>AG522/#REF!</f>
        <v>#REF!</v>
      </c>
    </row>
    <row r="523" spans="1:34" s="70" customFormat="1" ht="14.25">
      <c r="A523" s="11" t="s">
        <v>959</v>
      </c>
      <c r="B523" s="52" t="s">
        <v>960</v>
      </c>
      <c r="C523" s="108">
        <v>1208</v>
      </c>
      <c r="D523" s="122">
        <v>8747879.73</v>
      </c>
      <c r="E523" s="124">
        <v>1297600</v>
      </c>
      <c r="F523" s="12">
        <f t="shared" si="115"/>
        <v>8143.833780702836</v>
      </c>
      <c r="G523" s="13">
        <f t="shared" si="110"/>
        <v>0.0004642137031671204</v>
      </c>
      <c r="H523" s="97">
        <f t="shared" si="111"/>
        <v>6.741584255548705</v>
      </c>
      <c r="I523" s="97">
        <f t="shared" si="112"/>
        <v>-3936.166219297164</v>
      </c>
      <c r="J523" s="97">
        <f t="shared" si="114"/>
        <v>0</v>
      </c>
      <c r="K523" s="97">
        <f t="shared" si="113"/>
        <v>0</v>
      </c>
      <c r="L523" s="47">
        <f t="shared" si="116"/>
        <v>35062.061000212605</v>
      </c>
      <c r="M523" s="48">
        <f t="shared" si="118"/>
        <v>0</v>
      </c>
      <c r="N523" s="49">
        <f t="shared" si="117"/>
        <v>35062.061000212605</v>
      </c>
      <c r="O523" s="129"/>
      <c r="Z523" s="78" t="e">
        <f>#REF!-#REF!</f>
        <v>#REF!</v>
      </c>
      <c r="AA523" s="71" t="e">
        <f>Z523/#REF!</f>
        <v>#REF!</v>
      </c>
      <c r="AB523" s="72">
        <v>54794.03601527925</v>
      </c>
      <c r="AC523" s="79" t="e">
        <f>#REF!-AB523</f>
        <v>#REF!</v>
      </c>
      <c r="AD523" s="71" t="e">
        <f>AC523/#REF!</f>
        <v>#REF!</v>
      </c>
      <c r="AE523" s="78" t="e">
        <f>#REF!-#REF!</f>
        <v>#REF!</v>
      </c>
      <c r="AF523" s="71" t="e">
        <f>AE523/#REF!</f>
        <v>#REF!</v>
      </c>
      <c r="AG523" s="78" t="e">
        <f>#REF!-#REF!</f>
        <v>#REF!</v>
      </c>
      <c r="AH523" s="73" t="e">
        <f>AG523/#REF!</f>
        <v>#REF!</v>
      </c>
    </row>
    <row r="524" spans="1:34" s="70" customFormat="1" ht="14.25">
      <c r="A524" s="11" t="s">
        <v>961</v>
      </c>
      <c r="B524" s="52" t="s">
        <v>962</v>
      </c>
      <c r="C524" s="108">
        <v>9406</v>
      </c>
      <c r="D524" s="122">
        <v>19132039.22</v>
      </c>
      <c r="E524" s="124">
        <v>1531150</v>
      </c>
      <c r="F524" s="12">
        <f t="shared" si="115"/>
        <v>117529.93560612612</v>
      </c>
      <c r="G524" s="13">
        <f t="shared" si="110"/>
        <v>0.006699425370148507</v>
      </c>
      <c r="H524" s="97">
        <f t="shared" si="111"/>
        <v>12.495208973647259</v>
      </c>
      <c r="I524" s="97">
        <f t="shared" si="112"/>
        <v>23469.935606126117</v>
      </c>
      <c r="J524" s="97">
        <f t="shared" si="114"/>
        <v>23469.935606126117</v>
      </c>
      <c r="K524" s="97">
        <f t="shared" si="113"/>
        <v>0.00499477256603773</v>
      </c>
      <c r="L524" s="47">
        <f t="shared" si="116"/>
        <v>506007.5982073167</v>
      </c>
      <c r="M524" s="48">
        <f t="shared" si="118"/>
        <v>92253.44929471688</v>
      </c>
      <c r="N524" s="49">
        <f t="shared" si="117"/>
        <v>598261.0475020336</v>
      </c>
      <c r="O524" s="129"/>
      <c r="Z524" s="78" t="e">
        <f>#REF!-#REF!</f>
        <v>#REF!</v>
      </c>
      <c r="AA524" s="71" t="e">
        <f>Z524/#REF!</f>
        <v>#REF!</v>
      </c>
      <c r="AB524" s="72">
        <v>750803.6165738434</v>
      </c>
      <c r="AC524" s="79" t="e">
        <f>#REF!-AB524</f>
        <v>#REF!</v>
      </c>
      <c r="AD524" s="71" t="e">
        <f>AC524/#REF!</f>
        <v>#REF!</v>
      </c>
      <c r="AE524" s="78" t="e">
        <f>#REF!-#REF!</f>
        <v>#REF!</v>
      </c>
      <c r="AF524" s="71" t="e">
        <f>AE524/#REF!</f>
        <v>#REF!</v>
      </c>
      <c r="AG524" s="78" t="e">
        <f>#REF!-#REF!</f>
        <v>#REF!</v>
      </c>
      <c r="AH524" s="73" t="e">
        <f>AG524/#REF!</f>
        <v>#REF!</v>
      </c>
    </row>
    <row r="525" spans="1:34" s="70" customFormat="1" ht="14.25">
      <c r="A525" s="11" t="s">
        <v>963</v>
      </c>
      <c r="B525" s="52" t="s">
        <v>964</v>
      </c>
      <c r="C525" s="108">
        <v>1873</v>
      </c>
      <c r="D525" s="122">
        <v>2522353.37</v>
      </c>
      <c r="E525" s="124">
        <v>214600</v>
      </c>
      <c r="F525" s="12">
        <f t="shared" si="115"/>
        <v>22014.761705545203</v>
      </c>
      <c r="G525" s="13">
        <f t="shared" si="110"/>
        <v>0.0012548824461383929</v>
      </c>
      <c r="H525" s="97">
        <f t="shared" si="111"/>
        <v>11.753743569431501</v>
      </c>
      <c r="I525" s="97">
        <f t="shared" si="112"/>
        <v>3284.7617055452015</v>
      </c>
      <c r="J525" s="97">
        <f t="shared" si="114"/>
        <v>3284.7617055452015</v>
      </c>
      <c r="K525" s="97">
        <f t="shared" si="113"/>
        <v>0.0006990491123693591</v>
      </c>
      <c r="L525" s="47">
        <f t="shared" si="116"/>
        <v>94781.27115683281</v>
      </c>
      <c r="M525" s="48">
        <f t="shared" si="118"/>
        <v>12911.437105462062</v>
      </c>
      <c r="N525" s="49">
        <f t="shared" si="117"/>
        <v>107692.70826229487</v>
      </c>
      <c r="O525" s="129"/>
      <c r="Z525" s="78" t="e">
        <f>#REF!-#REF!</f>
        <v>#REF!</v>
      </c>
      <c r="AA525" s="71" t="e">
        <f>Z525/#REF!</f>
        <v>#REF!</v>
      </c>
      <c r="AB525" s="72">
        <v>131941.7030232103</v>
      </c>
      <c r="AC525" s="79" t="e">
        <f>#REF!-AB525</f>
        <v>#REF!</v>
      </c>
      <c r="AD525" s="71" t="e">
        <f>AC525/#REF!</f>
        <v>#REF!</v>
      </c>
      <c r="AE525" s="78" t="e">
        <f>#REF!-#REF!</f>
        <v>#REF!</v>
      </c>
      <c r="AF525" s="71" t="e">
        <f>AE525/#REF!</f>
        <v>#REF!</v>
      </c>
      <c r="AG525" s="78" t="e">
        <f>#REF!-#REF!</f>
        <v>#REF!</v>
      </c>
      <c r="AH525" s="73" t="e">
        <f>AG525/#REF!</f>
        <v>#REF!</v>
      </c>
    </row>
    <row r="526" spans="1:34" s="70" customFormat="1" ht="14.25">
      <c r="A526" s="11" t="s">
        <v>965</v>
      </c>
      <c r="B526" s="52" t="s">
        <v>966</v>
      </c>
      <c r="C526" s="108">
        <v>17878</v>
      </c>
      <c r="D526" s="122">
        <v>27454738.74</v>
      </c>
      <c r="E526" s="124">
        <v>2099800</v>
      </c>
      <c r="F526" s="12">
        <f t="shared" si="115"/>
        <v>233753.60472126867</v>
      </c>
      <c r="G526" s="13">
        <f t="shared" si="110"/>
        <v>0.013324391115821442</v>
      </c>
      <c r="H526" s="97">
        <f t="shared" si="111"/>
        <v>13.074930345747212</v>
      </c>
      <c r="I526" s="97">
        <f t="shared" si="112"/>
        <v>54973.60472126866</v>
      </c>
      <c r="J526" s="97">
        <f t="shared" si="114"/>
        <v>54973.60472126866</v>
      </c>
      <c r="K526" s="97">
        <f t="shared" si="113"/>
        <v>0.011699250365489881</v>
      </c>
      <c r="L526" s="47">
        <f t="shared" si="116"/>
        <v>1006391.2609779935</v>
      </c>
      <c r="M526" s="48">
        <f t="shared" si="118"/>
        <v>216085.1542505981</v>
      </c>
      <c r="N526" s="49">
        <f t="shared" si="117"/>
        <v>1222476.4152285915</v>
      </c>
      <c r="O526" s="129"/>
      <c r="Z526" s="78" t="e">
        <f>#REF!-#REF!</f>
        <v>#REF!</v>
      </c>
      <c r="AA526" s="71" t="e">
        <f>Z526/#REF!</f>
        <v>#REF!</v>
      </c>
      <c r="AB526" s="72">
        <v>1598562.955450991</v>
      </c>
      <c r="AC526" s="79" t="e">
        <f>#REF!-AB526</f>
        <v>#REF!</v>
      </c>
      <c r="AD526" s="71" t="e">
        <f>AC526/#REF!</f>
        <v>#REF!</v>
      </c>
      <c r="AE526" s="78" t="e">
        <f>#REF!-#REF!</f>
        <v>#REF!</v>
      </c>
      <c r="AF526" s="71" t="e">
        <f>AE526/#REF!</f>
        <v>#REF!</v>
      </c>
      <c r="AG526" s="78" t="e">
        <f>#REF!-#REF!</f>
        <v>#REF!</v>
      </c>
      <c r="AH526" s="73" t="e">
        <f>AG526/#REF!</f>
        <v>#REF!</v>
      </c>
    </row>
    <row r="527" spans="1:34" s="70" customFormat="1" ht="14.25">
      <c r="A527" s="11" t="s">
        <v>967</v>
      </c>
      <c r="B527" s="52" t="s">
        <v>968</v>
      </c>
      <c r="C527" s="108">
        <v>21559</v>
      </c>
      <c r="D527" s="122">
        <v>23669860.03</v>
      </c>
      <c r="E527" s="124">
        <v>1458800</v>
      </c>
      <c r="F527" s="12">
        <f t="shared" si="115"/>
        <v>349807.04166902247</v>
      </c>
      <c r="G527" s="13">
        <f t="shared" si="110"/>
        <v>0.019939653310691443</v>
      </c>
      <c r="H527" s="97">
        <f t="shared" si="111"/>
        <v>16.225568981354538</v>
      </c>
      <c r="I527" s="97">
        <f t="shared" si="112"/>
        <v>134217.0416690225</v>
      </c>
      <c r="J527" s="97">
        <f t="shared" si="114"/>
        <v>134217.0416690225</v>
      </c>
      <c r="K527" s="97">
        <f t="shared" si="113"/>
        <v>0.02856350391724948</v>
      </c>
      <c r="L527" s="47">
        <f t="shared" si="116"/>
        <v>1506042.0145565246</v>
      </c>
      <c r="M527" s="48">
        <f t="shared" si="118"/>
        <v>527567.9173515979</v>
      </c>
      <c r="N527" s="49">
        <f t="shared" si="117"/>
        <v>2033609.9319081225</v>
      </c>
      <c r="O527" s="129"/>
      <c r="Z527" s="78" t="e">
        <f>#REF!-#REF!</f>
        <v>#REF!</v>
      </c>
      <c r="AA527" s="71" t="e">
        <f>Z527/#REF!</f>
        <v>#REF!</v>
      </c>
      <c r="AB527" s="72">
        <v>2461982.5589219076</v>
      </c>
      <c r="AC527" s="79" t="e">
        <f>#REF!-AB527</f>
        <v>#REF!</v>
      </c>
      <c r="AD527" s="71" t="e">
        <f>AC527/#REF!</f>
        <v>#REF!</v>
      </c>
      <c r="AE527" s="78" t="e">
        <f>#REF!-#REF!</f>
        <v>#REF!</v>
      </c>
      <c r="AF527" s="71" t="e">
        <f>AE527/#REF!</f>
        <v>#REF!</v>
      </c>
      <c r="AG527" s="78" t="e">
        <f>#REF!-#REF!</f>
        <v>#REF!</v>
      </c>
      <c r="AH527" s="73" t="e">
        <f>AG527/#REF!</f>
        <v>#REF!</v>
      </c>
    </row>
    <row r="528" spans="1:34" s="70" customFormat="1" ht="14.25">
      <c r="A528" s="11" t="s">
        <v>969</v>
      </c>
      <c r="B528" s="52" t="s">
        <v>970</v>
      </c>
      <c r="C528" s="108">
        <v>2639</v>
      </c>
      <c r="D528" s="122">
        <v>4378785.1</v>
      </c>
      <c r="E528" s="124">
        <v>502400</v>
      </c>
      <c r="F528" s="12">
        <f t="shared" si="115"/>
        <v>23000.823803542993</v>
      </c>
      <c r="G528" s="13">
        <f t="shared" si="110"/>
        <v>0.0013110898234486882</v>
      </c>
      <c r="H528" s="97">
        <f t="shared" si="111"/>
        <v>8.715734673566878</v>
      </c>
      <c r="I528" s="97">
        <f t="shared" si="112"/>
        <v>-3389.1761964570087</v>
      </c>
      <c r="J528" s="97">
        <f t="shared" si="114"/>
        <v>0</v>
      </c>
      <c r="K528" s="97">
        <f t="shared" si="113"/>
        <v>0</v>
      </c>
      <c r="L528" s="47">
        <f t="shared" si="116"/>
        <v>99026.61436507943</v>
      </c>
      <c r="M528" s="48">
        <f t="shared" si="118"/>
        <v>0</v>
      </c>
      <c r="N528" s="49">
        <f t="shared" si="117"/>
        <v>99026.61436507943</v>
      </c>
      <c r="O528" s="129"/>
      <c r="Z528" s="78" t="e">
        <f>#REF!-#REF!</f>
        <v>#REF!</v>
      </c>
      <c r="AA528" s="71" t="e">
        <f>Z528/#REF!</f>
        <v>#REF!</v>
      </c>
      <c r="AB528" s="72">
        <v>130801.3717590784</v>
      </c>
      <c r="AC528" s="79" t="e">
        <f>#REF!-AB528</f>
        <v>#REF!</v>
      </c>
      <c r="AD528" s="71" t="e">
        <f>AC528/#REF!</f>
        <v>#REF!</v>
      </c>
      <c r="AE528" s="78" t="e">
        <f>#REF!-#REF!</f>
        <v>#REF!</v>
      </c>
      <c r="AF528" s="71" t="e">
        <f>AE528/#REF!</f>
        <v>#REF!</v>
      </c>
      <c r="AG528" s="78" t="e">
        <f>#REF!-#REF!</f>
        <v>#REF!</v>
      </c>
      <c r="AH528" s="73" t="e">
        <f>AG528/#REF!</f>
        <v>#REF!</v>
      </c>
    </row>
    <row r="529" spans="1:34" s="70" customFormat="1" ht="14.25">
      <c r="A529" s="11" t="s">
        <v>971</v>
      </c>
      <c r="B529" s="52" t="s">
        <v>972</v>
      </c>
      <c r="C529" s="108">
        <v>7150</v>
      </c>
      <c r="D529" s="122">
        <v>9645330</v>
      </c>
      <c r="E529" s="124">
        <v>690450</v>
      </c>
      <c r="F529" s="12">
        <f t="shared" si="115"/>
        <v>99882.84379752335</v>
      </c>
      <c r="G529" s="13">
        <f t="shared" si="110"/>
        <v>0.005693508248164387</v>
      </c>
      <c r="H529" s="97">
        <f t="shared" si="111"/>
        <v>13.969628503150119</v>
      </c>
      <c r="I529" s="97">
        <f t="shared" si="112"/>
        <v>28382.84379752335</v>
      </c>
      <c r="J529" s="97">
        <f t="shared" si="114"/>
        <v>28382.84379752335</v>
      </c>
      <c r="K529" s="97">
        <f t="shared" si="113"/>
        <v>0.006040316936745242</v>
      </c>
      <c r="L529" s="47">
        <f t="shared" si="116"/>
        <v>430030.6779838562</v>
      </c>
      <c r="M529" s="48">
        <f t="shared" si="118"/>
        <v>111564.65382168461</v>
      </c>
      <c r="N529" s="49">
        <f t="shared" si="117"/>
        <v>541595.3318055408</v>
      </c>
      <c r="O529" s="129"/>
      <c r="Z529" s="78" t="e">
        <f>#REF!-#REF!</f>
        <v>#REF!</v>
      </c>
      <c r="AA529" s="71" t="e">
        <f>Z529/#REF!</f>
        <v>#REF!</v>
      </c>
      <c r="AB529" s="72">
        <v>580526.985620825</v>
      </c>
      <c r="AC529" s="79" t="e">
        <f>#REF!-AB529</f>
        <v>#REF!</v>
      </c>
      <c r="AD529" s="71" t="e">
        <f>AC529/#REF!</f>
        <v>#REF!</v>
      </c>
      <c r="AE529" s="78" t="e">
        <f>#REF!-#REF!</f>
        <v>#REF!</v>
      </c>
      <c r="AF529" s="71" t="e">
        <f>AE529/#REF!</f>
        <v>#REF!</v>
      </c>
      <c r="AG529" s="78" t="e">
        <f>#REF!-#REF!</f>
        <v>#REF!</v>
      </c>
      <c r="AH529" s="73" t="e">
        <f>AG529/#REF!</f>
        <v>#REF!</v>
      </c>
    </row>
    <row r="530" spans="1:34" s="70" customFormat="1" ht="14.25">
      <c r="A530" s="11" t="s">
        <v>973</v>
      </c>
      <c r="B530" s="52" t="s">
        <v>974</v>
      </c>
      <c r="C530" s="108">
        <v>7579</v>
      </c>
      <c r="D530" s="122">
        <v>7809926.3</v>
      </c>
      <c r="E530" s="124">
        <v>731450</v>
      </c>
      <c r="F530" s="12">
        <f t="shared" si="115"/>
        <v>80923.41435190376</v>
      </c>
      <c r="G530" s="13">
        <f t="shared" si="110"/>
        <v>0.0046127854350660035</v>
      </c>
      <c r="H530" s="97">
        <f t="shared" si="111"/>
        <v>10.677320801148404</v>
      </c>
      <c r="I530" s="97">
        <f t="shared" si="112"/>
        <v>5133.414351903757</v>
      </c>
      <c r="J530" s="97">
        <f t="shared" si="114"/>
        <v>5133.414351903757</v>
      </c>
      <c r="K530" s="97">
        <f t="shared" si="113"/>
        <v>0.0010924715604375425</v>
      </c>
      <c r="L530" s="47">
        <f t="shared" si="116"/>
        <v>348403.68391053524</v>
      </c>
      <c r="M530" s="48">
        <f t="shared" si="118"/>
        <v>20177.94972128141</v>
      </c>
      <c r="N530" s="49">
        <f t="shared" si="117"/>
        <v>368581.63363181666</v>
      </c>
      <c r="O530" s="129"/>
      <c r="Z530" s="78" t="e">
        <f>#REF!-#REF!</f>
        <v>#REF!</v>
      </c>
      <c r="AA530" s="71" t="e">
        <f>Z530/#REF!</f>
        <v>#REF!</v>
      </c>
      <c r="AB530" s="72">
        <v>463783.74526532413</v>
      </c>
      <c r="AC530" s="79" t="e">
        <f>#REF!-AB530</f>
        <v>#REF!</v>
      </c>
      <c r="AD530" s="71" t="e">
        <f>AC530/#REF!</f>
        <v>#REF!</v>
      </c>
      <c r="AE530" s="78" t="e">
        <f>#REF!-#REF!</f>
        <v>#REF!</v>
      </c>
      <c r="AF530" s="71" t="e">
        <f>AE530/#REF!</f>
        <v>#REF!</v>
      </c>
      <c r="AG530" s="78" t="e">
        <f>#REF!-#REF!</f>
        <v>#REF!</v>
      </c>
      <c r="AH530" s="73" t="e">
        <f>AG530/#REF!</f>
        <v>#REF!</v>
      </c>
    </row>
    <row r="531" spans="1:34" s="70" customFormat="1" ht="14.25">
      <c r="A531" s="11" t="s">
        <v>975</v>
      </c>
      <c r="B531" s="52" t="s">
        <v>976</v>
      </c>
      <c r="C531" s="108">
        <v>9742</v>
      </c>
      <c r="D531" s="122">
        <v>24400027</v>
      </c>
      <c r="E531" s="124">
        <v>2874800</v>
      </c>
      <c r="F531" s="12">
        <f t="shared" si="115"/>
        <v>82685.77397871157</v>
      </c>
      <c r="G531" s="13">
        <f t="shared" si="110"/>
        <v>0.00471324321830456</v>
      </c>
      <c r="H531" s="97">
        <f t="shared" si="111"/>
        <v>8.487556351746209</v>
      </c>
      <c r="I531" s="97">
        <f t="shared" si="112"/>
        <v>-14734.226021288434</v>
      </c>
      <c r="J531" s="97">
        <f t="shared" si="114"/>
        <v>0</v>
      </c>
      <c r="K531" s="97">
        <f t="shared" si="113"/>
        <v>0</v>
      </c>
      <c r="L531" s="47">
        <f t="shared" si="116"/>
        <v>355991.2602785434</v>
      </c>
      <c r="M531" s="48">
        <f t="shared" si="118"/>
        <v>0</v>
      </c>
      <c r="N531" s="49">
        <f t="shared" si="117"/>
        <v>355991.2602785434</v>
      </c>
      <c r="O531" s="129"/>
      <c r="Z531" s="78" t="e">
        <f>#REF!-#REF!</f>
        <v>#REF!</v>
      </c>
      <c r="AA531" s="71" t="e">
        <f>Z531/#REF!</f>
        <v>#REF!</v>
      </c>
      <c r="AB531" s="72">
        <v>501669.0314925993</v>
      </c>
      <c r="AC531" s="79" t="e">
        <f>#REF!-AB531</f>
        <v>#REF!</v>
      </c>
      <c r="AD531" s="71" t="e">
        <f>AC531/#REF!</f>
        <v>#REF!</v>
      </c>
      <c r="AE531" s="78" t="e">
        <f>#REF!-#REF!</f>
        <v>#REF!</v>
      </c>
      <c r="AF531" s="71" t="e">
        <f>AE531/#REF!</f>
        <v>#REF!</v>
      </c>
      <c r="AG531" s="78" t="e">
        <f>#REF!-#REF!</f>
        <v>#REF!</v>
      </c>
      <c r="AH531" s="73" t="e">
        <f>AG531/#REF!</f>
        <v>#REF!</v>
      </c>
    </row>
    <row r="532" spans="1:34" s="70" customFormat="1" ht="14.25">
      <c r="A532" s="11" t="s">
        <v>977</v>
      </c>
      <c r="B532" s="52" t="s">
        <v>978</v>
      </c>
      <c r="C532" s="108">
        <v>13865</v>
      </c>
      <c r="D532" s="122">
        <v>34371233.14</v>
      </c>
      <c r="E532" s="124">
        <v>4164050</v>
      </c>
      <c r="F532" s="12">
        <f>D532/E532*C532</f>
        <v>114445.58722544159</v>
      </c>
      <c r="G532" s="13">
        <f t="shared" si="110"/>
        <v>0.006523611764147881</v>
      </c>
      <c r="H532" s="97">
        <f t="shared" si="111"/>
        <v>8.254279641214683</v>
      </c>
      <c r="I532" s="97">
        <f t="shared" si="112"/>
        <v>-24204.412774558412</v>
      </c>
      <c r="J532" s="97">
        <f>IF(I532&gt;0,I532,0)</f>
        <v>0</v>
      </c>
      <c r="K532" s="97">
        <f t="shared" si="113"/>
        <v>0</v>
      </c>
      <c r="L532" s="47">
        <f>$B$541*G532</f>
        <v>492728.39654608944</v>
      </c>
      <c r="M532" s="48">
        <f>$G$541*K532</f>
        <v>0</v>
      </c>
      <c r="N532" s="49">
        <f t="shared" si="117"/>
        <v>492728.39654608944</v>
      </c>
      <c r="O532" s="129"/>
      <c r="Z532" s="78" t="e">
        <f>#REF!-#REF!</f>
        <v>#REF!</v>
      </c>
      <c r="AA532" s="71" t="e">
        <f>Z532/#REF!</f>
        <v>#REF!</v>
      </c>
      <c r="AB532" s="72">
        <v>670624.090811031</v>
      </c>
      <c r="AC532" s="79" t="e">
        <f>#REF!-AB532</f>
        <v>#REF!</v>
      </c>
      <c r="AD532" s="71" t="e">
        <f>AC532/#REF!</f>
        <v>#REF!</v>
      </c>
      <c r="AE532" s="78" t="e">
        <f>#REF!-#REF!</f>
        <v>#REF!</v>
      </c>
      <c r="AF532" s="71" t="e">
        <f>AE532/#REF!</f>
        <v>#REF!</v>
      </c>
      <c r="AG532" s="78" t="e">
        <f>#REF!-#REF!</f>
        <v>#REF!</v>
      </c>
      <c r="AH532" s="73" t="e">
        <f>AG532/#REF!</f>
        <v>#REF!</v>
      </c>
    </row>
    <row r="533" spans="1:34" s="70" customFormat="1" ht="12.75">
      <c r="A533" s="11"/>
      <c r="B533" s="11"/>
      <c r="C533" s="110"/>
      <c r="D533" s="20"/>
      <c r="E533" s="21"/>
      <c r="F533" s="12"/>
      <c r="G533" s="13"/>
      <c r="H533" s="97"/>
      <c r="I533" s="97"/>
      <c r="J533" s="97"/>
      <c r="K533" s="97"/>
      <c r="L533" s="50"/>
      <c r="M533" s="48"/>
      <c r="N533" s="49"/>
      <c r="O533" s="129"/>
      <c r="Z533" s="78" t="e">
        <f>#REF!-#REF!</f>
        <v>#REF!</v>
      </c>
      <c r="AA533" s="71" t="e">
        <f>Z533/#REF!</f>
        <v>#REF!</v>
      </c>
      <c r="AB533" s="72"/>
      <c r="AC533" s="79" t="e">
        <f>#REF!-AB533</f>
        <v>#REF!</v>
      </c>
      <c r="AD533" s="71" t="e">
        <f>AC533/#REF!</f>
        <v>#REF!</v>
      </c>
      <c r="AH533" s="73"/>
    </row>
    <row r="534" spans="2:34" s="3" customFormat="1" ht="13.5" thickBot="1">
      <c r="B534" s="2" t="s">
        <v>984</v>
      </c>
      <c r="C534" s="111">
        <f>SUM(C8:C532)</f>
        <v>1319691</v>
      </c>
      <c r="D534" s="36">
        <f>SUM(D8:D532)</f>
        <v>1963322107.3</v>
      </c>
      <c r="E534" s="36">
        <f>SUM(E8:E532)</f>
        <v>166917650</v>
      </c>
      <c r="F534" s="4">
        <f>SUM(F8:F532)</f>
        <v>17543286.045071777</v>
      </c>
      <c r="G534" s="4">
        <f>SUM(G8:G532)</f>
        <v>1.0000000000000009</v>
      </c>
      <c r="H534" s="100"/>
      <c r="I534" s="100"/>
      <c r="J534" s="100">
        <f>SUM(J7:J532)</f>
        <v>4698899.758862179</v>
      </c>
      <c r="K534" s="100">
        <f>SUM(K8:K532)</f>
        <v>1.0000000000000004</v>
      </c>
      <c r="L534" s="55">
        <f>SUM(L8:L532)</f>
        <v>75530000.00000012</v>
      </c>
      <c r="M534" s="57">
        <f>SUM(M8:M532)</f>
        <v>18470000.00000001</v>
      </c>
      <c r="N534" s="107">
        <f>L534+M534</f>
        <v>94000000.00000013</v>
      </c>
      <c r="O534" s="132"/>
      <c r="Z534" s="78" t="e">
        <f>#REF!-#REF!</f>
        <v>#REF!</v>
      </c>
      <c r="AA534" s="71" t="e">
        <f>Z534/#REF!</f>
        <v>#REF!</v>
      </c>
      <c r="AB534" s="8">
        <f>SUM(AB8:AB532)</f>
        <v>132759157.44000009</v>
      </c>
      <c r="AC534" s="79" t="e">
        <f>#REF!-AB534</f>
        <v>#REF!</v>
      </c>
      <c r="AD534" s="71" t="e">
        <f>AC534/#REF!</f>
        <v>#REF!</v>
      </c>
      <c r="AE534" s="8" t="e">
        <f>SUM(AE8:AE532)</f>
        <v>#REF!</v>
      </c>
      <c r="AF534" s="30" t="e">
        <f>AE534/#REF!</f>
        <v>#REF!</v>
      </c>
      <c r="AG534" s="8" t="e">
        <f>SUM(AG8:AG532)</f>
        <v>#REF!</v>
      </c>
      <c r="AH534" s="30"/>
    </row>
    <row r="535" spans="1:34" s="70" customFormat="1" ht="12.75">
      <c r="A535" s="16"/>
      <c r="B535" s="16"/>
      <c r="C535" s="19"/>
      <c r="D535" s="19"/>
      <c r="E535" s="19"/>
      <c r="F535" s="15"/>
      <c r="G535" s="15"/>
      <c r="H535" s="39"/>
      <c r="I535" s="39"/>
      <c r="J535" s="39"/>
      <c r="K535" s="39">
        <f>SUM(K7:K532)</f>
        <v>1.0000000000000004</v>
      </c>
      <c r="L535" s="39">
        <f>L534-B541</f>
        <v>1.1920928955078125E-07</v>
      </c>
      <c r="M535" s="118">
        <v>0</v>
      </c>
      <c r="N535" s="39">
        <f>N534-B541-G541</f>
        <v>1.341104507446289E-07</v>
      </c>
      <c r="O535" s="129"/>
      <c r="AA535" s="71"/>
      <c r="AB535" s="72"/>
      <c r="AF535" s="71" t="e">
        <f>AVERAGE(AF7:AF532)</f>
        <v>#REF!</v>
      </c>
      <c r="AH535" s="73"/>
    </row>
    <row r="536" spans="2:34" s="70" customFormat="1" ht="13.5" thickBot="1">
      <c r="B536" s="82"/>
      <c r="C536" s="82"/>
      <c r="D536" s="82"/>
      <c r="E536" s="82"/>
      <c r="F536" s="81"/>
      <c r="G536" s="81"/>
      <c r="H536" s="25"/>
      <c r="I536" s="25"/>
      <c r="J536" s="83"/>
      <c r="K536" s="84"/>
      <c r="L536" s="41"/>
      <c r="M536" s="41"/>
      <c r="N536" s="41"/>
      <c r="O536" s="129"/>
      <c r="AA536" s="71"/>
      <c r="AB536" s="72"/>
      <c r="AH536" s="73"/>
    </row>
    <row r="537" spans="1:34" s="70" customFormat="1" ht="12.75">
      <c r="A537" s="101"/>
      <c r="B537" s="135" t="s">
        <v>1021</v>
      </c>
      <c r="C537" s="136"/>
      <c r="D537" s="136"/>
      <c r="E537" s="136"/>
      <c r="F537" s="136"/>
      <c r="G537" s="136"/>
      <c r="H537" s="136"/>
      <c r="I537" s="136"/>
      <c r="J537" s="136"/>
      <c r="K537" s="136"/>
      <c r="L537" s="106"/>
      <c r="M537" s="42"/>
      <c r="N537" s="42"/>
      <c r="O537" s="129"/>
      <c r="AA537" s="71"/>
      <c r="AB537" s="72"/>
      <c r="AH537" s="73"/>
    </row>
    <row r="538" spans="1:34" s="70" customFormat="1" ht="12.75">
      <c r="A538" s="102"/>
      <c r="B538" s="115">
        <f>94000000</f>
        <v>94000000</v>
      </c>
      <c r="C538" s="116" t="s">
        <v>1023</v>
      </c>
      <c r="D538" s="116"/>
      <c r="E538" s="116"/>
      <c r="F538" s="104"/>
      <c r="G538" s="104"/>
      <c r="H538" s="105"/>
      <c r="I538" s="105"/>
      <c r="J538" s="105"/>
      <c r="K538" s="87"/>
      <c r="L538" s="88"/>
      <c r="M538" s="42"/>
      <c r="N538" s="42"/>
      <c r="O538" s="129"/>
      <c r="AA538" s="71"/>
      <c r="AB538" s="72"/>
      <c r="AH538" s="73"/>
    </row>
    <row r="539" spans="1:34" s="70" customFormat="1" ht="12.75">
      <c r="A539" s="102"/>
      <c r="B539" s="86"/>
      <c r="C539" s="85"/>
      <c r="D539" s="85"/>
      <c r="E539" s="85"/>
      <c r="F539" s="85"/>
      <c r="G539" s="86"/>
      <c r="H539" s="54"/>
      <c r="I539" s="54"/>
      <c r="J539" s="54"/>
      <c r="K539" s="87"/>
      <c r="L539" s="88"/>
      <c r="M539" s="42"/>
      <c r="N539" s="42"/>
      <c r="O539" s="129"/>
      <c r="AA539" s="71"/>
      <c r="AB539" s="72"/>
      <c r="AH539" s="73"/>
    </row>
    <row r="540" spans="1:34" s="70" customFormat="1" ht="12.75">
      <c r="A540" s="102"/>
      <c r="B540" s="86"/>
      <c r="C540" s="85"/>
      <c r="D540" s="85"/>
      <c r="E540" s="85"/>
      <c r="F540" s="85"/>
      <c r="G540" s="86"/>
      <c r="H540" s="54"/>
      <c r="I540" s="54"/>
      <c r="J540" s="54"/>
      <c r="K540" s="87"/>
      <c r="L540" s="88"/>
      <c r="M540" s="42"/>
      <c r="N540" s="42"/>
      <c r="O540" s="129"/>
      <c r="AA540" s="71"/>
      <c r="AB540" s="72"/>
      <c r="AH540" s="73"/>
    </row>
    <row r="541" spans="1:34" s="70" customFormat="1" ht="13.5" thickBot="1">
      <c r="A541" s="103"/>
      <c r="B541" s="57">
        <v>75530000</v>
      </c>
      <c r="C541" s="56" t="s">
        <v>1022</v>
      </c>
      <c r="D541" s="89"/>
      <c r="E541" s="89"/>
      <c r="F541" s="134" t="s">
        <v>1028</v>
      </c>
      <c r="G541" s="57">
        <v>18470000</v>
      </c>
      <c r="H541" s="58"/>
      <c r="I541" s="58"/>
      <c r="J541" s="58"/>
      <c r="K541" s="90"/>
      <c r="L541" s="91"/>
      <c r="M541" s="42"/>
      <c r="N541" s="42"/>
      <c r="O541" s="129"/>
      <c r="AA541" s="71"/>
      <c r="AB541" s="72"/>
      <c r="AH541" s="73"/>
    </row>
    <row r="542" spans="2:34" s="70" customFormat="1" ht="12" customHeight="1">
      <c r="B542" s="82"/>
      <c r="C542" s="82"/>
      <c r="D542" s="82"/>
      <c r="E542" s="82"/>
      <c r="F542" s="81"/>
      <c r="G542" s="81"/>
      <c r="H542" s="25"/>
      <c r="I542" s="25"/>
      <c r="J542" s="83"/>
      <c r="K542" s="84"/>
      <c r="L542" s="41"/>
      <c r="M542" s="41"/>
      <c r="N542" s="41"/>
      <c r="O542" s="129"/>
      <c r="AA542" s="71"/>
      <c r="AB542" s="72"/>
      <c r="AH542" s="73"/>
    </row>
    <row r="543" spans="1:34" s="70" customFormat="1" ht="12.75">
      <c r="A543" s="92"/>
      <c r="B543" s="92" t="s">
        <v>1015</v>
      </c>
      <c r="C543" s="16"/>
      <c r="D543" s="19"/>
      <c r="E543" s="19"/>
      <c r="F543" s="15"/>
      <c r="G543" s="15"/>
      <c r="H543" s="14"/>
      <c r="I543" s="14"/>
      <c r="J543" s="14"/>
      <c r="K543" s="14"/>
      <c r="L543" s="40"/>
      <c r="M543" s="40"/>
      <c r="N543" s="40"/>
      <c r="O543" s="129"/>
      <c r="AA543" s="71"/>
      <c r="AB543" s="72"/>
      <c r="AH543" s="73"/>
    </row>
    <row r="544" spans="1:34" s="70" customFormat="1" ht="12.75">
      <c r="A544" s="93"/>
      <c r="B544" s="93" t="s">
        <v>1018</v>
      </c>
      <c r="C544" s="94"/>
      <c r="D544" s="94"/>
      <c r="E544" s="94"/>
      <c r="F544" s="94"/>
      <c r="G544" s="94"/>
      <c r="H544" s="94"/>
      <c r="I544" s="94"/>
      <c r="J544" s="94"/>
      <c r="K544" s="94"/>
      <c r="L544" s="95"/>
      <c r="M544" s="95"/>
      <c r="N544" s="95"/>
      <c r="O544" s="129"/>
      <c r="AA544" s="71"/>
      <c r="AB544" s="72"/>
      <c r="AH544" s="73"/>
    </row>
    <row r="545" spans="1:34" s="70" customFormat="1" ht="12.75">
      <c r="A545" s="93"/>
      <c r="B545" s="93" t="s">
        <v>1017</v>
      </c>
      <c r="C545" s="94"/>
      <c r="D545" s="94"/>
      <c r="E545" s="94"/>
      <c r="F545" s="94"/>
      <c r="G545" s="94"/>
      <c r="H545" s="94"/>
      <c r="I545" s="94"/>
      <c r="J545" s="94"/>
      <c r="K545" s="94"/>
      <c r="L545" s="95"/>
      <c r="M545" s="95"/>
      <c r="N545" s="95"/>
      <c r="O545" s="129"/>
      <c r="AA545" s="71"/>
      <c r="AB545" s="72"/>
      <c r="AH545" s="73"/>
    </row>
    <row r="546" spans="1:34" s="70" customFormat="1" ht="12.75">
      <c r="A546" s="23"/>
      <c r="B546" s="23" t="s">
        <v>1033</v>
      </c>
      <c r="C546" s="23"/>
      <c r="D546" s="23"/>
      <c r="E546" s="23"/>
      <c r="F546" s="23"/>
      <c r="G546" s="23"/>
      <c r="H546" s="23"/>
      <c r="I546" s="23"/>
      <c r="J546" s="23"/>
      <c r="K546" s="23"/>
      <c r="L546" s="43"/>
      <c r="M546" s="43"/>
      <c r="N546" s="43"/>
      <c r="O546" s="129"/>
      <c r="AA546" s="71"/>
      <c r="AB546" s="72"/>
      <c r="AH546" s="73"/>
    </row>
    <row r="547" spans="1:34" s="70" customFormat="1" ht="12.75">
      <c r="A547" s="23"/>
      <c r="B547" s="23" t="s">
        <v>1032</v>
      </c>
      <c r="F547" s="69"/>
      <c r="G547" s="69"/>
      <c r="H547" s="17"/>
      <c r="I547" s="17"/>
      <c r="J547" s="17"/>
      <c r="K547" s="80"/>
      <c r="L547" s="41"/>
      <c r="M547" s="41"/>
      <c r="N547" s="41"/>
      <c r="O547" s="129"/>
      <c r="AA547" s="71"/>
      <c r="AB547" s="72"/>
      <c r="AH547" s="73"/>
    </row>
    <row r="548" spans="1:34" s="70" customFormat="1" ht="12.75">
      <c r="A548" s="23"/>
      <c r="B548" s="23"/>
      <c r="F548" s="69"/>
      <c r="G548" s="69"/>
      <c r="H548" s="17"/>
      <c r="I548" s="17"/>
      <c r="J548" s="17"/>
      <c r="K548" s="80"/>
      <c r="L548" s="41"/>
      <c r="M548" s="41"/>
      <c r="N548" s="41"/>
      <c r="O548" s="129"/>
      <c r="AA548" s="71"/>
      <c r="AB548" s="72"/>
      <c r="AH548" s="73"/>
    </row>
    <row r="549" spans="6:34" s="60" customFormat="1" ht="14.25">
      <c r="F549" s="64"/>
      <c r="G549" s="64"/>
      <c r="H549" s="67"/>
      <c r="I549" s="67"/>
      <c r="J549" s="67"/>
      <c r="K549" s="65"/>
      <c r="L549" s="66"/>
      <c r="M549" s="66"/>
      <c r="N549" s="66"/>
      <c r="O549" s="128"/>
      <c r="AA549" s="61"/>
      <c r="AB549" s="62"/>
      <c r="AH549" s="63"/>
    </row>
    <row r="550" spans="6:34" s="60" customFormat="1" ht="14.25">
      <c r="F550" s="64"/>
      <c r="G550" s="64"/>
      <c r="H550" s="67"/>
      <c r="I550" s="67"/>
      <c r="J550" s="67"/>
      <c r="K550" s="65"/>
      <c r="L550" s="66"/>
      <c r="M550" s="66"/>
      <c r="N550" s="66"/>
      <c r="O550" s="128"/>
      <c r="AA550" s="61"/>
      <c r="AB550" s="62"/>
      <c r="AH550" s="63"/>
    </row>
  </sheetData>
  <mergeCells count="7">
    <mergeCell ref="A1:N1"/>
    <mergeCell ref="A2:N2"/>
    <mergeCell ref="B537:K537"/>
    <mergeCell ref="L4:N4"/>
    <mergeCell ref="L5:N5"/>
    <mergeCell ref="H4:K4"/>
    <mergeCell ref="H5:K5"/>
  </mergeCells>
  <conditionalFormatting sqref="AF535 A7:A9 A11:A25 A27:A534 B7:IV534">
    <cfRule type="expression" priority="1" dxfId="0" stopIfTrue="1">
      <formula>MOD(ROW(),2)=1</formula>
    </cfRule>
  </conditionalFormatting>
  <printOptions gridLines="1" headings="1" horizontalCentered="1"/>
  <pageMargins left="0.17" right="0.38" top="0.18" bottom="0.3" header="0.17" footer="0.17"/>
  <pageSetup fitToHeight="7" horizontalDpi="600" verticalDpi="600" orientation="landscape" scale="58" r:id="rId4"/>
  <headerFooter alignWithMargins="0">
    <oddFooter>&amp;LPrepared by the Office of the State Treasurer&amp;C
Released: 2/26/2010&amp;RPage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State of Maine</cp:lastModifiedBy>
  <cp:lastPrinted>2010-02-25T20:52:58Z</cp:lastPrinted>
  <dcterms:created xsi:type="dcterms:W3CDTF">2004-06-22T17:59:06Z</dcterms:created>
  <dcterms:modified xsi:type="dcterms:W3CDTF">2011-07-06T15:51:37Z</dcterms:modified>
  <cp:category/>
  <cp:version/>
  <cp:contentType/>
  <cp:contentStatus/>
</cp:coreProperties>
</file>