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4 Projections" sheetId="1" r:id="rId1"/>
  </sheets>
  <definedNames>
    <definedName name="_xlnm.Print_Area" localSheetId="0">'FY 2024 Projections'!$A$1:$N$508</definedName>
    <definedName name="_xlnm.Print_Titles" localSheetId="0">'FY 2024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39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<sst xmlns="http://schemas.openxmlformats.org/spreadsheetml/2006/main" count="1004" uniqueCount="534">
  <si>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</si>
  <si>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</si>
  <si>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</si>
  <si>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</si>
  <si>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</si>
  <si>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</si>
  <si>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</si>
  <si>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</si>
  <si>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</si>
  <si>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</si>
  <si>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</si>
  <si>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</si>
  <si>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</si>
  <si>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</si>
  <si>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</si>
  <si>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</si>
  <si>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</si>
  <si>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</si>
  <si>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</si>
  <si>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</si>
  <si>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</si>
  <si>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</si>
  <si>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</si>
  <si>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</si>
  <si>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</si>
  <si>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</si>
  <si>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</si>
  <si>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</si>
  <si>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</si>
  <si>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</si>
  <si>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</si>
  <si>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</si>
  <si>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</si>
  <si>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</si>
  <si>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</si>
  <si>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</si>
  <si>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</si>
  <si>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</si>
  <si>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</si>
  <si>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</si>
  <si>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</si>
  <si>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</si>
  <si>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</si>
  <si>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</si>
  <si>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</si>
  <si>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</si>
  <si>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</si>
  <si>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</si>
  <si>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</si>
  <si>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</si>
  <si>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</si>
  <si>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</si>
  <si>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</si>
  <si>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</si>
  <si>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</si>
  <si>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</si>
  <si>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</si>
  <si>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</si>
  <si>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</si>
  <si>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</si>
  <si>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</si>
  <si>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</si>
  <si>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</si>
  <si>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</si>
  <si>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</si>
  <si>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</si>
  <si>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</si>
  <si>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</si>
  <si>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</si>
  <si>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</si>
  <si>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</si>
  <si>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</si>
  <si>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</si>
  <si>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</si>
  <si>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</si>
  <si>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</si>
  <si>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</si>
  <si>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</si>
  <si>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</si>
  <si>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</si>
  <si>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</si>
  <si>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</si>
  <si>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</si>
  <si>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</si>
  <si>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</si>
  <si>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</si>
  <si>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</si>
  <si>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</si>
  <si>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</si>
  <si>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</si>
  <si>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</si>
  <si>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</si>
  <si>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</si>
  <si>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</si>
  <si>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</si>
  <si>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</si>
  <si>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</si>
  <si>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</si>
  <si>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</si>
  <si>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</si>
  <si>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</si>
  <si>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</si>
  <si>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</si>
  <si>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</si>
  <si>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</si>
  <si>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</si>
  <si>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</si>
  <si>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</si>
  <si>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</si>
  <si>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</si>
  <si>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</si>
  <si>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</si>
  <si>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</si>
  <si>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</si>
  <si>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</si>
  <si>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</si>
  <si>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</si>
  <si>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</si>
  <si>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</si>
  <si>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</si>
  <si>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</si>
  <si>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</si>
  <si>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</si>
  <si>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</si>
  <si>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</si>
  <si>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</si>
  <si>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</si>
  <si>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</si>
  <si>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</si>
  <si>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</si>
  <si>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</si>
  <si>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</si>
  <si>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</si>
  <si>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</si>
  <si>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</si>
  <si>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</si>
  <si>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</si>
  <si>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</si>
  <si>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</si>
  <si>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</si>
  <si>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</si>
  <si>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</si>
  <si>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</si>
  <si>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</si>
  <si>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</si>
  <si>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</si>
  <si>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</si>
  <si>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</si>
  <si>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</si>
  <si>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</si>
  <si>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</si>
  <si>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</si>
  <si>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</si>
  <si>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</si>
  <si>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</si>
  <si>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</si>
  <si>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</si>
  <si>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</si>
  <si>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</si>
  <si>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</si>
  <si>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</si>
  <si>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</si>
  <si>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</si>
  <si>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</si>
  <si>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</si>
  <si>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</si>
  <si>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</si>
  <si>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</si>
  <si>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</si>
  <si>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</si>
  <si>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</si>
  <si>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</si>
  <si>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</si>
  <si>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</si>
  <si>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</si>
  <si>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</si>
  <si>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</si>
  <si>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</si>
  <si>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</si>
  <si>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</si>
  <si>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</si>
  <si>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</si>
  <si>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</si>
  <si>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</si>
  <si>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</si>
  <si>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</si>
  <si>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</si>
  <si>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</si>
  <si>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</si>
  <si>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</si>
  <si>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</si>
  <si>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</si>
  <si>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</si>
  <si>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</si>
  <si>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</si>
  <si>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</si>
  <si>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</si>
  <si>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</si>
  <si>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</si>
  <si>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</si>
  <si>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</si>
  <si>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</si>
  <si>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</si>
  <si>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</si>
  <si>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</si>
  <si>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</si>
  <si>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</si>
  <si>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</si>
  <si>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</si>
  <si>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</si>
  <si>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</si>
  <si>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</si>
  <si>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</si>
  <si>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</si>
  <si>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</si>
  <si>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</si>
  <si>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</si>
  <si>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</si>
  <si>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</si>
  <si>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</si>
  <si>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</si>
  <si>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</si>
  <si>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</si>
  <si>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</si>
  <si>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</si>
  <si>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</si>
  <si>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</si>
  <si>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</si>
  <si>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</si>
  <si>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</si>
  <si>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</si>
  <si>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</si>
  <si>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</si>
  <si>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</si>
  <si>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</si>
  <si>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</si>
  <si>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</si>
  <si>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</si>
  <si>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</si>
  <si>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</si>
  <si>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</si>
  <si>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</si>
  <si>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</si>
  <si>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</si>
  <si>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</si>
  <si>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</si>
  <si>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</si>
  <si>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</si>
  <si>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</si>
  <si>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</si>
  <si>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</si>
  <si>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</si>
  <si>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</si>
  <si>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</si>
  <si>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</si>
  <si>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</si>
  <si>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</si>
  <si>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</si>
  <si>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</si>
  <si>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</si>
  <si>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</si>
  <si>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</si>
  <si>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</si>
  <si>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</si>
  <si>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</si>
  <si>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</si>
  <si>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</si>
  <si>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</si>
  <si>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</si>
  <si>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</si>
  <si>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</si>
  <si>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</si>
  <si>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</si>
  <si>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</si>
  <si>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</si>
  <si>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</si>
  <si>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</si>
  <si>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</si>
  <si>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</si>
  <si>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</si>
  <si>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</si>
  <si>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</si>
  <si>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</si>
  <si>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</si>
  <si>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</si>
  <si>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</si>
  <si>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</si>
  <si>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</si>
  <si>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</si>
  <si>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</si>
  <si>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</si>
  <si>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</si>
  <si>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</si>
  <si>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</si>
  <si>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</si>
  <si>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</si>
  <si>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</si>
  <si>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</si>
  <si>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</si>
  <si>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</si>
  <si>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</si>
  <si>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</si>
  <si>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</si>
  <si>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</si>
  <si>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</si>
  <si>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</si>
  <si>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</si>
  <si>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</si>
  <si>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</si>
  <si>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</si>
  <si>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</si>
  <si>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</si>
  <si>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</si>
  <si>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</si>
  <si>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</si>
  <si>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</si>
  <si>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</si>
  <si>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</si>
  <si>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</si>
  <si>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</si>
  <si>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</si>
  <si>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</si>
  <si>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</si>
  <si>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</si>
  <si>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</si>
  <si>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</si>
  <si>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</si>
  <si>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</si>
  <si>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</si>
  <si>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</si>
  <si>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</si>
  <si>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</si>
  <si>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</si>
  <si>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</si>
  <si>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</si>
  <si>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</si>
  <si>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</si>
  <si>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</si>
  <si>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</si>
  <si>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</si>
  <si>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</si>
  <si>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</si>
  <si>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</si>
  <si>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</si>
  <si>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</si>
  <si>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</si>
  <si>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</si>
  <si>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</si>
  <si>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</si>
  <si>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</si>
  <si>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</si>
  <si>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</si>
  <si>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</si>
  <si>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</si>
  <si>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</si>
  <si>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</si>
  <si>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</si>
  <si>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</si>
  <si>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</si>
  <si>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</si>
  <si>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</si>
  <si>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</si>
  <si>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</si>
  <si>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</si>
  <si>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</si>
  <si>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</si>
  <si>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</si>
  <si>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</si>
  <si>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</si>
  <si>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</si>
  <si>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</si>
  <si>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</si>
  <si>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</si>
  <si>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</si>
  <si>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</si>
  <si>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</si>
  <si>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</si>
  <si>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</si>
  <si>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</si>
  <si>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</si>
  <si>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</si>
  <si>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</si>
  <si>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</si>
  <si>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</si>
  <si>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</si>
  <si>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</si>
  <si>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</si>
  <si>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</si>
  <si>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</si>
  <si>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</si>
  <si>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</si>
  <si>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</si>
  <si>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</si>
  <si>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</si>
  <si>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</si>
  <si>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</si>
  <si>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</si>
  <si>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</si>
  <si>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</si>
  <si>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</si>
  <si>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</si>
  <si>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</si>
  <si>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</si>
  <si>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</si>
  <si>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</si>
  <si>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</si>
  <si>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</si>
  <si>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</si>
  <si>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</si>
  <si>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</si>
  <si>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</si>
  <si>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</si>
  <si>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</si>
  <si>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</si>
  <si>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</si>
  <si>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</si>
  <si>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</si>
  <si>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</si>
  <si>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</si>
  <si>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</si>
  <si>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</si>
  <si>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</si>
  <si>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</si>
  <si>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</si>
  <si>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</si>
  <si>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</si>
  <si>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</si>
  <si>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</si>
  <si>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</si>
  <si>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</si>
  <si>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</si>
  <si>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</si>
  <si>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</si>
  <si>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</si>
  <si>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</si>
  <si>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</si>
  <si>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</si>
  <si>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</si>
  <si>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</si>
  <si>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</si>
  <si>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</si>
  <si>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</si>
  <si>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</si>
  <si>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</si>
  <si>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</si>
  <si>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</si>
  <si>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</si>
  <si>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</si>
  <si>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</si>
  <si>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</si>
  <si>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</si>
  <si>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</si>
  <si>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</si>
  <si>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</si>
  <si>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</si>
  <si>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</si>
  <si>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</si>
  <si>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</si>
  <si>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</si>
  <si>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</si>
  <si>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</si>
  <si>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</si>
  <si>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</si>
  <si>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</si>
  <si>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</si>
  <si>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</si>
  <si>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</si>
  <si>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</si>
  <si>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</si>
  <si>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</si>
  <si>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</si>
  <si>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</si>
  <si>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</si>
  <si>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</si>
  <si>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</si>
  <si>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</si>
  <si>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</si>
  <si>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</si>
  <si>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</si>
  <si>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</si>
  <si>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</si>
  <si>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</si>
  <si>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</si>
  <si>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</si>
  <si>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</si>
  <si>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</si>
  <si>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</si>
  <si>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</si>
  <si>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</si>
  <si>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</si>
  <si>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</si>
  <si>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</si>
  <si>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</si>
  <si>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</si>
  <si>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</si>
  <si>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</si>
  <si>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</si>
  <si>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</si>
  <si>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</si>
  <si>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</si>
  <si>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</si>
  <si>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</si>
  <si>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</si>
  <si>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</si>
  <si>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</si>
  <si>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</si>
  <si>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</si>
  <si>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</si>
  <si>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</si>
  <si>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</si>
  <si>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</si>
  <si>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</si>
  <si>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</si>
  <si>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</si>
  <si>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</si>
  <si>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</si>
  <si>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</si>
  <si>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</si>
  <si>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</si>
  <si>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</si>
  <si>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</si>
  <si>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</si>
  <si>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2021 c.343.</t>
  </si>
  <si>
    <t>July 1, 2021 Census Population</t>
  </si>
  <si>
    <t>2021 Tax Assessment</t>
  </si>
  <si>
    <t>2023 State Valuation</t>
  </si>
  <si>
    <t>Rev I Projected 
FY24 Distribution</t>
  </si>
  <si>
    <t>Rev II Projected FY24 Distribution</t>
  </si>
  <si>
    <t>Total Projected 
FY24 Distribution</t>
  </si>
  <si>
    <t xml:space="preserve">2024  Estimated Transfers of Municipal Revenue Sharing </t>
  </si>
  <si>
    <r>
      <t>FY 2024 Projected Municipal Revenue Sharing</t>
    </r>
    <r>
      <rPr>
        <sz val="10"/>
        <color indexed="10"/>
        <rFont val="Calibri"/>
        <family val="2"/>
      </rPr>
      <t xml:space="preserve">* </t>
    </r>
  </si>
  <si>
    <t>07/01/2023 - 06/30/2024 Published 08/30/2023</t>
  </si>
  <si>
    <t>Includes Plt 2021 c.343, May. 2023 revenue forecasting</t>
  </si>
  <si>
    <t>*Based upon May. 2023 revenue forecasts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</si>
</sst>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  <numFmt numFmtId="225" formatCode="[$-409]dddd\,\ mmmm\ d\,\ yyyy"/>
    <numFmt numFmtId="226" formatCode="[$-409]h:mm:ss\ AM/PM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10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0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8" fontId="58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0" fontId="15" fillId="10" borderId="10" xfId="70" applyFont="1" applyFill="1" applyBorder="1" applyAlignment="1">
      <alignment horizontal="left"/>
    </xf>
    <xf numFmtId="0" fontId="16" fillId="10" borderId="11" xfId="70" applyFont="1" applyFill="1" applyBorder="1" applyAlignment="1">
      <alignment horizontal="center"/>
    </xf>
    <xf numFmtId="0" fontId="17" fillId="10" borderId="12" xfId="70" applyFont="1" applyFill="1" applyBorder="1" applyAlignment="1">
      <alignment horizontal="left"/>
    </xf>
    <xf numFmtId="0" fontId="17" fillId="10" borderId="0" xfId="70" applyFont="1" applyFill="1" applyBorder="1" applyAlignment="1">
      <alignment horizontal="center"/>
    </xf>
    <xf numFmtId="0" fontId="17" fillId="0" borderId="12" xfId="70" applyFont="1" applyFill="1" applyBorder="1" applyAlignment="1">
      <alignment horizontal="left"/>
    </xf>
    <xf numFmtId="0" fontId="16" fillId="0" borderId="0" xfId="70" applyFont="1" applyFill="1" applyBorder="1" applyAlignment="1">
      <alignment horizontal="center"/>
    </xf>
    <xf numFmtId="184" fontId="14" fillId="0" borderId="12" xfId="42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184" fontId="14" fillId="0" borderId="0" xfId="42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184" fontId="13" fillId="0" borderId="0" xfId="42" applyNumberFormat="1" applyFont="1" applyAlignment="1">
      <alignment horizontal="center" wrapText="1"/>
    </xf>
    <xf numFmtId="43" fontId="13" fillId="0" borderId="0" xfId="42" applyFont="1" applyAlignment="1">
      <alignment horizontal="center" wrapText="1"/>
    </xf>
    <xf numFmtId="168" fontId="13" fillId="0" borderId="0" xfId="0" applyNumberFormat="1" applyFont="1" applyAlignment="1">
      <alignment horizontal="center" wrapText="1"/>
    </xf>
    <xf numFmtId="168" fontId="13" fillId="10" borderId="0" xfId="0" applyNumberFormat="1" applyFont="1" applyFill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10" borderId="14" xfId="42" applyFont="1" applyFill="1" applyBorder="1" applyAlignment="1">
      <alignment horizontal="center" wrapText="1"/>
    </xf>
    <xf numFmtId="43" fontId="13" fillId="10" borderId="15" xfId="42" applyFont="1" applyFill="1" applyBorder="1" applyAlignment="1">
      <alignment horizontal="center" wrapText="1"/>
    </xf>
    <xf numFmtId="168" fontId="13" fillId="34" borderId="0" xfId="0" applyNumberFormat="1" applyFont="1" applyFill="1" applyAlignment="1">
      <alignment horizontal="center" wrapText="1"/>
    </xf>
    <xf numFmtId="168" fontId="13" fillId="35" borderId="0" xfId="0" applyNumberFormat="1" applyFont="1" applyFill="1" applyAlignment="1">
      <alignment horizontal="center" wrapText="1"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shrinkToFit="1"/>
    </xf>
    <xf numFmtId="43" fontId="14" fillId="0" borderId="0" xfId="42" applyFont="1" applyAlignment="1">
      <alignment/>
    </xf>
    <xf numFmtId="43" fontId="14" fillId="0" borderId="0" xfId="42" applyFont="1" applyAlignment="1" quotePrefix="1">
      <alignment shrinkToFit="1"/>
    </xf>
    <xf numFmtId="168" fontId="14" fillId="0" borderId="0" xfId="42" applyNumberFormat="1" applyFont="1" applyAlignment="1" quotePrefix="1">
      <alignment/>
    </xf>
    <xf numFmtId="171" fontId="14" fillId="0" borderId="0" xfId="0" applyNumberFormat="1" applyFont="1" applyAlignment="1" quotePrefix="1">
      <alignment/>
    </xf>
    <xf numFmtId="168" fontId="14" fillId="0" borderId="0" xfId="0" applyNumberFormat="1" applyFont="1" applyAlignment="1" quotePrefix="1">
      <alignment/>
    </xf>
    <xf numFmtId="43" fontId="14" fillId="0" borderId="12" xfId="42" applyFont="1" applyBorder="1" applyAlignment="1">
      <alignment/>
    </xf>
    <xf numFmtId="43" fontId="14" fillId="0" borderId="0" xfId="42" applyFont="1" applyAlignment="1" quotePrefix="1">
      <alignment/>
    </xf>
    <xf numFmtId="43" fontId="14" fillId="0" borderId="16" xfId="42" applyFont="1" applyBorder="1" applyAlignment="1" quotePrefix="1">
      <alignment/>
    </xf>
    <xf numFmtId="43" fontId="14" fillId="0" borderId="0" xfId="42" applyFont="1" applyBorder="1" applyAlignment="1" quotePrefix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shrinkToFit="1"/>
    </xf>
    <xf numFmtId="43" fontId="13" fillId="0" borderId="0" xfId="42" applyFont="1" applyAlignment="1">
      <alignment/>
    </xf>
    <xf numFmtId="43" fontId="13" fillId="0" borderId="0" xfId="42" applyFont="1" applyAlignment="1" quotePrefix="1">
      <alignment shrinkToFit="1"/>
    </xf>
    <xf numFmtId="168" fontId="13" fillId="0" borderId="0" xfId="42" applyNumberFormat="1" applyFont="1" applyAlignment="1" quotePrefix="1">
      <alignment/>
    </xf>
    <xf numFmtId="171" fontId="13" fillId="0" borderId="0" xfId="0" applyNumberFormat="1" applyFont="1" applyAlignment="1" quotePrefix="1">
      <alignment/>
    </xf>
    <xf numFmtId="168" fontId="13" fillId="0" borderId="0" xfId="0" applyNumberFormat="1" applyFont="1" applyAlignment="1" quotePrefix="1">
      <alignment/>
    </xf>
    <xf numFmtId="43" fontId="13" fillId="0" borderId="13" xfId="42" applyFont="1" applyBorder="1" applyAlignment="1">
      <alignment/>
    </xf>
    <xf numFmtId="43" fontId="13" fillId="0" borderId="17" xfId="42" applyFont="1" applyBorder="1" applyAlignment="1" quotePrefix="1">
      <alignment/>
    </xf>
    <xf numFmtId="43" fontId="13" fillId="0" borderId="15" xfId="42" applyFont="1" applyBorder="1" applyAlignment="1" quotePrefix="1">
      <alignment/>
    </xf>
    <xf numFmtId="217" fontId="13" fillId="0" borderId="13" xfId="45" applyNumberFormat="1" applyFont="1" applyBorder="1" applyAlignment="1">
      <alignment/>
    </xf>
    <xf numFmtId="0" fontId="13" fillId="0" borderId="17" xfId="0" applyFont="1" applyBorder="1" applyAlignment="1">
      <alignment/>
    </xf>
    <xf numFmtId="184" fontId="14" fillId="0" borderId="17" xfId="42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217" fontId="13" fillId="0" borderId="17" xfId="45" applyNumberFormat="1" applyFont="1" applyBorder="1" applyAlignment="1">
      <alignment/>
    </xf>
    <xf numFmtId="44" fontId="13" fillId="0" borderId="15" xfId="45" applyFont="1" applyBorder="1" applyAlignment="1">
      <alignment/>
    </xf>
    <xf numFmtId="184" fontId="14" fillId="0" borderId="0" xfId="42" applyNumberFormat="1" applyFont="1" applyBorder="1" applyAlignment="1">
      <alignment/>
    </xf>
    <xf numFmtId="43" fontId="14" fillId="0" borderId="17" xfId="42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8" fontId="13" fillId="0" borderId="0" xfId="0" applyNumberFormat="1" applyFont="1" applyFill="1" applyBorder="1" applyAlignment="1">
      <alignment horizontal="center"/>
    </xf>
    <xf numFmtId="168" fontId="16" fillId="0" borderId="0" xfId="7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4" fontId="14" fillId="0" borderId="0" xfId="0" applyNumberFormat="1" applyFont="1" applyFill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170" fontId="14" fillId="0" borderId="0" xfId="0" applyNumberFormat="1" applyFont="1" applyAlignment="1" quotePrefix="1">
      <alignment/>
    </xf>
    <xf numFmtId="168" fontId="13" fillId="0" borderId="17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9"/>
  <sheetViews>
    <sheetView tabSelected="1" zoomScaleSheetLayoutView="100" workbookViewId="0" topLeftCell="A1">
      <pane xSplit="2" ySplit="6" topLeftCell="C48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140625" style="7" customWidth="1"/>
    <col min="2" max="2" width="16.57421875" style="7" customWidth="1"/>
    <col min="3" max="3" width="15.8515625" style="7" customWidth="1"/>
    <col min="4" max="4" width="15.8515625" style="20" customWidth="1"/>
    <col min="5" max="5" width="17.7109375" style="7" customWidth="1"/>
    <col min="6" max="6" width="15.57421875" style="9" hidden="1" customWidth="1"/>
    <col min="7" max="7" width="14.421875" style="9" customWidth="1"/>
    <col min="8" max="8" width="9.421875" style="10" hidden="1" customWidth="1"/>
    <col min="9" max="10" width="14.57421875" style="10" hidden="1" customWidth="1"/>
    <col min="11" max="11" width="14.57421875" style="10" customWidth="1"/>
    <col min="12" max="14" width="16.28125" style="9" customWidth="1"/>
    <col min="15" max="15" width="9.140625" style="7" customWidth="1"/>
    <col min="16" max="16" width="9.7109375" style="7" bestFit="1" customWidth="1"/>
    <col min="17" max="16384" width="9.140625" style="7" customWidth="1"/>
  </cols>
  <sheetData>
    <row r="1" spans="1:14" ht="27" customHeight="1">
      <c r="A1" s="1" t="s">
        <v>530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22" t="s">
        <v>531</v>
      </c>
      <c r="B2" s="22"/>
      <c r="C2" s="22"/>
      <c r="D2" s="3"/>
      <c r="E2" s="4"/>
      <c r="F2" s="4"/>
      <c r="G2" s="4"/>
      <c r="H2" s="4"/>
      <c r="I2" s="4"/>
      <c r="J2" s="4"/>
      <c r="K2" s="4"/>
      <c r="L2" s="5"/>
      <c r="M2" s="6"/>
      <c r="N2" s="6"/>
    </row>
    <row r="3" spans="1:14" s="21" customFormat="1" ht="12.75" customHeight="1">
      <c r="A3" s="65"/>
      <c r="B3" s="65"/>
      <c r="C3" s="65"/>
      <c r="D3" s="3"/>
      <c r="E3" s="6"/>
      <c r="F3" s="6"/>
      <c r="G3" s="6"/>
      <c r="H3" s="6"/>
      <c r="I3" s="6"/>
      <c r="J3" s="6"/>
      <c r="K3" s="6"/>
      <c r="L3" s="66"/>
      <c r="M3" s="6"/>
      <c r="N3" s="6"/>
    </row>
    <row r="4" spans="5:14" ht="12.75" customHeight="1">
      <c r="E4" s="8"/>
      <c r="H4" s="67"/>
      <c r="I4" s="68"/>
      <c r="J4" s="68"/>
      <c r="K4" s="68"/>
      <c r="L4" s="68"/>
      <c r="M4" s="68"/>
      <c r="N4" s="68"/>
    </row>
    <row r="5" spans="8:14" ht="13.5" thickBot="1">
      <c r="H5" s="69"/>
      <c r="I5" s="67"/>
      <c r="J5" s="67"/>
      <c r="K5" s="67"/>
      <c r="L5" s="82"/>
      <c r="M5" s="82"/>
      <c r="N5" s="82"/>
    </row>
    <row r="6" spans="1:17" s="25" customFormat="1" ht="51.75" thickBot="1">
      <c r="A6" s="25" t="s">
        <v>474</v>
      </c>
      <c r="B6" s="25" t="s">
        <v>459</v>
      </c>
      <c r="C6" s="25" t="s">
        <v>523</v>
      </c>
      <c r="D6" s="26" t="s">
        <v>524</v>
      </c>
      <c r="E6" s="27" t="s">
        <v>525</v>
      </c>
      <c r="F6" s="28" t="s">
        <v>461</v>
      </c>
      <c r="G6" s="28" t="s">
        <v>462</v>
      </c>
      <c r="H6" s="28" t="s">
        <v>464</v>
      </c>
      <c r="I6" s="29" t="s">
        <v>511</v>
      </c>
      <c r="J6" s="29" t="s">
        <v>460</v>
      </c>
      <c r="K6" s="28" t="s">
        <v>465</v>
      </c>
      <c r="L6" s="30" t="s">
        <v>526</v>
      </c>
      <c r="M6" s="31" t="s">
        <v>527</v>
      </c>
      <c r="N6" s="32" t="s">
        <v>528</v>
      </c>
      <c r="O6" s="33"/>
      <c r="P6" s="33"/>
      <c r="Q6" s="34"/>
    </row>
    <row r="7" spans="1:17" s="70" customFormat="1" ht="12.75">
      <c r="A7" s="35" t="s">
        <v>485</v>
      </c>
      <c r="B7" s="35" t="s">
        <v>307</v>
      </c>
      <c r="C7" s="35">
        <v>659</v>
      </c>
      <c r="D7" s="35">
        <v>1033321.83</v>
      </c>
      <c r="E7" s="35">
        <v>92450</v>
      </c>
      <c r="F7" s="35">
        <f>(C7*D7)/E7</f>
        <v>7365.701308491077</v>
      </c>
      <c r="G7" s="35">
        <f aca="true" t="shared" si="0" ref="G7:G70">F7/$F$494</f>
        <v>0.000402107783053547</v>
      </c>
      <c r="H7" s="35">
        <f>D7/E7</f>
        <v>11.177088480259599</v>
      </c>
      <c r="I7" s="35">
        <f>(H7-11)*C7</f>
        <v>116.70130849107552</v>
      </c>
      <c r="J7" s="35">
        <f>IF(I7&gt;0,I7,0)</f>
        <v>116.70130849107552</v>
      </c>
      <c r="K7" s="81">
        <f aca="true" t="shared" si="1" ref="K7:K70">J7/$J$494</f>
        <v>3.097073588008773E-05</v>
      </c>
      <c r="L7" s="35">
        <f aca="true" t="shared" si="2" ref="L7:L70">$B$501*G7</f>
        <v>80067.5493627725</v>
      </c>
      <c r="M7" s="35">
        <f aca="true" t="shared" si="3" ref="M7:M70">$G$501*K7</f>
        <v>1665.6032334112097</v>
      </c>
      <c r="N7" s="35">
        <f aca="true" t="shared" si="4" ref="N7:N68">L7+M7</f>
        <v>81733.1525961837</v>
      </c>
      <c r="O7" s="41"/>
      <c r="P7" s="41"/>
      <c r="Q7" s="41"/>
    </row>
    <row r="8" spans="1:17" s="70" customFormat="1" ht="12.75">
      <c r="A8" s="35" t="s">
        <v>490</v>
      </c>
      <c r="B8" s="35" t="s">
        <v>431</v>
      </c>
      <c r="C8" s="35">
        <v>2702</v>
      </c>
      <c r="D8" s="35">
        <v>7023063.42</v>
      </c>
      <c r="E8" s="35">
        <v>894650</v>
      </c>
      <c r="F8" s="35">
        <f aca="true" t="shared" si="5" ref="F8:F70">(C8*D8)/E8</f>
        <v>21210.883989090707</v>
      </c>
      <c r="G8" s="35">
        <f t="shared" si="0"/>
        <v>0.0011579429005120065</v>
      </c>
      <c r="H8" s="35">
        <f aca="true" t="shared" si="6" ref="H8:H70">D8/E8</f>
        <v>7.850068093667915</v>
      </c>
      <c r="I8" s="35">
        <f aca="true" t="shared" si="7" ref="I8:I71">(H8-11)*C8</f>
        <v>-8511.116010909294</v>
      </c>
      <c r="J8" s="35">
        <f aca="true" t="shared" si="8" ref="J8:J70">IF(I8&gt;0,I8,0)</f>
        <v>0</v>
      </c>
      <c r="K8" s="35">
        <f t="shared" si="1"/>
        <v>0</v>
      </c>
      <c r="L8" s="35">
        <f t="shared" si="2"/>
        <v>230569.15148959143</v>
      </c>
      <c r="M8" s="35">
        <f t="shared" si="3"/>
        <v>0</v>
      </c>
      <c r="N8" s="35">
        <f t="shared" si="4"/>
        <v>230569.15148959143</v>
      </c>
      <c r="O8" s="41"/>
      <c r="P8" s="41"/>
      <c r="Q8" s="41"/>
    </row>
    <row r="9" spans="1:17" s="70" customFormat="1" ht="12.75">
      <c r="A9" s="35" t="s">
        <v>489</v>
      </c>
      <c r="B9" s="35" t="s">
        <v>392</v>
      </c>
      <c r="C9" s="35">
        <v>1150</v>
      </c>
      <c r="D9" s="35">
        <v>2152484.28</v>
      </c>
      <c r="E9" s="35">
        <v>170650</v>
      </c>
      <c r="F9" s="35">
        <f t="shared" si="5"/>
        <v>14505.461013770877</v>
      </c>
      <c r="G9" s="35">
        <f t="shared" si="0"/>
        <v>0.0007918809799812464</v>
      </c>
      <c r="H9" s="35">
        <f t="shared" si="6"/>
        <v>12.613444359800761</v>
      </c>
      <c r="I9" s="35">
        <f t="shared" si="7"/>
        <v>1855.4610137708753</v>
      </c>
      <c r="J9" s="35">
        <f t="shared" si="8"/>
        <v>1855.4610137708753</v>
      </c>
      <c r="K9" s="35">
        <f t="shared" si="1"/>
        <v>0.0004924108712773525</v>
      </c>
      <c r="L9" s="35">
        <f t="shared" si="2"/>
        <v>157679.0406109744</v>
      </c>
      <c r="M9" s="35">
        <f t="shared" si="3"/>
        <v>26481.809878263248</v>
      </c>
      <c r="N9" s="35">
        <f t="shared" si="4"/>
        <v>184160.85048923764</v>
      </c>
      <c r="O9" s="41"/>
      <c r="P9" s="41"/>
      <c r="Q9" s="41"/>
    </row>
    <row r="10" spans="1:17" s="70" customFormat="1" ht="12.75">
      <c r="A10" s="35" t="s">
        <v>480</v>
      </c>
      <c r="B10" s="35" t="s">
        <v>153</v>
      </c>
      <c r="C10" s="35">
        <v>2016</v>
      </c>
      <c r="D10" s="35">
        <v>2076450.25</v>
      </c>
      <c r="E10" s="35">
        <v>199950</v>
      </c>
      <c r="F10" s="35">
        <f t="shared" si="5"/>
        <v>20935.85248312078</v>
      </c>
      <c r="G10" s="35">
        <f t="shared" si="0"/>
        <v>0.0011429284022987873</v>
      </c>
      <c r="H10" s="35">
        <f t="shared" si="6"/>
        <v>10.384847461865466</v>
      </c>
      <c r="I10" s="35">
        <f t="shared" si="7"/>
        <v>-1240.1475168792213</v>
      </c>
      <c r="J10" s="35">
        <f t="shared" si="8"/>
        <v>0</v>
      </c>
      <c r="K10" s="35">
        <f t="shared" si="1"/>
        <v>0</v>
      </c>
      <c r="L10" s="35">
        <f t="shared" si="2"/>
        <v>227579.47029587004</v>
      </c>
      <c r="M10" s="35">
        <f t="shared" si="3"/>
        <v>0</v>
      </c>
      <c r="N10" s="35">
        <f t="shared" si="4"/>
        <v>227579.47029587004</v>
      </c>
      <c r="O10" s="41"/>
      <c r="P10" s="41"/>
      <c r="Q10" s="41"/>
    </row>
    <row r="11" spans="1:17" s="70" customFormat="1" ht="12.75">
      <c r="A11" s="35" t="s">
        <v>489</v>
      </c>
      <c r="B11" s="35" t="s">
        <v>393</v>
      </c>
      <c r="C11" s="35">
        <v>529</v>
      </c>
      <c r="D11" s="35">
        <v>962413.64</v>
      </c>
      <c r="E11" s="35">
        <v>69050</v>
      </c>
      <c r="F11" s="35">
        <f t="shared" si="5"/>
        <v>7373.161702534396</v>
      </c>
      <c r="G11" s="35">
        <f t="shared" si="0"/>
        <v>0.0004025150602948881</v>
      </c>
      <c r="H11" s="35">
        <f t="shared" si="6"/>
        <v>13.937923823316437</v>
      </c>
      <c r="I11" s="35">
        <f t="shared" si="7"/>
        <v>1554.161702534395</v>
      </c>
      <c r="J11" s="35">
        <f t="shared" si="8"/>
        <v>1554.161702534395</v>
      </c>
      <c r="K11" s="35">
        <f t="shared" si="1"/>
        <v>0.00041245065909283383</v>
      </c>
      <c r="L11" s="35">
        <f t="shared" si="2"/>
        <v>80148.64625271027</v>
      </c>
      <c r="M11" s="35">
        <f t="shared" si="3"/>
        <v>22181.55726319999</v>
      </c>
      <c r="N11" s="35">
        <f t="shared" si="4"/>
        <v>102330.20351591025</v>
      </c>
      <c r="O11" s="41"/>
      <c r="P11" s="41"/>
      <c r="Q11" s="41"/>
    </row>
    <row r="12" spans="1:17" s="70" customFormat="1" ht="12.75">
      <c r="A12" s="35" t="s">
        <v>490</v>
      </c>
      <c r="B12" s="35" t="s">
        <v>432</v>
      </c>
      <c r="C12" s="35">
        <v>3082</v>
      </c>
      <c r="D12" s="35">
        <v>4799723.59</v>
      </c>
      <c r="E12" s="35">
        <v>441600</v>
      </c>
      <c r="F12" s="35">
        <f t="shared" si="5"/>
        <v>33498.07088854167</v>
      </c>
      <c r="G12" s="35">
        <f t="shared" si="0"/>
        <v>0.0018287240355557473</v>
      </c>
      <c r="H12" s="35">
        <f t="shared" si="6"/>
        <v>10.868939288949274</v>
      </c>
      <c r="I12" s="35">
        <f t="shared" si="7"/>
        <v>-403.92911145833625</v>
      </c>
      <c r="J12" s="35">
        <f t="shared" si="8"/>
        <v>0</v>
      </c>
      <c r="K12" s="35">
        <f t="shared" si="1"/>
        <v>0</v>
      </c>
      <c r="L12" s="35">
        <f t="shared" si="2"/>
        <v>364134.8368734509</v>
      </c>
      <c r="M12" s="35">
        <f t="shared" si="3"/>
        <v>0</v>
      </c>
      <c r="N12" s="35">
        <f t="shared" si="4"/>
        <v>364134.8368734509</v>
      </c>
      <c r="O12" s="41"/>
      <c r="P12" s="41"/>
      <c r="Q12" s="41"/>
    </row>
    <row r="13" spans="1:17" s="70" customFormat="1" ht="12.75">
      <c r="A13" s="35" t="s">
        <v>476</v>
      </c>
      <c r="B13" s="35" t="s">
        <v>14</v>
      </c>
      <c r="C13" s="35">
        <v>233</v>
      </c>
      <c r="D13" s="35">
        <v>426335.34</v>
      </c>
      <c r="E13" s="35">
        <v>32850</v>
      </c>
      <c r="F13" s="35">
        <f t="shared" si="5"/>
        <v>3023.9310264840183</v>
      </c>
      <c r="G13" s="35">
        <f t="shared" si="0"/>
        <v>0.00016508220334221258</v>
      </c>
      <c r="H13" s="35">
        <f t="shared" si="6"/>
        <v>12.97824474885845</v>
      </c>
      <c r="I13" s="35">
        <f t="shared" si="7"/>
        <v>460.9310264840187</v>
      </c>
      <c r="J13" s="35">
        <f t="shared" si="8"/>
        <v>460.9310264840187</v>
      </c>
      <c r="K13" s="35">
        <f t="shared" si="1"/>
        <v>0.00012232401902559595</v>
      </c>
      <c r="L13" s="35">
        <f t="shared" si="2"/>
        <v>32871.1057633463</v>
      </c>
      <c r="M13" s="35">
        <f t="shared" si="3"/>
        <v>6578.574122414742</v>
      </c>
      <c r="N13" s="35">
        <f t="shared" si="4"/>
        <v>39449.67988576104</v>
      </c>
      <c r="O13" s="41"/>
      <c r="P13" s="41"/>
      <c r="Q13" s="41"/>
    </row>
    <row r="14" spans="1:17" s="70" customFormat="1" ht="12.75">
      <c r="A14" s="35" t="s">
        <v>482</v>
      </c>
      <c r="B14" s="35" t="s">
        <v>198</v>
      </c>
      <c r="C14" s="35">
        <v>731</v>
      </c>
      <c r="D14" s="35">
        <v>1676444.15</v>
      </c>
      <c r="E14" s="35">
        <v>119650</v>
      </c>
      <c r="F14" s="35">
        <f t="shared" si="5"/>
        <v>10242.212065608022</v>
      </c>
      <c r="G14" s="35">
        <f t="shared" si="0"/>
        <v>0.0005591420307144703</v>
      </c>
      <c r="H14" s="35">
        <f t="shared" si="6"/>
        <v>14.011234015879648</v>
      </c>
      <c r="I14" s="35">
        <f t="shared" si="7"/>
        <v>2201.2120656080224</v>
      </c>
      <c r="J14" s="35">
        <f t="shared" si="8"/>
        <v>2201.2120656080224</v>
      </c>
      <c r="K14" s="35">
        <f t="shared" si="1"/>
        <v>0.0005841678930722683</v>
      </c>
      <c r="L14" s="35">
        <f t="shared" si="2"/>
        <v>111336.1492410357</v>
      </c>
      <c r="M14" s="35">
        <f t="shared" si="3"/>
        <v>31416.493793476748</v>
      </c>
      <c r="N14" s="35">
        <f t="shared" si="4"/>
        <v>142752.64303451244</v>
      </c>
      <c r="O14" s="41"/>
      <c r="P14" s="41"/>
      <c r="Q14" s="41"/>
    </row>
    <row r="15" spans="1:17" s="70" customFormat="1" ht="12.75">
      <c r="A15" s="35" t="s">
        <v>484</v>
      </c>
      <c r="B15" s="35" t="s">
        <v>250</v>
      </c>
      <c r="C15" s="35">
        <v>821</v>
      </c>
      <c r="D15" s="35">
        <v>548723.5</v>
      </c>
      <c r="E15" s="35">
        <v>56900</v>
      </c>
      <c r="F15" s="35">
        <f t="shared" si="5"/>
        <v>7917.433980667838</v>
      </c>
      <c r="G15" s="35">
        <f t="shared" si="0"/>
        <v>0.00043222792943953394</v>
      </c>
      <c r="H15" s="35">
        <f t="shared" si="6"/>
        <v>9.643646748681897</v>
      </c>
      <c r="I15" s="35">
        <f t="shared" si="7"/>
        <v>-1113.5660193321623</v>
      </c>
      <c r="J15" s="35">
        <f t="shared" si="8"/>
        <v>0</v>
      </c>
      <c r="K15" s="35">
        <f t="shared" si="1"/>
        <v>0</v>
      </c>
      <c r="L15" s="35">
        <f t="shared" si="2"/>
        <v>86065.06149561475</v>
      </c>
      <c r="M15" s="35">
        <f t="shared" si="3"/>
        <v>0</v>
      </c>
      <c r="N15" s="35">
        <f t="shared" si="4"/>
        <v>86065.06149561475</v>
      </c>
      <c r="O15" s="41"/>
      <c r="P15" s="41"/>
      <c r="Q15" s="41"/>
    </row>
    <row r="16" spans="1:17" s="70" customFormat="1" ht="12.75">
      <c r="A16" s="35" t="s">
        <v>479</v>
      </c>
      <c r="B16" s="36" t="s">
        <v>116</v>
      </c>
      <c r="C16" s="36">
        <v>252</v>
      </c>
      <c r="D16" s="37">
        <v>325584.45</v>
      </c>
      <c r="E16" s="38">
        <v>30450</v>
      </c>
      <c r="F16" s="39">
        <f t="shared" si="5"/>
        <v>2694.492</v>
      </c>
      <c r="G16" s="40">
        <f t="shared" si="0"/>
        <v>0.00014709749407385036</v>
      </c>
      <c r="H16" s="41">
        <f t="shared" si="6"/>
        <v>10.692428571428572</v>
      </c>
      <c r="I16" s="36">
        <f t="shared" si="7"/>
        <v>-77.50799999999995</v>
      </c>
      <c r="J16" s="41">
        <f t="shared" si="8"/>
        <v>0</v>
      </c>
      <c r="K16" s="41">
        <f t="shared" si="1"/>
        <v>0</v>
      </c>
      <c r="L16" s="42">
        <f t="shared" si="2"/>
        <v>29289.99727003483</v>
      </c>
      <c r="M16" s="45">
        <f t="shared" si="3"/>
        <v>0</v>
      </c>
      <c r="N16" s="44">
        <f t="shared" si="4"/>
        <v>29289.99727003483</v>
      </c>
      <c r="O16" s="41"/>
      <c r="P16" s="41"/>
      <c r="Q16" s="41"/>
    </row>
    <row r="17" spans="1:17" s="70" customFormat="1" ht="12.75">
      <c r="A17" s="35" t="s">
        <v>476</v>
      </c>
      <c r="B17" s="36" t="s">
        <v>15</v>
      </c>
      <c r="C17" s="36">
        <v>251</v>
      </c>
      <c r="D17" s="37">
        <v>237323.3</v>
      </c>
      <c r="E17" s="38">
        <v>17050</v>
      </c>
      <c r="F17" s="39">
        <f t="shared" si="5"/>
        <v>3493.733038123167</v>
      </c>
      <c r="G17" s="40">
        <f t="shared" si="0"/>
        <v>0.0001907295975905431</v>
      </c>
      <c r="H17" s="41">
        <f t="shared" si="6"/>
        <v>13.919255131964809</v>
      </c>
      <c r="I17" s="36">
        <f t="shared" si="7"/>
        <v>732.7330381231669</v>
      </c>
      <c r="J17" s="41">
        <f t="shared" si="8"/>
        <v>732.7330381231669</v>
      </c>
      <c r="K17" s="41">
        <f t="shared" si="1"/>
        <v>0.00019445610068769944</v>
      </c>
      <c r="L17" s="42">
        <f t="shared" si="2"/>
        <v>37978.00518571145</v>
      </c>
      <c r="M17" s="45">
        <f t="shared" si="3"/>
        <v>10457.83062165491</v>
      </c>
      <c r="N17" s="44">
        <f t="shared" si="4"/>
        <v>48435.83580736636</v>
      </c>
      <c r="O17" s="41"/>
      <c r="P17" s="41"/>
      <c r="Q17" s="41"/>
    </row>
    <row r="18" spans="1:17" s="70" customFormat="1" ht="12.75">
      <c r="A18" s="35" t="s">
        <v>483</v>
      </c>
      <c r="B18" s="36" t="s">
        <v>215</v>
      </c>
      <c r="C18" s="36">
        <v>789</v>
      </c>
      <c r="D18" s="37">
        <v>1199094.29</v>
      </c>
      <c r="E18" s="38">
        <v>103250</v>
      </c>
      <c r="F18" s="39">
        <f t="shared" si="5"/>
        <v>9163.054671283293</v>
      </c>
      <c r="G18" s="40">
        <f t="shared" si="0"/>
        <v>0.0005002287556272058</v>
      </c>
      <c r="H18" s="41">
        <f t="shared" si="6"/>
        <v>11.61350401937046</v>
      </c>
      <c r="I18" s="36">
        <f t="shared" si="7"/>
        <v>484.05467128329275</v>
      </c>
      <c r="J18" s="41">
        <f t="shared" si="8"/>
        <v>484.05467128329275</v>
      </c>
      <c r="K18" s="41">
        <f t="shared" si="1"/>
        <v>0.0001284606794017566</v>
      </c>
      <c r="L18" s="42">
        <f t="shared" si="2"/>
        <v>99605.36023379084</v>
      </c>
      <c r="M18" s="45">
        <f t="shared" si="3"/>
        <v>6908.603134461926</v>
      </c>
      <c r="N18" s="44">
        <f t="shared" si="4"/>
        <v>106513.96336825276</v>
      </c>
      <c r="O18" s="41"/>
      <c r="P18" s="41"/>
      <c r="Q18" s="41"/>
    </row>
    <row r="19" spans="1:17" s="70" customFormat="1" ht="12.75">
      <c r="A19" s="35" t="s">
        <v>487</v>
      </c>
      <c r="B19" s="36" t="s">
        <v>335</v>
      </c>
      <c r="C19" s="36">
        <v>2321</v>
      </c>
      <c r="D19" s="37">
        <v>2728349.9</v>
      </c>
      <c r="E19" s="38">
        <v>190100</v>
      </c>
      <c r="F19" s="39">
        <f t="shared" si="5"/>
        <v>33311.4156649132</v>
      </c>
      <c r="G19" s="40">
        <f t="shared" si="0"/>
        <v>0.0018185341683557177</v>
      </c>
      <c r="H19" s="41">
        <f t="shared" si="6"/>
        <v>14.352182535507627</v>
      </c>
      <c r="I19" s="36">
        <f t="shared" si="7"/>
        <v>7780.415664913202</v>
      </c>
      <c r="J19" s="41">
        <f t="shared" si="8"/>
        <v>7780.415664913202</v>
      </c>
      <c r="K19" s="41">
        <f t="shared" si="1"/>
        <v>0.002064802886196869</v>
      </c>
      <c r="L19" s="42">
        <f t="shared" si="2"/>
        <v>362105.8343785407</v>
      </c>
      <c r="M19" s="45">
        <f t="shared" si="3"/>
        <v>111044.90306339343</v>
      </c>
      <c r="N19" s="44">
        <f t="shared" si="4"/>
        <v>473150.7374419341</v>
      </c>
      <c r="O19" s="41"/>
      <c r="P19" s="41"/>
      <c r="Q19" s="41"/>
    </row>
    <row r="20" spans="1:17" s="70" customFormat="1" ht="12.75">
      <c r="A20" s="35" t="s">
        <v>481</v>
      </c>
      <c r="B20" s="36" t="s">
        <v>182</v>
      </c>
      <c r="C20" s="36">
        <v>1451</v>
      </c>
      <c r="D20" s="37">
        <v>2748610.22</v>
      </c>
      <c r="E20" s="38">
        <v>164050</v>
      </c>
      <c r="F20" s="39">
        <f t="shared" si="5"/>
        <v>24311.084603596468</v>
      </c>
      <c r="G20" s="40">
        <f t="shared" si="0"/>
        <v>0.0013271888071689972</v>
      </c>
      <c r="H20" s="41">
        <f t="shared" si="6"/>
        <v>16.754710271258762</v>
      </c>
      <c r="I20" s="36">
        <f t="shared" si="7"/>
        <v>8350.084603596464</v>
      </c>
      <c r="J20" s="41">
        <f t="shared" si="8"/>
        <v>8350.084603596464</v>
      </c>
      <c r="K20" s="41">
        <f t="shared" si="1"/>
        <v>0.002215984277966769</v>
      </c>
      <c r="L20" s="42">
        <f t="shared" si="2"/>
        <v>264269.3322789328</v>
      </c>
      <c r="M20" s="45">
        <f t="shared" si="3"/>
        <v>119175.42395054642</v>
      </c>
      <c r="N20" s="44">
        <f t="shared" si="4"/>
        <v>383444.7562294792</v>
      </c>
      <c r="O20" s="41"/>
      <c r="P20" s="41"/>
      <c r="Q20" s="41"/>
    </row>
    <row r="21" spans="1:17" s="70" customFormat="1" ht="12.75">
      <c r="A21" s="35" t="s">
        <v>486</v>
      </c>
      <c r="B21" s="36" t="s">
        <v>325</v>
      </c>
      <c r="C21" s="36">
        <v>493</v>
      </c>
      <c r="D21" s="37">
        <v>1017192</v>
      </c>
      <c r="E21" s="38">
        <v>116550</v>
      </c>
      <c r="F21" s="39">
        <f t="shared" si="5"/>
        <v>4302.665431145431</v>
      </c>
      <c r="G21" s="40">
        <f t="shared" si="0"/>
        <v>0.00023489077078710043</v>
      </c>
      <c r="H21" s="41">
        <f t="shared" si="6"/>
        <v>8.727516087516088</v>
      </c>
      <c r="I21" s="36">
        <f t="shared" si="7"/>
        <v>-1120.3345688545685</v>
      </c>
      <c r="J21" s="41">
        <f t="shared" si="8"/>
        <v>0</v>
      </c>
      <c r="K21" s="41">
        <f t="shared" si="1"/>
        <v>0</v>
      </c>
      <c r="L21" s="42">
        <f t="shared" si="2"/>
        <v>46771.361255525306</v>
      </c>
      <c r="M21" s="45">
        <f t="shared" si="3"/>
        <v>0</v>
      </c>
      <c r="N21" s="44">
        <f t="shared" si="4"/>
        <v>46771.361255525306</v>
      </c>
      <c r="O21" s="41"/>
      <c r="P21" s="41"/>
      <c r="Q21" s="41"/>
    </row>
    <row r="22" spans="1:17" s="70" customFormat="1" ht="12.75">
      <c r="A22" s="35" t="s">
        <v>490</v>
      </c>
      <c r="B22" s="36" t="s">
        <v>433</v>
      </c>
      <c r="C22" s="70">
        <v>4327</v>
      </c>
      <c r="D22" s="37">
        <v>7757163.99</v>
      </c>
      <c r="E22" s="38">
        <v>660100</v>
      </c>
      <c r="F22" s="39">
        <f t="shared" si="5"/>
        <v>50848.7328961218</v>
      </c>
      <c r="G22" s="40">
        <f t="shared" si="0"/>
        <v>0.0027759300030766746</v>
      </c>
      <c r="H22" s="41">
        <f t="shared" si="6"/>
        <v>11.751498242690502</v>
      </c>
      <c r="I22" s="36">
        <f t="shared" si="7"/>
        <v>3251.7328961218027</v>
      </c>
      <c r="J22" s="41">
        <f t="shared" si="8"/>
        <v>3251.7328961218027</v>
      </c>
      <c r="K22" s="41">
        <f t="shared" si="1"/>
        <v>0.000862959995740601</v>
      </c>
      <c r="L22" s="42">
        <f t="shared" si="2"/>
        <v>552742.1301351563</v>
      </c>
      <c r="M22" s="45">
        <f t="shared" si="3"/>
        <v>46409.90658972993</v>
      </c>
      <c r="N22" s="44">
        <f t="shared" si="4"/>
        <v>599152.0367248863</v>
      </c>
      <c r="O22" s="41"/>
      <c r="P22" s="41"/>
      <c r="Q22" s="41"/>
    </row>
    <row r="23" spans="1:17" s="70" customFormat="1" ht="12.75">
      <c r="A23" s="35" t="s">
        <v>476</v>
      </c>
      <c r="B23" s="36" t="s">
        <v>16</v>
      </c>
      <c r="C23" s="70">
        <v>1206</v>
      </c>
      <c r="D23" s="37">
        <v>1959169</v>
      </c>
      <c r="E23" s="38">
        <v>83400</v>
      </c>
      <c r="F23" s="39">
        <f t="shared" si="5"/>
        <v>28330.42942446043</v>
      </c>
      <c r="G23" s="40">
        <f t="shared" si="0"/>
        <v>0.0015466125616161429</v>
      </c>
      <c r="H23" s="41">
        <f t="shared" si="6"/>
        <v>23.49123501199041</v>
      </c>
      <c r="I23" s="36">
        <f t="shared" si="7"/>
        <v>15064.429424460432</v>
      </c>
      <c r="J23" s="41">
        <f t="shared" si="8"/>
        <v>15064.429424460432</v>
      </c>
      <c r="K23" s="41">
        <f t="shared" si="1"/>
        <v>0.003997868326599482</v>
      </c>
      <c r="L23" s="42">
        <f t="shared" si="2"/>
        <v>307960.9071028455</v>
      </c>
      <c r="M23" s="45">
        <f t="shared" si="3"/>
        <v>215004.9788070291</v>
      </c>
      <c r="N23" s="44">
        <f t="shared" si="4"/>
        <v>522965.8859098746</v>
      </c>
      <c r="O23" s="41"/>
      <c r="P23" s="41"/>
      <c r="Q23" s="41"/>
    </row>
    <row r="24" spans="1:17" s="70" customFormat="1" ht="12.75">
      <c r="A24" s="35" t="s">
        <v>487</v>
      </c>
      <c r="B24" s="36" t="s">
        <v>336</v>
      </c>
      <c r="C24" s="70">
        <v>961</v>
      </c>
      <c r="D24" s="37">
        <v>1412668.29</v>
      </c>
      <c r="E24" s="38">
        <v>102700</v>
      </c>
      <c r="F24" s="39">
        <f t="shared" si="5"/>
        <v>13218.83375550146</v>
      </c>
      <c r="G24" s="40">
        <f t="shared" si="0"/>
        <v>0.0007216415264966788</v>
      </c>
      <c r="H24" s="41">
        <f t="shared" si="6"/>
        <v>13.755290068159688</v>
      </c>
      <c r="I24" s="36">
        <f t="shared" si="7"/>
        <v>2647.8337555014605</v>
      </c>
      <c r="J24" s="41">
        <f t="shared" si="8"/>
        <v>2647.8337555014605</v>
      </c>
      <c r="K24" s="41">
        <f t="shared" si="1"/>
        <v>0.000702694433818518</v>
      </c>
      <c r="L24" s="42">
        <f t="shared" si="2"/>
        <v>143692.98725388013</v>
      </c>
      <c r="M24" s="45">
        <f t="shared" si="3"/>
        <v>37790.83989478869</v>
      </c>
      <c r="N24" s="44">
        <f t="shared" si="4"/>
        <v>181483.82714866882</v>
      </c>
      <c r="O24" s="41"/>
      <c r="P24" s="41"/>
      <c r="Q24" s="41"/>
    </row>
    <row r="25" spans="1:17" s="70" customFormat="1" ht="12.75">
      <c r="A25" s="35" t="s">
        <v>475</v>
      </c>
      <c r="B25" s="36" t="s">
        <v>0</v>
      </c>
      <c r="C25" s="70">
        <v>24039</v>
      </c>
      <c r="D25" s="37">
        <v>44158122.07</v>
      </c>
      <c r="E25" s="38">
        <v>2607050</v>
      </c>
      <c r="F25" s="39">
        <f t="shared" si="5"/>
        <v>407171.7444777545</v>
      </c>
      <c r="G25" s="40">
        <f t="shared" si="0"/>
        <v>0.022228287658807598</v>
      </c>
      <c r="H25" s="41">
        <f t="shared" si="6"/>
        <v>16.937965159855008</v>
      </c>
      <c r="I25" s="36">
        <f t="shared" si="7"/>
        <v>142742.74447775452</v>
      </c>
      <c r="J25" s="41">
        <f t="shared" si="8"/>
        <v>142742.74447775452</v>
      </c>
      <c r="K25" s="41">
        <f t="shared" si="1"/>
        <v>0.03788173324858188</v>
      </c>
      <c r="L25" s="42">
        <f t="shared" si="2"/>
        <v>4426088.214100746</v>
      </c>
      <c r="M25" s="45">
        <f t="shared" si="3"/>
        <v>2037276.0153440747</v>
      </c>
      <c r="N25" s="44">
        <f t="shared" si="4"/>
        <v>6463364.229444821</v>
      </c>
      <c r="O25" s="41"/>
      <c r="P25" s="41"/>
      <c r="Q25" s="41"/>
    </row>
    <row r="26" spans="1:17" s="70" customFormat="1" ht="12.75">
      <c r="A26" s="35" t="s">
        <v>480</v>
      </c>
      <c r="B26" s="36" t="s">
        <v>154</v>
      </c>
      <c r="C26" s="70">
        <v>19015</v>
      </c>
      <c r="D26" s="37">
        <v>33637985.83</v>
      </c>
      <c r="E26" s="38">
        <v>2174700</v>
      </c>
      <c r="F26" s="39">
        <f t="shared" si="5"/>
        <v>294121.6262277325</v>
      </c>
      <c r="G26" s="40">
        <f t="shared" si="0"/>
        <v>0.016056664547909258</v>
      </c>
      <c r="H26" s="41">
        <f t="shared" si="6"/>
        <v>15.467874111371682</v>
      </c>
      <c r="I26" s="36">
        <f t="shared" si="7"/>
        <v>84956.62622773253</v>
      </c>
      <c r="J26" s="41">
        <f t="shared" si="8"/>
        <v>84956.62622773253</v>
      </c>
      <c r="K26" s="41">
        <f t="shared" si="1"/>
        <v>0.02254618449598319</v>
      </c>
      <c r="L26" s="42">
        <f t="shared" si="2"/>
        <v>3197196.959303828</v>
      </c>
      <c r="M26" s="45">
        <f t="shared" si="3"/>
        <v>1212531.6603064488</v>
      </c>
      <c r="N26" s="44">
        <f t="shared" si="4"/>
        <v>4409728.619610277</v>
      </c>
      <c r="O26" s="41"/>
      <c r="P26" s="41"/>
      <c r="Q26" s="41"/>
    </row>
    <row r="27" spans="1:17" s="70" customFormat="1" ht="12.75">
      <c r="A27" s="35" t="s">
        <v>479</v>
      </c>
      <c r="B27" s="36" t="s">
        <v>117</v>
      </c>
      <c r="C27" s="70">
        <v>92</v>
      </c>
      <c r="D27" s="37">
        <v>353194.6</v>
      </c>
      <c r="E27" s="38">
        <v>25000</v>
      </c>
      <c r="F27" s="39">
        <f t="shared" si="5"/>
        <v>1299.756128</v>
      </c>
      <c r="G27" s="40">
        <f t="shared" si="0"/>
        <v>7.095618370213409E-05</v>
      </c>
      <c r="H27" s="41">
        <f t="shared" si="6"/>
        <v>14.127783999999998</v>
      </c>
      <c r="I27" s="36">
        <f t="shared" si="7"/>
        <v>287.7561279999999</v>
      </c>
      <c r="J27" s="41">
        <f t="shared" si="8"/>
        <v>287.7561279999999</v>
      </c>
      <c r="K27" s="41">
        <f t="shared" si="1"/>
        <v>7.636605924471053E-05</v>
      </c>
      <c r="L27" s="42">
        <f t="shared" si="2"/>
        <v>14128.768406375317</v>
      </c>
      <c r="M27" s="45">
        <f t="shared" si="3"/>
        <v>4106.959411404904</v>
      </c>
      <c r="N27" s="44">
        <f t="shared" si="4"/>
        <v>18235.72781778022</v>
      </c>
      <c r="O27" s="41"/>
      <c r="P27" s="41"/>
      <c r="Q27" s="41"/>
    </row>
    <row r="28" spans="1:17" s="70" customFormat="1" ht="12.75">
      <c r="A28" s="35" t="s">
        <v>478</v>
      </c>
      <c r="B28" s="36" t="s">
        <v>97</v>
      </c>
      <c r="C28" s="70">
        <v>448</v>
      </c>
      <c r="D28" s="37">
        <v>715987.84</v>
      </c>
      <c r="E28" s="38">
        <v>49650</v>
      </c>
      <c r="F28" s="39">
        <f t="shared" si="5"/>
        <v>6460.474366968781</v>
      </c>
      <c r="G28" s="40">
        <f t="shared" si="0"/>
        <v>0.00035268970548417005</v>
      </c>
      <c r="H28" s="41">
        <f t="shared" si="6"/>
        <v>14.420701711983886</v>
      </c>
      <c r="I28" s="36">
        <f t="shared" si="7"/>
        <v>1532.474366968781</v>
      </c>
      <c r="J28" s="41">
        <f t="shared" si="8"/>
        <v>1532.474366968781</v>
      </c>
      <c r="K28" s="41">
        <f t="shared" si="1"/>
        <v>0.00040669517313959077</v>
      </c>
      <c r="L28" s="42">
        <f t="shared" si="2"/>
        <v>70227.44048660956</v>
      </c>
      <c r="M28" s="45">
        <f t="shared" si="3"/>
        <v>21872.027775405742</v>
      </c>
      <c r="N28" s="44">
        <f t="shared" si="4"/>
        <v>92099.4682620153</v>
      </c>
      <c r="O28" s="41"/>
      <c r="P28" s="41"/>
      <c r="Q28" s="41"/>
    </row>
    <row r="29" spans="1:17" s="70" customFormat="1" ht="12.75">
      <c r="A29" s="35" t="s">
        <v>489</v>
      </c>
      <c r="B29" s="36" t="s">
        <v>394</v>
      </c>
      <c r="C29" s="70">
        <v>1314</v>
      </c>
      <c r="D29" s="37">
        <v>4084666.4800000004</v>
      </c>
      <c r="E29" s="38">
        <v>348600</v>
      </c>
      <c r="F29" s="39">
        <f t="shared" si="5"/>
        <v>15396.591379001722</v>
      </c>
      <c r="G29" s="40">
        <f t="shared" si="0"/>
        <v>0.0008405294983730518</v>
      </c>
      <c r="H29" s="41">
        <f t="shared" si="6"/>
        <v>11.717345037292027</v>
      </c>
      <c r="I29" s="36">
        <f t="shared" si="7"/>
        <v>942.5913790017237</v>
      </c>
      <c r="J29" s="41">
        <f t="shared" si="8"/>
        <v>942.5913790017237</v>
      </c>
      <c r="K29" s="41">
        <f t="shared" si="1"/>
        <v>0.0002501492829803404</v>
      </c>
      <c r="L29" s="42">
        <f t="shared" si="2"/>
        <v>167365.9151553622</v>
      </c>
      <c r="M29" s="45">
        <f t="shared" si="3"/>
        <v>13453.004674500824</v>
      </c>
      <c r="N29" s="44">
        <f t="shared" si="4"/>
        <v>180818.919829863</v>
      </c>
      <c r="O29" s="41"/>
      <c r="P29" s="41"/>
      <c r="Q29" s="41"/>
    </row>
    <row r="30" spans="1:17" s="70" customFormat="1" ht="12.75">
      <c r="A30" s="35" t="s">
        <v>477</v>
      </c>
      <c r="B30" s="36" t="s">
        <v>72</v>
      </c>
      <c r="C30" s="70">
        <v>1536</v>
      </c>
      <c r="D30" s="37">
        <v>2277776.15</v>
      </c>
      <c r="E30" s="38">
        <v>216500</v>
      </c>
      <c r="F30" s="39">
        <f t="shared" si="5"/>
        <v>16160.111623094686</v>
      </c>
      <c r="G30" s="40">
        <f t="shared" si="0"/>
        <v>0.0008822115351283027</v>
      </c>
      <c r="H30" s="41">
        <f t="shared" si="6"/>
        <v>10.520906004618936</v>
      </c>
      <c r="I30" s="36">
        <f t="shared" si="7"/>
        <v>-735.8883769053136</v>
      </c>
      <c r="J30" s="41">
        <f t="shared" si="8"/>
        <v>0</v>
      </c>
      <c r="K30" s="41">
        <f t="shared" si="1"/>
        <v>0</v>
      </c>
      <c r="L30" s="42">
        <f t="shared" si="2"/>
        <v>175665.6265165758</v>
      </c>
      <c r="M30" s="45">
        <f t="shared" si="3"/>
        <v>0</v>
      </c>
      <c r="N30" s="44">
        <f t="shared" si="4"/>
        <v>175665.6265165758</v>
      </c>
      <c r="O30" s="41"/>
      <c r="P30" s="41"/>
      <c r="Q30" s="41"/>
    </row>
    <row r="31" spans="1:17" s="70" customFormat="1" ht="12.75">
      <c r="A31" s="35" t="s">
        <v>484</v>
      </c>
      <c r="B31" s="36" t="s">
        <v>251</v>
      </c>
      <c r="C31" s="70">
        <v>32502</v>
      </c>
      <c r="D31" s="37">
        <v>57122878.190000005</v>
      </c>
      <c r="E31" s="38">
        <v>3094050</v>
      </c>
      <c r="F31" s="39">
        <f t="shared" si="5"/>
        <v>600057.4609109032</v>
      </c>
      <c r="G31" s="40">
        <f t="shared" si="0"/>
        <v>0.0327582894290691</v>
      </c>
      <c r="H31" s="41">
        <f t="shared" si="6"/>
        <v>18.462170356005885</v>
      </c>
      <c r="I31" s="36">
        <f t="shared" si="7"/>
        <v>242535.46091090326</v>
      </c>
      <c r="J31" s="41">
        <f t="shared" si="8"/>
        <v>242535.46091090326</v>
      </c>
      <c r="K31" s="41">
        <f t="shared" si="1"/>
        <v>0.06436518834749272</v>
      </c>
      <c r="L31" s="42">
        <f t="shared" si="2"/>
        <v>6522818.175724546</v>
      </c>
      <c r="M31" s="45">
        <f t="shared" si="3"/>
        <v>3461553.7146352655</v>
      </c>
      <c r="N31" s="44">
        <f t="shared" si="4"/>
        <v>9984371.890359811</v>
      </c>
      <c r="O31" s="41"/>
      <c r="P31" s="41"/>
      <c r="Q31" s="41"/>
    </row>
    <row r="32" spans="1:17" s="70" customFormat="1" ht="12.75">
      <c r="A32" s="35" t="s">
        <v>479</v>
      </c>
      <c r="B32" s="36" t="s">
        <v>118</v>
      </c>
      <c r="C32" s="70">
        <v>5145</v>
      </c>
      <c r="D32" s="37">
        <v>18817622.53</v>
      </c>
      <c r="E32" s="38">
        <v>2040000</v>
      </c>
      <c r="F32" s="39">
        <f t="shared" si="5"/>
        <v>47459.15093963235</v>
      </c>
      <c r="G32" s="40">
        <f t="shared" si="0"/>
        <v>0.002590886213094171</v>
      </c>
      <c r="H32" s="41">
        <f t="shared" si="6"/>
        <v>9.224324769607843</v>
      </c>
      <c r="I32" s="36">
        <f t="shared" si="7"/>
        <v>-9135.849060367646</v>
      </c>
      <c r="J32" s="41">
        <f t="shared" si="8"/>
        <v>0</v>
      </c>
      <c r="K32" s="41">
        <f t="shared" si="1"/>
        <v>0</v>
      </c>
      <c r="L32" s="42">
        <f t="shared" si="2"/>
        <v>515896.28080543655</v>
      </c>
      <c r="M32" s="45">
        <f t="shared" si="3"/>
        <v>0</v>
      </c>
      <c r="N32" s="44">
        <f t="shared" si="4"/>
        <v>515896.28080543655</v>
      </c>
      <c r="O32" s="41"/>
      <c r="P32" s="41"/>
      <c r="Q32" s="41"/>
    </row>
    <row r="33" spans="1:17" s="70" customFormat="1" ht="12.75">
      <c r="A33" s="35" t="s">
        <v>489</v>
      </c>
      <c r="B33" s="36" t="s">
        <v>514</v>
      </c>
      <c r="C33" s="70">
        <v>205</v>
      </c>
      <c r="D33" s="37">
        <v>173677.4</v>
      </c>
      <c r="E33" s="38">
        <v>15000</v>
      </c>
      <c r="F33" s="39">
        <f t="shared" si="5"/>
        <v>2373.5911333333333</v>
      </c>
      <c r="G33" s="40">
        <f t="shared" si="0"/>
        <v>0.00012957889935069161</v>
      </c>
      <c r="H33" s="41">
        <f t="shared" si="6"/>
        <v>11.578493333333332</v>
      </c>
      <c r="I33" s="36">
        <f t="shared" si="7"/>
        <v>118.59113333333315</v>
      </c>
      <c r="J33" s="41">
        <f t="shared" si="8"/>
        <v>118.59113333333315</v>
      </c>
      <c r="K33" s="41">
        <f t="shared" si="1"/>
        <v>3.1472266383952344E-05</v>
      </c>
      <c r="L33" s="42">
        <f t="shared" si="2"/>
        <v>25801.70132830686</v>
      </c>
      <c r="M33" s="45">
        <f t="shared" si="3"/>
        <v>1692.5754962636506</v>
      </c>
      <c r="N33" s="44">
        <f t="shared" si="4"/>
        <v>27494.27682457051</v>
      </c>
      <c r="O33" s="41"/>
      <c r="P33" s="41"/>
      <c r="Q33" s="41"/>
    </row>
    <row r="34" spans="1:17" s="70" customFormat="1" ht="12.75">
      <c r="A34" s="35" t="s">
        <v>486</v>
      </c>
      <c r="B34" s="36" t="s">
        <v>326</v>
      </c>
      <c r="C34" s="70">
        <v>8861</v>
      </c>
      <c r="D34" s="37">
        <v>19329980.16</v>
      </c>
      <c r="E34" s="38">
        <v>1261000</v>
      </c>
      <c r="F34" s="39">
        <f t="shared" si="5"/>
        <v>135831.05011717684</v>
      </c>
      <c r="G34" s="40">
        <f t="shared" si="0"/>
        <v>0.007415277940946304</v>
      </c>
      <c r="H34" s="41">
        <f t="shared" si="6"/>
        <v>15.32908815226011</v>
      </c>
      <c r="I34" s="36">
        <f t="shared" si="7"/>
        <v>38360.05011717684</v>
      </c>
      <c r="J34" s="41">
        <f t="shared" si="8"/>
        <v>38360.05011717684</v>
      </c>
      <c r="K34" s="41">
        <f t="shared" si="1"/>
        <v>0.010180168465007956</v>
      </c>
      <c r="L34" s="42">
        <f t="shared" si="2"/>
        <v>1476527.3332108886</v>
      </c>
      <c r="M34" s="45">
        <f t="shared" si="3"/>
        <v>547488.4929321237</v>
      </c>
      <c r="N34" s="44">
        <f t="shared" si="4"/>
        <v>2024015.8261430124</v>
      </c>
      <c r="O34" s="41"/>
      <c r="P34" s="41"/>
      <c r="Q34" s="41"/>
    </row>
    <row r="35" spans="1:17" s="70" customFormat="1" ht="12.75">
      <c r="A35" s="35" t="s">
        <v>489</v>
      </c>
      <c r="B35" s="36" t="s">
        <v>395</v>
      </c>
      <c r="C35" s="70">
        <v>438</v>
      </c>
      <c r="D35" s="37">
        <v>1173539</v>
      </c>
      <c r="E35" s="38">
        <v>95150</v>
      </c>
      <c r="F35" s="39">
        <f t="shared" si="5"/>
        <v>5402.102806095639</v>
      </c>
      <c r="G35" s="40">
        <f t="shared" si="0"/>
        <v>0.0002949111689721044</v>
      </c>
      <c r="H35" s="41">
        <f t="shared" si="6"/>
        <v>12.333568050446663</v>
      </c>
      <c r="I35" s="36">
        <f t="shared" si="7"/>
        <v>584.1028060956386</v>
      </c>
      <c r="J35" s="41">
        <f t="shared" si="8"/>
        <v>584.1028060956386</v>
      </c>
      <c r="K35" s="41">
        <f t="shared" si="1"/>
        <v>0.00015501191861777214</v>
      </c>
      <c r="L35" s="42">
        <f t="shared" si="2"/>
        <v>58722.600194392384</v>
      </c>
      <c r="M35" s="45">
        <f t="shared" si="3"/>
        <v>8336.526257131516</v>
      </c>
      <c r="N35" s="44">
        <f t="shared" si="4"/>
        <v>67059.1264515239</v>
      </c>
      <c r="O35" s="41"/>
      <c r="P35" s="41"/>
      <c r="Q35" s="41"/>
    </row>
    <row r="36" spans="1:17" s="70" customFormat="1" ht="12.75">
      <c r="A36" s="35" t="s">
        <v>485</v>
      </c>
      <c r="B36" s="36" t="s">
        <v>308</v>
      </c>
      <c r="C36" s="70">
        <v>136</v>
      </c>
      <c r="D36" s="37">
        <v>454126.2</v>
      </c>
      <c r="E36" s="38">
        <v>93550</v>
      </c>
      <c r="F36" s="39">
        <f t="shared" si="5"/>
        <v>660.1941549973277</v>
      </c>
      <c r="G36" s="40">
        <f t="shared" si="0"/>
        <v>3.6041267074576595E-05</v>
      </c>
      <c r="H36" s="41">
        <f t="shared" si="6"/>
        <v>4.854368786745057</v>
      </c>
      <c r="I36" s="36">
        <f t="shared" si="7"/>
        <v>-835.8058450026723</v>
      </c>
      <c r="J36" s="41">
        <f t="shared" si="8"/>
        <v>0</v>
      </c>
      <c r="K36" s="41">
        <f t="shared" si="1"/>
        <v>0</v>
      </c>
      <c r="L36" s="42">
        <f t="shared" si="2"/>
        <v>7176.523440249471</v>
      </c>
      <c r="M36" s="45">
        <f t="shared" si="3"/>
        <v>0</v>
      </c>
      <c r="N36" s="44">
        <f t="shared" si="4"/>
        <v>7176.523440249471</v>
      </c>
      <c r="O36" s="41"/>
      <c r="P36" s="41"/>
      <c r="Q36" s="41"/>
    </row>
    <row r="37" spans="1:17" s="70" customFormat="1" ht="12.75">
      <c r="A37" s="35" t="s">
        <v>489</v>
      </c>
      <c r="B37" s="36" t="s">
        <v>396</v>
      </c>
      <c r="C37" s="70">
        <v>61</v>
      </c>
      <c r="D37" s="37">
        <v>285472</v>
      </c>
      <c r="E37" s="38">
        <v>57900</v>
      </c>
      <c r="F37" s="39">
        <f t="shared" si="5"/>
        <v>300.75633851468046</v>
      </c>
      <c r="G37" s="40">
        <f t="shared" si="0"/>
        <v>1.64188662361351E-05</v>
      </c>
      <c r="H37" s="41">
        <f t="shared" si="6"/>
        <v>4.930431778929188</v>
      </c>
      <c r="I37" s="36">
        <f t="shared" si="7"/>
        <v>-370.24366148531954</v>
      </c>
      <c r="J37" s="41">
        <f t="shared" si="8"/>
        <v>0</v>
      </c>
      <c r="K37" s="41">
        <f t="shared" si="1"/>
        <v>0</v>
      </c>
      <c r="L37" s="42">
        <f t="shared" si="2"/>
        <v>3269.3184221889173</v>
      </c>
      <c r="M37" s="45">
        <f t="shared" si="3"/>
        <v>0</v>
      </c>
      <c r="N37" s="44">
        <f t="shared" si="4"/>
        <v>3269.3184221889173</v>
      </c>
      <c r="O37" s="41"/>
      <c r="P37" s="41"/>
      <c r="Q37" s="41"/>
    </row>
    <row r="38" spans="1:17" s="70" customFormat="1" ht="12.75">
      <c r="A38" s="35" t="s">
        <v>488</v>
      </c>
      <c r="B38" s="36" t="s">
        <v>366</v>
      </c>
      <c r="C38" s="70">
        <v>6923</v>
      </c>
      <c r="D38" s="37">
        <v>18162928.959999997</v>
      </c>
      <c r="E38" s="38">
        <v>1049450</v>
      </c>
      <c r="F38" s="39">
        <f t="shared" si="5"/>
        <v>119817.00623191195</v>
      </c>
      <c r="G38" s="40">
        <f t="shared" si="0"/>
        <v>0.00654104052420462</v>
      </c>
      <c r="H38" s="41">
        <f t="shared" si="6"/>
        <v>17.307093201200626</v>
      </c>
      <c r="I38" s="36">
        <f t="shared" si="7"/>
        <v>43664.00623191193</v>
      </c>
      <c r="J38" s="41">
        <f t="shared" si="8"/>
        <v>43664.00623191193</v>
      </c>
      <c r="K38" s="41">
        <f t="shared" si="1"/>
        <v>0.011587757000843428</v>
      </c>
      <c r="L38" s="42">
        <f t="shared" si="2"/>
        <v>1302449.5101252652</v>
      </c>
      <c r="M38" s="45">
        <f t="shared" si="3"/>
        <v>623188.4706684445</v>
      </c>
      <c r="N38" s="44">
        <f t="shared" si="4"/>
        <v>1925637.9807937099</v>
      </c>
      <c r="O38" s="41"/>
      <c r="P38" s="41"/>
      <c r="Q38" s="41"/>
    </row>
    <row r="39" spans="1:17" s="70" customFormat="1" ht="12.75">
      <c r="A39" s="35" t="s">
        <v>480</v>
      </c>
      <c r="B39" s="36" t="s">
        <v>155</v>
      </c>
      <c r="C39" s="70">
        <v>3263</v>
      </c>
      <c r="D39" s="37">
        <v>8607859.94</v>
      </c>
      <c r="E39" s="38">
        <v>859200</v>
      </c>
      <c r="F39" s="39">
        <f t="shared" si="5"/>
        <v>32690.23159243482</v>
      </c>
      <c r="G39" s="40">
        <f t="shared" si="0"/>
        <v>0.0017846225366195097</v>
      </c>
      <c r="H39" s="41">
        <f t="shared" si="6"/>
        <v>10.018458961824953</v>
      </c>
      <c r="I39" s="36">
        <f t="shared" si="7"/>
        <v>-3202.7684075651787</v>
      </c>
      <c r="J39" s="41">
        <f t="shared" si="8"/>
        <v>0</v>
      </c>
      <c r="K39" s="41">
        <f t="shared" si="1"/>
        <v>0</v>
      </c>
      <c r="L39" s="42">
        <f t="shared" si="2"/>
        <v>355353.3631197354</v>
      </c>
      <c r="M39" s="45">
        <f t="shared" si="3"/>
        <v>0</v>
      </c>
      <c r="N39" s="44">
        <f t="shared" si="4"/>
        <v>355353.3631197354</v>
      </c>
      <c r="O39" s="41"/>
      <c r="P39" s="41"/>
      <c r="Q39" s="41"/>
    </row>
    <row r="40" spans="1:17" s="70" customFormat="1" ht="12.75">
      <c r="A40" s="35" t="s">
        <v>488</v>
      </c>
      <c r="B40" s="36" t="s">
        <v>367</v>
      </c>
      <c r="C40" s="70">
        <v>984</v>
      </c>
      <c r="D40" s="37">
        <v>1322884.05</v>
      </c>
      <c r="E40" s="38">
        <v>94500</v>
      </c>
      <c r="F40" s="39">
        <f t="shared" si="5"/>
        <v>13774.792647619048</v>
      </c>
      <c r="G40" s="40">
        <f t="shared" si="0"/>
        <v>0.0007519923903472937</v>
      </c>
      <c r="H40" s="41">
        <f t="shared" si="6"/>
        <v>13.998773015873017</v>
      </c>
      <c r="I40" s="36">
        <f t="shared" si="7"/>
        <v>2950.7926476190482</v>
      </c>
      <c r="J40" s="41">
        <f t="shared" si="8"/>
        <v>2950.7926476190482</v>
      </c>
      <c r="K40" s="41">
        <f t="shared" si="1"/>
        <v>0.0007830950732939129</v>
      </c>
      <c r="L40" s="42">
        <f t="shared" si="2"/>
        <v>149736.43976083718</v>
      </c>
      <c r="M40" s="45">
        <f t="shared" si="3"/>
        <v>42114.77864771467</v>
      </c>
      <c r="N40" s="44">
        <f t="shared" si="4"/>
        <v>191851.21840855185</v>
      </c>
      <c r="O40" s="41"/>
      <c r="P40" s="41"/>
      <c r="Q40" s="41"/>
    </row>
    <row r="41" spans="1:17" s="70" customFormat="1" ht="12.75">
      <c r="A41" s="35" t="s">
        <v>480</v>
      </c>
      <c r="B41" s="36" t="s">
        <v>156</v>
      </c>
      <c r="C41" s="70">
        <v>2729</v>
      </c>
      <c r="D41" s="37">
        <v>3193239.62</v>
      </c>
      <c r="E41" s="38">
        <v>271900</v>
      </c>
      <c r="F41" s="39">
        <f t="shared" si="5"/>
        <v>32049.83789253402</v>
      </c>
      <c r="G41" s="40">
        <f t="shared" si="0"/>
        <v>0.0017496622144229366</v>
      </c>
      <c r="H41" s="41">
        <f t="shared" si="6"/>
        <v>11.744169253401987</v>
      </c>
      <c r="I41" s="36">
        <f t="shared" si="7"/>
        <v>2030.837892534022</v>
      </c>
      <c r="J41" s="41">
        <f t="shared" si="8"/>
        <v>2030.837892534022</v>
      </c>
      <c r="K41" s="41">
        <f t="shared" si="1"/>
        <v>0.0005389532028233862</v>
      </c>
      <c r="L41" s="42">
        <f t="shared" si="2"/>
        <v>348392.07701391587</v>
      </c>
      <c r="M41" s="45">
        <f t="shared" si="3"/>
        <v>28984.852047287444</v>
      </c>
      <c r="N41" s="44">
        <f t="shared" si="4"/>
        <v>377376.9290612033</v>
      </c>
      <c r="O41" s="41"/>
      <c r="P41" s="41"/>
      <c r="Q41" s="41"/>
    </row>
    <row r="42" spans="1:17" s="70" customFormat="1" ht="12.75">
      <c r="A42" s="35" t="s">
        <v>490</v>
      </c>
      <c r="B42" s="36" t="s">
        <v>434</v>
      </c>
      <c r="C42" s="70">
        <v>8059</v>
      </c>
      <c r="D42" s="37">
        <v>13515011.03</v>
      </c>
      <c r="E42" s="38">
        <v>950300</v>
      </c>
      <c r="F42" s="39">
        <f t="shared" si="5"/>
        <v>114613.77869174996</v>
      </c>
      <c r="G42" s="40">
        <f t="shared" si="0"/>
        <v>0.006256986338015212</v>
      </c>
      <c r="H42" s="41">
        <f t="shared" si="6"/>
        <v>14.221836293801957</v>
      </c>
      <c r="I42" s="36">
        <f t="shared" si="7"/>
        <v>25964.77869174997</v>
      </c>
      <c r="J42" s="41">
        <f t="shared" si="8"/>
        <v>25964.77869174997</v>
      </c>
      <c r="K42" s="41">
        <f t="shared" si="1"/>
        <v>0.006890653699128091</v>
      </c>
      <c r="L42" s="42">
        <f t="shared" si="2"/>
        <v>1245888.748227767</v>
      </c>
      <c r="M42" s="45">
        <f t="shared" si="3"/>
        <v>370578.7013270073</v>
      </c>
      <c r="N42" s="44">
        <f t="shared" si="4"/>
        <v>1616467.4495547742</v>
      </c>
      <c r="O42" s="41"/>
      <c r="P42" s="41"/>
      <c r="Q42" s="41"/>
    </row>
    <row r="43" spans="1:17" s="70" customFormat="1" ht="12.75">
      <c r="A43" s="35" t="s">
        <v>483</v>
      </c>
      <c r="B43" s="36" t="s">
        <v>216</v>
      </c>
      <c r="C43" s="70">
        <v>2518</v>
      </c>
      <c r="D43" s="37">
        <v>6985203.7</v>
      </c>
      <c r="E43" s="38">
        <v>654750</v>
      </c>
      <c r="F43" s="39">
        <f t="shared" si="5"/>
        <v>26863.295787094314</v>
      </c>
      <c r="G43" s="40">
        <f t="shared" si="0"/>
        <v>0.0014665189181657227</v>
      </c>
      <c r="H43" s="41">
        <f t="shared" si="6"/>
        <v>10.668505078274151</v>
      </c>
      <c r="I43" s="36">
        <f t="shared" si="7"/>
        <v>-834.7042129056871</v>
      </c>
      <c r="J43" s="41">
        <f t="shared" si="8"/>
        <v>0</v>
      </c>
      <c r="K43" s="41">
        <f t="shared" si="1"/>
        <v>0</v>
      </c>
      <c r="L43" s="42">
        <f t="shared" si="2"/>
        <v>292012.6911744887</v>
      </c>
      <c r="M43" s="45">
        <f t="shared" si="3"/>
        <v>0</v>
      </c>
      <c r="N43" s="44">
        <f t="shared" si="4"/>
        <v>292012.6911744887</v>
      </c>
      <c r="O43" s="41"/>
      <c r="P43" s="41"/>
      <c r="Q43" s="41"/>
    </row>
    <row r="44" spans="1:17" s="70" customFormat="1" ht="12.75">
      <c r="A44" s="35" t="s">
        <v>490</v>
      </c>
      <c r="B44" s="36" t="s">
        <v>435</v>
      </c>
      <c r="C44" s="70">
        <v>22791</v>
      </c>
      <c r="D44" s="37">
        <v>46724535.78</v>
      </c>
      <c r="E44" s="38">
        <v>3595900</v>
      </c>
      <c r="F44" s="39">
        <f t="shared" si="5"/>
        <v>296142.5220284157</v>
      </c>
      <c r="G44" s="40">
        <f t="shared" si="0"/>
        <v>0.01616698913156542</v>
      </c>
      <c r="H44" s="41">
        <f t="shared" si="6"/>
        <v>12.993836252398566</v>
      </c>
      <c r="I44" s="36">
        <f t="shared" si="7"/>
        <v>45441.52202841572</v>
      </c>
      <c r="J44" s="41">
        <f t="shared" si="8"/>
        <v>45441.52202841572</v>
      </c>
      <c r="K44" s="41">
        <f t="shared" si="1"/>
        <v>0.012059482407936122</v>
      </c>
      <c r="L44" s="42">
        <f t="shared" si="2"/>
        <v>3219164.748588426</v>
      </c>
      <c r="M44" s="45">
        <f t="shared" si="3"/>
        <v>648557.8182479759</v>
      </c>
      <c r="N44" s="44">
        <f t="shared" si="4"/>
        <v>3867722.566836402</v>
      </c>
      <c r="O44" s="41"/>
      <c r="P44" s="41"/>
      <c r="Q44" s="41"/>
    </row>
    <row r="45" spans="1:17" s="70" customFormat="1" ht="12.75">
      <c r="A45" s="35" t="s">
        <v>487</v>
      </c>
      <c r="B45" s="36" t="s">
        <v>337</v>
      </c>
      <c r="C45" s="70">
        <v>848</v>
      </c>
      <c r="D45" s="37">
        <v>1357524</v>
      </c>
      <c r="E45" s="38">
        <v>96950</v>
      </c>
      <c r="F45" s="39">
        <f t="shared" si="5"/>
        <v>11873.95927797834</v>
      </c>
      <c r="G45" s="40">
        <f t="shared" si="0"/>
        <v>0.0006482222454271748</v>
      </c>
      <c r="H45" s="41">
        <f t="shared" si="6"/>
        <v>14.002310469314079</v>
      </c>
      <c r="I45" s="36">
        <f t="shared" si="7"/>
        <v>2545.959277978339</v>
      </c>
      <c r="J45" s="41">
        <f t="shared" si="8"/>
        <v>2545.959277978339</v>
      </c>
      <c r="K45" s="41">
        <f t="shared" si="1"/>
        <v>0.000675658511281867</v>
      </c>
      <c r="L45" s="42">
        <f t="shared" si="2"/>
        <v>129073.76783322803</v>
      </c>
      <c r="M45" s="45">
        <f t="shared" si="3"/>
        <v>36336.850549180235</v>
      </c>
      <c r="N45" s="44">
        <f t="shared" si="4"/>
        <v>165410.61838240828</v>
      </c>
      <c r="O45" s="41"/>
      <c r="P45" s="41"/>
      <c r="Q45" s="41"/>
    </row>
    <row r="46" spans="1:17" s="70" customFormat="1" ht="12.75">
      <c r="A46" s="35" t="s">
        <v>476</v>
      </c>
      <c r="B46" s="36" t="s">
        <v>17</v>
      </c>
      <c r="C46" s="70">
        <v>668</v>
      </c>
      <c r="D46" s="37">
        <v>710550.3</v>
      </c>
      <c r="E46" s="38">
        <v>48050</v>
      </c>
      <c r="F46" s="39">
        <f t="shared" si="5"/>
        <v>9878.20188137357</v>
      </c>
      <c r="G46" s="40">
        <f t="shared" si="0"/>
        <v>0.0005392700155374913</v>
      </c>
      <c r="H46" s="41">
        <f t="shared" si="6"/>
        <v>14.787727367325703</v>
      </c>
      <c r="I46" s="36">
        <f t="shared" si="7"/>
        <v>2530.2018813735694</v>
      </c>
      <c r="J46" s="41">
        <f t="shared" si="8"/>
        <v>2530.2018813735694</v>
      </c>
      <c r="K46" s="41">
        <f t="shared" si="1"/>
        <v>0.000671476740102828</v>
      </c>
      <c r="L46" s="42">
        <f t="shared" si="2"/>
        <v>107379.24111048938</v>
      </c>
      <c r="M46" s="45">
        <f t="shared" si="3"/>
        <v>36111.95529243978</v>
      </c>
      <c r="N46" s="44">
        <f t="shared" si="4"/>
        <v>143491.19640292917</v>
      </c>
      <c r="O46" s="41"/>
      <c r="P46" s="41"/>
      <c r="Q46" s="41"/>
    </row>
    <row r="47" spans="1:17" s="70" customFormat="1" ht="12.75">
      <c r="A47" s="35" t="s">
        <v>479</v>
      </c>
      <c r="B47" s="36" t="s">
        <v>119</v>
      </c>
      <c r="C47" s="70">
        <v>2855</v>
      </c>
      <c r="D47" s="37">
        <v>7893368.89</v>
      </c>
      <c r="E47" s="38">
        <v>872900</v>
      </c>
      <c r="F47" s="39">
        <f t="shared" si="5"/>
        <v>25816.895613415054</v>
      </c>
      <c r="G47" s="40">
        <f t="shared" si="0"/>
        <v>0.0014093939226761608</v>
      </c>
      <c r="H47" s="41">
        <f t="shared" si="6"/>
        <v>9.04269548631</v>
      </c>
      <c r="I47" s="36">
        <f t="shared" si="7"/>
        <v>-5588.104386584949</v>
      </c>
      <c r="J47" s="41">
        <f t="shared" si="8"/>
        <v>0</v>
      </c>
      <c r="K47" s="41">
        <f t="shared" si="1"/>
        <v>0</v>
      </c>
      <c r="L47" s="42">
        <f t="shared" si="2"/>
        <v>280637.9837229804</v>
      </c>
      <c r="M47" s="45">
        <f t="shared" si="3"/>
        <v>0</v>
      </c>
      <c r="N47" s="44">
        <f t="shared" si="4"/>
        <v>280637.9837229804</v>
      </c>
      <c r="O47" s="41"/>
      <c r="P47" s="41"/>
      <c r="Q47" s="41"/>
    </row>
    <row r="48" spans="1:17" s="70" customFormat="1" ht="12.75">
      <c r="A48" s="35" t="s">
        <v>482</v>
      </c>
      <c r="B48" s="36" t="s">
        <v>199</v>
      </c>
      <c r="C48" s="70">
        <v>3058</v>
      </c>
      <c r="D48" s="37">
        <v>9321521.4</v>
      </c>
      <c r="E48" s="38">
        <v>1199750</v>
      </c>
      <c r="F48" s="39">
        <f t="shared" si="5"/>
        <v>23759.293553823714</v>
      </c>
      <c r="G48" s="40">
        <f t="shared" si="0"/>
        <v>0.0012970654738379088</v>
      </c>
      <c r="H48" s="41">
        <f t="shared" si="6"/>
        <v>7.76955315690769</v>
      </c>
      <c r="I48" s="36">
        <f t="shared" si="7"/>
        <v>-9878.706446176286</v>
      </c>
      <c r="J48" s="41">
        <f t="shared" si="8"/>
        <v>0</v>
      </c>
      <c r="K48" s="41">
        <f t="shared" si="1"/>
        <v>0</v>
      </c>
      <c r="L48" s="42">
        <f t="shared" si="2"/>
        <v>258271.18556278982</v>
      </c>
      <c r="M48" s="45">
        <f t="shared" si="3"/>
        <v>0</v>
      </c>
      <c r="N48" s="44">
        <f t="shared" si="4"/>
        <v>258271.18556278982</v>
      </c>
      <c r="O48" s="41"/>
      <c r="P48" s="41"/>
      <c r="Q48" s="41"/>
    </row>
    <row r="49" spans="1:17" s="70" customFormat="1" ht="12.75">
      <c r="A49" s="35" t="s">
        <v>482</v>
      </c>
      <c r="B49" s="36" t="s">
        <v>200</v>
      </c>
      <c r="C49" s="70">
        <v>2037</v>
      </c>
      <c r="D49" s="37">
        <v>7860054.33</v>
      </c>
      <c r="E49" s="38">
        <v>991350</v>
      </c>
      <c r="F49" s="39">
        <f t="shared" si="5"/>
        <v>16150.633651293692</v>
      </c>
      <c r="G49" s="40">
        <f t="shared" si="0"/>
        <v>0.0008816941144416468</v>
      </c>
      <c r="H49" s="41">
        <f t="shared" si="6"/>
        <v>7.9286370403994555</v>
      </c>
      <c r="I49" s="36">
        <f t="shared" si="7"/>
        <v>-6256.3663487063095</v>
      </c>
      <c r="J49" s="41">
        <f t="shared" si="8"/>
        <v>0</v>
      </c>
      <c r="K49" s="41">
        <f t="shared" si="1"/>
        <v>0</v>
      </c>
      <c r="L49" s="42">
        <f t="shared" si="2"/>
        <v>175562.59790555135</v>
      </c>
      <c r="M49" s="45">
        <f t="shared" si="3"/>
        <v>0</v>
      </c>
      <c r="N49" s="44">
        <f t="shared" si="4"/>
        <v>175562.59790555135</v>
      </c>
      <c r="O49" s="41"/>
      <c r="P49" s="41"/>
      <c r="Q49" s="41"/>
    </row>
    <row r="50" spans="1:17" s="70" customFormat="1" ht="12.75">
      <c r="A50" s="35" t="s">
        <v>486</v>
      </c>
      <c r="B50" s="36" t="s">
        <v>327</v>
      </c>
      <c r="C50" s="70">
        <v>3165</v>
      </c>
      <c r="D50" s="37">
        <v>3791492.62</v>
      </c>
      <c r="E50" s="38">
        <v>331250</v>
      </c>
      <c r="F50" s="39">
        <f t="shared" si="5"/>
        <v>36226.638920150945</v>
      </c>
      <c r="G50" s="40">
        <f t="shared" si="0"/>
        <v>0.001977681805651091</v>
      </c>
      <c r="H50" s="41">
        <f t="shared" si="6"/>
        <v>11.446015456603774</v>
      </c>
      <c r="I50" s="36">
        <f t="shared" si="7"/>
        <v>1411.638920150946</v>
      </c>
      <c r="J50" s="41">
        <f t="shared" si="8"/>
        <v>1411.638920150946</v>
      </c>
      <c r="K50" s="41">
        <f t="shared" si="1"/>
        <v>0.000374627300407609</v>
      </c>
      <c r="L50" s="42">
        <f t="shared" si="2"/>
        <v>393795.25159984094</v>
      </c>
      <c r="M50" s="45">
        <f t="shared" si="3"/>
        <v>20147.420626327672</v>
      </c>
      <c r="N50" s="44">
        <f t="shared" si="4"/>
        <v>413942.6722261686</v>
      </c>
      <c r="O50" s="41"/>
      <c r="P50" s="41"/>
      <c r="Q50" s="41"/>
    </row>
    <row r="51" spans="1:17" s="70" customFormat="1" ht="12.75">
      <c r="A51" s="35" t="s">
        <v>486</v>
      </c>
      <c r="B51" s="36" t="s">
        <v>328</v>
      </c>
      <c r="C51" s="70">
        <v>3096</v>
      </c>
      <c r="D51" s="37">
        <v>4700762.84</v>
      </c>
      <c r="E51" s="38">
        <v>372000</v>
      </c>
      <c r="F51" s="39">
        <f t="shared" si="5"/>
        <v>39122.47782967742</v>
      </c>
      <c r="G51" s="40">
        <f t="shared" si="0"/>
        <v>0.002135771214279098</v>
      </c>
      <c r="H51" s="41">
        <f t="shared" si="6"/>
        <v>12.636459247311828</v>
      </c>
      <c r="I51" s="36">
        <f t="shared" si="7"/>
        <v>5066.47782967742</v>
      </c>
      <c r="J51" s="41">
        <f t="shared" si="8"/>
        <v>5066.47782967742</v>
      </c>
      <c r="K51" s="41">
        <f t="shared" si="1"/>
        <v>0.0013445654443305494</v>
      </c>
      <c r="L51" s="42">
        <f t="shared" si="2"/>
        <v>425273.95472996373</v>
      </c>
      <c r="M51" s="45">
        <f t="shared" si="3"/>
        <v>72310.60186237973</v>
      </c>
      <c r="N51" s="44">
        <f t="shared" si="4"/>
        <v>497584.5565923435</v>
      </c>
      <c r="O51" s="41"/>
      <c r="P51" s="41"/>
      <c r="Q51" s="41"/>
    </row>
    <row r="52" spans="1:17" s="70" customFormat="1" ht="12.75">
      <c r="A52" s="35" t="s">
        <v>485</v>
      </c>
      <c r="B52" s="36" t="s">
        <v>309</v>
      </c>
      <c r="C52" s="70">
        <v>138</v>
      </c>
      <c r="D52" s="37">
        <v>518602.78</v>
      </c>
      <c r="E52" s="38">
        <v>107100</v>
      </c>
      <c r="F52" s="39">
        <f t="shared" si="5"/>
        <v>668.2276717086835</v>
      </c>
      <c r="G52" s="40">
        <f t="shared" si="0"/>
        <v>3.64798321832653E-05</v>
      </c>
      <c r="H52" s="41">
        <f t="shared" si="6"/>
        <v>4.842229505135387</v>
      </c>
      <c r="I52" s="36">
        <f t="shared" si="7"/>
        <v>-849.7723282913165</v>
      </c>
      <c r="J52" s="41">
        <f t="shared" si="8"/>
        <v>0</v>
      </c>
      <c r="K52" s="41">
        <f t="shared" si="1"/>
        <v>0</v>
      </c>
      <c r="L52" s="42">
        <f t="shared" si="2"/>
        <v>7263.850358475389</v>
      </c>
      <c r="M52" s="45">
        <f t="shared" si="3"/>
        <v>0</v>
      </c>
      <c r="N52" s="44">
        <f t="shared" si="4"/>
        <v>7263.850358475389</v>
      </c>
      <c r="O52" s="41"/>
      <c r="P52" s="41"/>
      <c r="Q52" s="41"/>
    </row>
    <row r="53" spans="1:17" s="70" customFormat="1" ht="12.75">
      <c r="A53" s="35" t="s">
        <v>484</v>
      </c>
      <c r="B53" s="36" t="s">
        <v>252</v>
      </c>
      <c r="C53" s="70">
        <v>1179</v>
      </c>
      <c r="D53" s="37">
        <v>1162835</v>
      </c>
      <c r="E53" s="38">
        <v>79950</v>
      </c>
      <c r="F53" s="39">
        <f t="shared" si="5"/>
        <v>17147.99831144465</v>
      </c>
      <c r="G53" s="40">
        <f t="shared" si="0"/>
        <v>0.000936142167056397</v>
      </c>
      <c r="H53" s="41">
        <f t="shared" si="6"/>
        <v>14.544527829893683</v>
      </c>
      <c r="I53" s="36">
        <f t="shared" si="7"/>
        <v>4178.998311444652</v>
      </c>
      <c r="J53" s="41">
        <f t="shared" si="8"/>
        <v>4178.998311444652</v>
      </c>
      <c r="K53" s="41">
        <f t="shared" si="1"/>
        <v>0.001109042003217835</v>
      </c>
      <c r="L53" s="42">
        <f t="shared" si="2"/>
        <v>186404.27350638845</v>
      </c>
      <c r="M53" s="45">
        <f t="shared" si="3"/>
        <v>59644.173574064866</v>
      </c>
      <c r="N53" s="44">
        <f t="shared" si="4"/>
        <v>246048.4470804533</v>
      </c>
      <c r="O53" s="41"/>
      <c r="P53" s="41"/>
      <c r="Q53" s="41"/>
    </row>
    <row r="54" spans="1:17" s="70" customFormat="1" ht="12.75">
      <c r="A54" s="35" t="s">
        <v>484</v>
      </c>
      <c r="B54" s="36" t="s">
        <v>253</v>
      </c>
      <c r="C54" s="70">
        <v>1513</v>
      </c>
      <c r="D54" s="37">
        <v>1871650.48</v>
      </c>
      <c r="E54" s="38">
        <v>142250</v>
      </c>
      <c r="F54" s="39">
        <f t="shared" si="5"/>
        <v>19907.25607198594</v>
      </c>
      <c r="G54" s="40">
        <f t="shared" si="0"/>
        <v>0.0010867753484054036</v>
      </c>
      <c r="H54" s="41">
        <f t="shared" si="6"/>
        <v>13.157472618629173</v>
      </c>
      <c r="I54" s="36">
        <f t="shared" si="7"/>
        <v>3264.256071985939</v>
      </c>
      <c r="J54" s="41">
        <f t="shared" si="8"/>
        <v>3264.256071985939</v>
      </c>
      <c r="K54" s="41">
        <f t="shared" si="1"/>
        <v>0.0008662834543811501</v>
      </c>
      <c r="L54" s="42">
        <f t="shared" si="2"/>
        <v>216398.2954866269</v>
      </c>
      <c r="M54" s="45">
        <f t="shared" si="3"/>
        <v>46588.64187969009</v>
      </c>
      <c r="N54" s="44">
        <f t="shared" si="4"/>
        <v>262986.937366317</v>
      </c>
      <c r="O54" s="41"/>
      <c r="P54" s="41"/>
      <c r="Q54" s="41"/>
    </row>
    <row r="55" spans="1:17" s="70" customFormat="1" ht="12.75">
      <c r="A55" s="35" t="s">
        <v>482</v>
      </c>
      <c r="B55" s="36" t="s">
        <v>201</v>
      </c>
      <c r="C55" s="70">
        <v>843</v>
      </c>
      <c r="D55" s="37">
        <v>2216089.9</v>
      </c>
      <c r="E55" s="38">
        <v>263650</v>
      </c>
      <c r="F55" s="39">
        <f t="shared" si="5"/>
        <v>7085.771992034894</v>
      </c>
      <c r="G55" s="40">
        <f t="shared" si="0"/>
        <v>0.00038682590395778036</v>
      </c>
      <c r="H55" s="41">
        <f t="shared" si="6"/>
        <v>8.40542347809596</v>
      </c>
      <c r="I55" s="36">
        <f t="shared" si="7"/>
        <v>-2187.228007965106</v>
      </c>
      <c r="J55" s="41">
        <f t="shared" si="8"/>
        <v>0</v>
      </c>
      <c r="K55" s="41">
        <f t="shared" si="1"/>
        <v>0</v>
      </c>
      <c r="L55" s="42">
        <f t="shared" si="2"/>
        <v>77024.62738905562</v>
      </c>
      <c r="M55" s="45">
        <f t="shared" si="3"/>
        <v>0</v>
      </c>
      <c r="N55" s="44">
        <f t="shared" si="4"/>
        <v>77024.62738905562</v>
      </c>
      <c r="O55" s="41"/>
      <c r="P55" s="41"/>
      <c r="Q55" s="41"/>
    </row>
    <row r="56" spans="1:17" s="70" customFormat="1" ht="12.75">
      <c r="A56" s="35" t="s">
        <v>484</v>
      </c>
      <c r="B56" s="36" t="s">
        <v>254</v>
      </c>
      <c r="C56" s="70">
        <v>9582</v>
      </c>
      <c r="D56" s="37">
        <v>17059104.0935</v>
      </c>
      <c r="E56" s="38">
        <v>910650</v>
      </c>
      <c r="F56" s="39">
        <f t="shared" si="5"/>
        <v>179498.5289890924</v>
      </c>
      <c r="G56" s="40">
        <f t="shared" si="0"/>
        <v>0.009799169492519508</v>
      </c>
      <c r="H56" s="41">
        <f t="shared" si="6"/>
        <v>18.732887600614944</v>
      </c>
      <c r="I56" s="36">
        <f t="shared" si="7"/>
        <v>74096.5289890924</v>
      </c>
      <c r="J56" s="41">
        <f t="shared" si="8"/>
        <v>74096.5289890924</v>
      </c>
      <c r="K56" s="41">
        <f t="shared" si="1"/>
        <v>0.01966408139397971</v>
      </c>
      <c r="L56" s="42">
        <f t="shared" si="2"/>
        <v>1951206.9154652467</v>
      </c>
      <c r="M56" s="45">
        <f t="shared" si="3"/>
        <v>1057532.4292804964</v>
      </c>
      <c r="N56" s="44">
        <f t="shared" si="4"/>
        <v>3008739.344745743</v>
      </c>
      <c r="O56" s="41"/>
      <c r="P56" s="41"/>
      <c r="Q56" s="41"/>
    </row>
    <row r="57" spans="1:17" s="70" customFormat="1" ht="12.75">
      <c r="A57" s="35" t="s">
        <v>476</v>
      </c>
      <c r="B57" s="36" t="s">
        <v>18</v>
      </c>
      <c r="C57" s="70">
        <v>519</v>
      </c>
      <c r="D57" s="37">
        <v>631204.93</v>
      </c>
      <c r="E57" s="38">
        <v>40750</v>
      </c>
      <c r="F57" s="39">
        <f t="shared" si="5"/>
        <v>8039.149906012271</v>
      </c>
      <c r="G57" s="40">
        <f t="shared" si="0"/>
        <v>0.0004388726356056854</v>
      </c>
      <c r="H57" s="41">
        <f t="shared" si="6"/>
        <v>15.489691533742333</v>
      </c>
      <c r="I57" s="36">
        <f t="shared" si="7"/>
        <v>2330.1499060122705</v>
      </c>
      <c r="J57" s="41">
        <f t="shared" si="8"/>
        <v>2330.1499060122705</v>
      </c>
      <c r="K57" s="41">
        <f t="shared" si="1"/>
        <v>0.0006183860166883737</v>
      </c>
      <c r="L57" s="42">
        <f t="shared" si="2"/>
        <v>87388.15286907519</v>
      </c>
      <c r="M57" s="45">
        <f t="shared" si="3"/>
        <v>33256.74123082915</v>
      </c>
      <c r="N57" s="44">
        <f t="shared" si="4"/>
        <v>120644.89409990434</v>
      </c>
      <c r="O57" s="41"/>
      <c r="P57" s="41"/>
      <c r="Q57" s="41"/>
    </row>
    <row r="58" spans="1:17" s="70" customFormat="1" ht="12.75">
      <c r="A58" s="35" t="s">
        <v>477</v>
      </c>
      <c r="B58" s="36" t="s">
        <v>73</v>
      </c>
      <c r="C58" s="70">
        <v>5421</v>
      </c>
      <c r="D58" s="37">
        <v>14909204.54</v>
      </c>
      <c r="E58" s="38">
        <v>1503600</v>
      </c>
      <c r="F58" s="39">
        <f t="shared" si="5"/>
        <v>53752.85834752594</v>
      </c>
      <c r="G58" s="40">
        <f t="shared" si="0"/>
        <v>0.00293447178994323</v>
      </c>
      <c r="H58" s="41">
        <f t="shared" si="6"/>
        <v>9.915672080340515</v>
      </c>
      <c r="I58" s="36">
        <f t="shared" si="7"/>
        <v>-5878.141652474066</v>
      </c>
      <c r="J58" s="41">
        <f t="shared" si="8"/>
        <v>0</v>
      </c>
      <c r="K58" s="41">
        <f t="shared" si="1"/>
        <v>0</v>
      </c>
      <c r="L58" s="42">
        <f t="shared" si="2"/>
        <v>584310.9106486875</v>
      </c>
      <c r="M58" s="45">
        <f t="shared" si="3"/>
        <v>0</v>
      </c>
      <c r="N58" s="44">
        <f t="shared" si="4"/>
        <v>584310.9106486875</v>
      </c>
      <c r="O58" s="41"/>
      <c r="P58" s="41"/>
      <c r="Q58" s="41"/>
    </row>
    <row r="59" spans="1:17" s="70" customFormat="1" ht="12.75">
      <c r="A59" s="35" t="s">
        <v>487</v>
      </c>
      <c r="B59" s="36" t="s">
        <v>338</v>
      </c>
      <c r="C59" s="70">
        <v>59</v>
      </c>
      <c r="D59" s="37">
        <v>204687</v>
      </c>
      <c r="E59" s="38">
        <v>13600</v>
      </c>
      <c r="F59" s="39">
        <f t="shared" si="5"/>
        <v>887.9803676470589</v>
      </c>
      <c r="G59" s="40">
        <f t="shared" si="0"/>
        <v>4.847655397294135E-05</v>
      </c>
      <c r="H59" s="41">
        <f t="shared" si="6"/>
        <v>15.050514705882353</v>
      </c>
      <c r="I59" s="36">
        <f t="shared" si="7"/>
        <v>238.98036764705884</v>
      </c>
      <c r="J59" s="41">
        <f t="shared" si="8"/>
        <v>238.98036764705884</v>
      </c>
      <c r="K59" s="41">
        <f t="shared" si="1"/>
        <v>6.342172116681389E-05</v>
      </c>
      <c r="L59" s="42">
        <f t="shared" si="2"/>
        <v>9652.633054478127</v>
      </c>
      <c r="M59" s="45">
        <f t="shared" si="3"/>
        <v>3410.81413928774</v>
      </c>
      <c r="N59" s="44">
        <f t="shared" si="4"/>
        <v>13063.447193765867</v>
      </c>
      <c r="O59" s="41"/>
      <c r="P59" s="41"/>
      <c r="Q59" s="41"/>
    </row>
    <row r="60" spans="1:17" s="70" customFormat="1" ht="12.75">
      <c r="A60" s="35" t="s">
        <v>482</v>
      </c>
      <c r="B60" s="36" t="s">
        <v>202</v>
      </c>
      <c r="C60" s="70">
        <v>2889</v>
      </c>
      <c r="D60" s="37">
        <v>7655770.8</v>
      </c>
      <c r="E60" s="38">
        <v>1294500</v>
      </c>
      <c r="F60" s="39">
        <f t="shared" si="5"/>
        <v>17085.76426512167</v>
      </c>
      <c r="G60" s="40">
        <f t="shared" si="0"/>
        <v>0.0009327446909235354</v>
      </c>
      <c r="H60" s="41">
        <f t="shared" si="6"/>
        <v>5.9140755504055615</v>
      </c>
      <c r="I60" s="36">
        <f t="shared" si="7"/>
        <v>-14693.235734878333</v>
      </c>
      <c r="J60" s="41">
        <f t="shared" si="8"/>
        <v>0</v>
      </c>
      <c r="K60" s="41">
        <f t="shared" si="1"/>
        <v>0</v>
      </c>
      <c r="L60" s="42">
        <f t="shared" si="2"/>
        <v>185727.7693464565</v>
      </c>
      <c r="M60" s="45">
        <f t="shared" si="3"/>
        <v>0</v>
      </c>
      <c r="N60" s="44">
        <f t="shared" si="4"/>
        <v>185727.7693464565</v>
      </c>
      <c r="O60" s="41"/>
      <c r="P60" s="41"/>
      <c r="Q60" s="41"/>
    </row>
    <row r="61" spans="1:17" s="70" customFormat="1" ht="12.75">
      <c r="A61" s="35" t="s">
        <v>479</v>
      </c>
      <c r="B61" s="36" t="s">
        <v>120</v>
      </c>
      <c r="C61" s="70">
        <v>847</v>
      </c>
      <c r="D61" s="37">
        <v>2669105.54</v>
      </c>
      <c r="E61" s="38">
        <v>390300</v>
      </c>
      <c r="F61" s="39">
        <f t="shared" si="5"/>
        <v>5792.294113194978</v>
      </c>
      <c r="G61" s="40">
        <f t="shared" si="0"/>
        <v>0.000316212461937054</v>
      </c>
      <c r="H61" s="41">
        <f t="shared" si="6"/>
        <v>6.838599897514732</v>
      </c>
      <c r="I61" s="36">
        <f t="shared" si="7"/>
        <v>-3524.7058868050217</v>
      </c>
      <c r="J61" s="41">
        <f t="shared" si="8"/>
        <v>0</v>
      </c>
      <c r="K61" s="41">
        <f t="shared" si="1"/>
        <v>0</v>
      </c>
      <c r="L61" s="42">
        <f t="shared" si="2"/>
        <v>62964.10557638312</v>
      </c>
      <c r="M61" s="45">
        <f t="shared" si="3"/>
        <v>0</v>
      </c>
      <c r="N61" s="44">
        <f t="shared" si="4"/>
        <v>62964.10557638312</v>
      </c>
      <c r="O61" s="41"/>
      <c r="P61" s="41"/>
      <c r="Q61" s="41"/>
    </row>
    <row r="62" spans="1:17" s="70" customFormat="1" ht="12.75">
      <c r="A62" s="35" t="s">
        <v>488</v>
      </c>
      <c r="B62" s="36" t="s">
        <v>368</v>
      </c>
      <c r="C62" s="70">
        <v>1027</v>
      </c>
      <c r="D62" s="37">
        <v>1320865.18</v>
      </c>
      <c r="E62" s="38">
        <v>90950</v>
      </c>
      <c r="F62" s="39">
        <f t="shared" si="5"/>
        <v>14915.102142495876</v>
      </c>
      <c r="G62" s="40">
        <f t="shared" si="0"/>
        <v>0.0008142440760695002</v>
      </c>
      <c r="H62" s="41">
        <f t="shared" si="6"/>
        <v>14.522981638262781</v>
      </c>
      <c r="I62" s="36">
        <f t="shared" si="7"/>
        <v>3618.1021424958763</v>
      </c>
      <c r="J62" s="41">
        <f t="shared" si="8"/>
        <v>3618.1021424958763</v>
      </c>
      <c r="K62" s="41">
        <f t="shared" si="1"/>
        <v>0.0009601887698713207</v>
      </c>
      <c r="L62" s="42">
        <f t="shared" si="2"/>
        <v>162131.97182845406</v>
      </c>
      <c r="M62" s="45">
        <f t="shared" si="3"/>
        <v>51638.86082574649</v>
      </c>
      <c r="N62" s="44">
        <f t="shared" si="4"/>
        <v>213770.83265420055</v>
      </c>
      <c r="O62" s="41"/>
      <c r="P62" s="41"/>
      <c r="Q62" s="41"/>
    </row>
    <row r="63" spans="1:17" s="70" customFormat="1" ht="12.75">
      <c r="A63" s="35" t="s">
        <v>479</v>
      </c>
      <c r="B63" s="36" t="s">
        <v>121</v>
      </c>
      <c r="C63" s="70">
        <v>952</v>
      </c>
      <c r="D63" s="37">
        <v>2578330.18</v>
      </c>
      <c r="E63" s="38">
        <v>456700</v>
      </c>
      <c r="F63" s="39">
        <f t="shared" si="5"/>
        <v>5374.57922347274</v>
      </c>
      <c r="G63" s="40">
        <f t="shared" si="0"/>
        <v>0.0002934086037272408</v>
      </c>
      <c r="H63" s="41">
        <f t="shared" si="6"/>
        <v>5.645566411210861</v>
      </c>
      <c r="I63" s="36">
        <f t="shared" si="7"/>
        <v>-5097.42077652726</v>
      </c>
      <c r="J63" s="41">
        <f t="shared" si="8"/>
        <v>0</v>
      </c>
      <c r="K63" s="41">
        <f t="shared" si="1"/>
        <v>0</v>
      </c>
      <c r="L63" s="42">
        <f t="shared" si="2"/>
        <v>58423.40997230737</v>
      </c>
      <c r="M63" s="45">
        <f t="shared" si="3"/>
        <v>0</v>
      </c>
      <c r="N63" s="44">
        <f t="shared" si="4"/>
        <v>58423.40997230737</v>
      </c>
      <c r="O63" s="41"/>
      <c r="P63" s="41"/>
      <c r="Q63" s="41"/>
    </row>
    <row r="64" spans="1:17" s="70" customFormat="1" ht="12.75">
      <c r="A64" s="35" t="s">
        <v>483</v>
      </c>
      <c r="B64" s="36" t="s">
        <v>217</v>
      </c>
      <c r="C64" s="70">
        <v>1644</v>
      </c>
      <c r="D64" s="37">
        <v>2927824.66</v>
      </c>
      <c r="E64" s="38">
        <v>251200</v>
      </c>
      <c r="F64" s="39">
        <f t="shared" si="5"/>
        <v>19161.40024299363</v>
      </c>
      <c r="G64" s="40">
        <f t="shared" si="0"/>
        <v>0.0010460576460017065</v>
      </c>
      <c r="H64" s="41">
        <f t="shared" si="6"/>
        <v>11.655352945859873</v>
      </c>
      <c r="I64" s="36">
        <f t="shared" si="7"/>
        <v>1077.4002429936309</v>
      </c>
      <c r="J64" s="41">
        <f t="shared" si="8"/>
        <v>1077.4002429936309</v>
      </c>
      <c r="K64" s="41">
        <f t="shared" si="1"/>
        <v>0.0002859254861349718</v>
      </c>
      <c r="L64" s="42">
        <f t="shared" si="2"/>
        <v>208290.60201601198</v>
      </c>
      <c r="M64" s="45">
        <f t="shared" si="3"/>
        <v>15377.045481417601</v>
      </c>
      <c r="N64" s="44">
        <f t="shared" si="4"/>
        <v>223667.64749742957</v>
      </c>
      <c r="O64" s="41"/>
      <c r="P64" s="41"/>
      <c r="Q64" s="41"/>
    </row>
    <row r="65" spans="1:17" s="70" customFormat="1" ht="12.75">
      <c r="A65" s="35" t="s">
        <v>485</v>
      </c>
      <c r="B65" s="36" t="s">
        <v>310</v>
      </c>
      <c r="C65" s="70">
        <v>1183</v>
      </c>
      <c r="D65" s="37">
        <v>1198194.99</v>
      </c>
      <c r="E65" s="38">
        <v>74450</v>
      </c>
      <c r="F65" s="39">
        <f t="shared" si="5"/>
        <v>19039.149404566826</v>
      </c>
      <c r="G65" s="40">
        <f t="shared" si="0"/>
        <v>0.001039383737902885</v>
      </c>
      <c r="H65" s="41">
        <f t="shared" si="6"/>
        <v>16.093955540631296</v>
      </c>
      <c r="I65" s="36">
        <f t="shared" si="7"/>
        <v>6026.149404566822</v>
      </c>
      <c r="J65" s="41">
        <f t="shared" si="8"/>
        <v>6026.149404566822</v>
      </c>
      <c r="K65" s="41">
        <f t="shared" si="1"/>
        <v>0.0015992475491143224</v>
      </c>
      <c r="L65" s="42">
        <f t="shared" si="2"/>
        <v>206961.6959647858</v>
      </c>
      <c r="M65" s="45">
        <f t="shared" si="3"/>
        <v>86007.3812628511</v>
      </c>
      <c r="N65" s="44">
        <f t="shared" si="4"/>
        <v>292969.0772276369</v>
      </c>
      <c r="O65" s="41"/>
      <c r="P65" s="41"/>
      <c r="Q65" s="41"/>
    </row>
    <row r="66" spans="1:17" s="70" customFormat="1" ht="12.75">
      <c r="A66" s="35" t="s">
        <v>477</v>
      </c>
      <c r="B66" s="36" t="s">
        <v>74</v>
      </c>
      <c r="C66" s="70">
        <v>21749</v>
      </c>
      <c r="D66" s="37">
        <v>47787134.07</v>
      </c>
      <c r="E66" s="38">
        <v>3039200</v>
      </c>
      <c r="F66" s="39">
        <f t="shared" si="5"/>
        <v>341972.35420124704</v>
      </c>
      <c r="G66" s="40">
        <f t="shared" si="0"/>
        <v>0.018668927703455265</v>
      </c>
      <c r="H66" s="41">
        <f t="shared" si="6"/>
        <v>15.723589783495656</v>
      </c>
      <c r="I66" s="36">
        <f t="shared" si="7"/>
        <v>102733.35420124703</v>
      </c>
      <c r="J66" s="41">
        <f t="shared" si="8"/>
        <v>102733.35420124703</v>
      </c>
      <c r="K66" s="41">
        <f t="shared" si="1"/>
        <v>0.027263855223059803</v>
      </c>
      <c r="L66" s="42">
        <f t="shared" si="2"/>
        <v>3717349.8087884127</v>
      </c>
      <c r="M66" s="45">
        <f t="shared" si="3"/>
        <v>1466247.54382991</v>
      </c>
      <c r="N66" s="44">
        <f t="shared" si="4"/>
        <v>5183597.352618323</v>
      </c>
      <c r="O66" s="41"/>
      <c r="P66" s="41"/>
      <c r="Q66" s="41"/>
    </row>
    <row r="67" spans="1:17" s="70" customFormat="1" ht="12.75">
      <c r="A67" s="35" t="s">
        <v>483</v>
      </c>
      <c r="B67" s="36" t="s">
        <v>218</v>
      </c>
      <c r="C67" s="70">
        <v>2038</v>
      </c>
      <c r="D67" s="37">
        <v>2492080.14</v>
      </c>
      <c r="E67" s="38">
        <v>180950</v>
      </c>
      <c r="F67" s="39">
        <f t="shared" si="5"/>
        <v>28067.749794528878</v>
      </c>
      <c r="G67" s="40">
        <f t="shared" si="0"/>
        <v>0.001532272376042321</v>
      </c>
      <c r="H67" s="41">
        <f t="shared" si="6"/>
        <v>13.772203039513679</v>
      </c>
      <c r="I67" s="36">
        <f t="shared" si="7"/>
        <v>5649.749794528877</v>
      </c>
      <c r="J67" s="41">
        <f t="shared" si="8"/>
        <v>5649.749794528877</v>
      </c>
      <c r="K67" s="41">
        <f t="shared" si="1"/>
        <v>0.0014993568704357307</v>
      </c>
      <c r="L67" s="42">
        <f t="shared" si="2"/>
        <v>305105.49478631647</v>
      </c>
      <c r="M67" s="45">
        <f t="shared" si="3"/>
        <v>80635.27005313091</v>
      </c>
      <c r="N67" s="44">
        <f t="shared" si="4"/>
        <v>385740.7648394474</v>
      </c>
      <c r="O67" s="41"/>
      <c r="P67" s="41"/>
      <c r="Q67" s="41"/>
    </row>
    <row r="68" spans="1:17" s="70" customFormat="1" ht="12.75">
      <c r="A68" s="35" t="s">
        <v>479</v>
      </c>
      <c r="B68" s="36" t="s">
        <v>122</v>
      </c>
      <c r="C68" s="70">
        <v>5011</v>
      </c>
      <c r="D68" s="37">
        <v>6873448.63</v>
      </c>
      <c r="E68" s="38">
        <v>536550</v>
      </c>
      <c r="F68" s="39">
        <f t="shared" si="5"/>
        <v>64193.18066336781</v>
      </c>
      <c r="G68" s="40">
        <f t="shared" si="0"/>
        <v>0.003504429039763841</v>
      </c>
      <c r="H68" s="41">
        <f t="shared" si="6"/>
        <v>12.810453135774857</v>
      </c>
      <c r="I68" s="36">
        <f t="shared" si="7"/>
        <v>9072.180663367808</v>
      </c>
      <c r="J68" s="41">
        <f t="shared" si="8"/>
        <v>9072.180663367808</v>
      </c>
      <c r="K68" s="41">
        <f t="shared" si="1"/>
        <v>0.002407617487880097</v>
      </c>
      <c r="L68" s="42">
        <f t="shared" si="2"/>
        <v>697800.5822191699</v>
      </c>
      <c r="M68" s="45">
        <f t="shared" si="3"/>
        <v>129481.43977453027</v>
      </c>
      <c r="N68" s="44">
        <f t="shared" si="4"/>
        <v>827282.0219937002</v>
      </c>
      <c r="O68" s="41"/>
      <c r="P68" s="41"/>
      <c r="Q68" s="41"/>
    </row>
    <row r="69" spans="1:17" s="70" customFormat="1" ht="12.75">
      <c r="A69" s="35" t="s">
        <v>484</v>
      </c>
      <c r="B69" s="36" t="s">
        <v>255</v>
      </c>
      <c r="C69" s="70">
        <v>367</v>
      </c>
      <c r="D69" s="37">
        <v>625505.416</v>
      </c>
      <c r="E69" s="38">
        <v>52850</v>
      </c>
      <c r="F69" s="39">
        <f t="shared" si="5"/>
        <v>4343.6232293661305</v>
      </c>
      <c r="G69" s="40">
        <f t="shared" si="0"/>
        <v>0.00023712673566695432</v>
      </c>
      <c r="H69" s="41">
        <f t="shared" si="6"/>
        <v>11.83548563859981</v>
      </c>
      <c r="I69" s="36">
        <f t="shared" si="7"/>
        <v>306.62322936613015</v>
      </c>
      <c r="J69" s="41">
        <f t="shared" si="8"/>
        <v>306.62322936613015</v>
      </c>
      <c r="K69" s="41">
        <f t="shared" si="1"/>
        <v>8.137309833269083E-05</v>
      </c>
      <c r="L69" s="42">
        <f t="shared" si="2"/>
        <v>47216.58573497113</v>
      </c>
      <c r="M69" s="45">
        <f t="shared" si="3"/>
        <v>4376.2374978877715</v>
      </c>
      <c r="N69" s="44">
        <f aca="true" t="shared" si="9" ref="N69:N130">L69+M69</f>
        <v>51592.8232328589</v>
      </c>
      <c r="O69" s="41"/>
      <c r="P69" s="41"/>
      <c r="Q69" s="41"/>
    </row>
    <row r="70" spans="1:17" s="70" customFormat="1" ht="12.75">
      <c r="A70" s="35" t="s">
        <v>488</v>
      </c>
      <c r="B70" s="36" t="s">
        <v>369</v>
      </c>
      <c r="C70" s="70">
        <v>1103</v>
      </c>
      <c r="D70" s="37">
        <v>1798322.02</v>
      </c>
      <c r="E70" s="38">
        <v>124750</v>
      </c>
      <c r="F70" s="39">
        <f t="shared" si="5"/>
        <v>15900.19389226453</v>
      </c>
      <c r="G70" s="40">
        <f t="shared" si="0"/>
        <v>0.000868022126931701</v>
      </c>
      <c r="H70" s="41">
        <f t="shared" si="6"/>
        <v>14.415406973947896</v>
      </c>
      <c r="I70" s="36">
        <f t="shared" si="7"/>
        <v>3767.193892264529</v>
      </c>
      <c r="J70" s="41">
        <f t="shared" si="8"/>
        <v>3767.193892264529</v>
      </c>
      <c r="K70" s="41">
        <f t="shared" si="1"/>
        <v>0.000999755431665333</v>
      </c>
      <c r="L70" s="42">
        <f t="shared" si="2"/>
        <v>172840.2369342542</v>
      </c>
      <c r="M70" s="45">
        <f t="shared" si="3"/>
        <v>53766.7521381956</v>
      </c>
      <c r="N70" s="44">
        <f t="shared" si="9"/>
        <v>226606.9890724498</v>
      </c>
      <c r="O70" s="41"/>
      <c r="P70" s="41"/>
      <c r="Q70" s="41"/>
    </row>
    <row r="71" spans="1:17" s="70" customFormat="1" ht="12.75">
      <c r="A71" s="35" t="s">
        <v>490</v>
      </c>
      <c r="B71" s="36" t="s">
        <v>436</v>
      </c>
      <c r="C71" s="70">
        <v>8438</v>
      </c>
      <c r="D71" s="37">
        <v>12596810.33</v>
      </c>
      <c r="E71" s="38">
        <v>1195100</v>
      </c>
      <c r="F71" s="39">
        <f aca="true" t="shared" si="10" ref="F71:F132">(C71*D71)/E71</f>
        <v>88939.74191660948</v>
      </c>
      <c r="G71" s="40">
        <f aca="true" t="shared" si="11" ref="G71:G134">F71/$F$494</f>
        <v>0.004855391353735042</v>
      </c>
      <c r="H71" s="41">
        <f aca="true" t="shared" si="12" ref="H71:H132">D71/E71</f>
        <v>10.540381834156138</v>
      </c>
      <c r="I71" s="36">
        <f t="shared" si="7"/>
        <v>-3878.258083390508</v>
      </c>
      <c r="J71" s="41">
        <f aca="true" t="shared" si="13" ref="J71:J132">IF(I71&gt;0,I71,0)</f>
        <v>0</v>
      </c>
      <c r="K71" s="41">
        <f aca="true" t="shared" si="14" ref="K71:K134">J71/$J$494</f>
        <v>0</v>
      </c>
      <c r="L71" s="42">
        <f aca="true" t="shared" si="15" ref="L71:L134">$B$501*G71</f>
        <v>966803.6861623984</v>
      </c>
      <c r="M71" s="45">
        <f aca="true" t="shared" si="16" ref="M71:M134">$G$501*K71</f>
        <v>0</v>
      </c>
      <c r="N71" s="44">
        <f t="shared" si="9"/>
        <v>966803.6861623984</v>
      </c>
      <c r="O71" s="41"/>
      <c r="P71" s="41"/>
      <c r="Q71" s="41"/>
    </row>
    <row r="72" spans="1:17" s="70" customFormat="1" ht="12.75">
      <c r="A72" s="35" t="s">
        <v>483</v>
      </c>
      <c r="B72" s="36" t="s">
        <v>219</v>
      </c>
      <c r="C72" s="70">
        <v>99</v>
      </c>
      <c r="D72" s="37">
        <v>361136.43</v>
      </c>
      <c r="E72" s="38">
        <v>41350</v>
      </c>
      <c r="F72" s="39">
        <f t="shared" si="10"/>
        <v>864.6313559854897</v>
      </c>
      <c r="G72" s="40">
        <f t="shared" si="11"/>
        <v>4.72018865757036E-05</v>
      </c>
      <c r="H72" s="41">
        <f t="shared" si="12"/>
        <v>8.733650060459492</v>
      </c>
      <c r="I72" s="36">
        <f aca="true" t="shared" si="17" ref="I72:I135">(H72-11)*C72</f>
        <v>-224.36864401451024</v>
      </c>
      <c r="J72" s="41">
        <f t="shared" si="13"/>
        <v>0</v>
      </c>
      <c r="K72" s="41">
        <f t="shared" si="14"/>
        <v>0</v>
      </c>
      <c r="L72" s="42">
        <f t="shared" si="15"/>
        <v>9398.82176543909</v>
      </c>
      <c r="M72" s="45">
        <f t="shared" si="16"/>
        <v>0</v>
      </c>
      <c r="N72" s="44">
        <f t="shared" si="9"/>
        <v>9398.82176543909</v>
      </c>
      <c r="O72" s="41"/>
      <c r="P72" s="41"/>
      <c r="Q72" s="41"/>
    </row>
    <row r="73" spans="1:17" s="70" customFormat="1" ht="12.75">
      <c r="A73" s="35" t="s">
        <v>489</v>
      </c>
      <c r="B73" s="36" t="s">
        <v>397</v>
      </c>
      <c r="C73" s="70">
        <v>3095</v>
      </c>
      <c r="D73" s="37">
        <v>3613781.52</v>
      </c>
      <c r="E73" s="38">
        <v>198750</v>
      </c>
      <c r="F73" s="39">
        <f t="shared" si="10"/>
        <v>56274.987695094336</v>
      </c>
      <c r="G73" s="40">
        <f t="shared" si="11"/>
        <v>0.003072159675732992</v>
      </c>
      <c r="H73" s="41">
        <f t="shared" si="12"/>
        <v>18.182548528301886</v>
      </c>
      <c r="I73" s="36">
        <f t="shared" si="17"/>
        <v>22229.98769509434</v>
      </c>
      <c r="J73" s="41">
        <f t="shared" si="13"/>
        <v>22229.98769509434</v>
      </c>
      <c r="K73" s="41">
        <f t="shared" si="14"/>
        <v>0.005899497498565039</v>
      </c>
      <c r="L73" s="42">
        <f t="shared" si="15"/>
        <v>611727.2702834362</v>
      </c>
      <c r="M73" s="45">
        <f t="shared" si="16"/>
        <v>317274.41502056544</v>
      </c>
      <c r="N73" s="44">
        <f t="shared" si="9"/>
        <v>929001.6853040017</v>
      </c>
      <c r="O73" s="41"/>
      <c r="P73" s="41"/>
      <c r="Q73" s="41"/>
    </row>
    <row r="74" spans="1:17" s="70" customFormat="1" ht="12.75">
      <c r="A74" s="35" t="s">
        <v>487</v>
      </c>
      <c r="B74" s="36" t="s">
        <v>339</v>
      </c>
      <c r="C74" s="70">
        <v>440</v>
      </c>
      <c r="D74" s="37">
        <v>453685.64</v>
      </c>
      <c r="E74" s="38">
        <v>33750</v>
      </c>
      <c r="F74" s="39">
        <f t="shared" si="10"/>
        <v>5914.716491851852</v>
      </c>
      <c r="G74" s="40">
        <f t="shared" si="11"/>
        <v>0.0003228957347465432</v>
      </c>
      <c r="H74" s="41">
        <f t="shared" si="12"/>
        <v>13.442537481481482</v>
      </c>
      <c r="I74" s="36">
        <f t="shared" si="17"/>
        <v>1074.716491851852</v>
      </c>
      <c r="J74" s="41">
        <f t="shared" si="13"/>
        <v>1074.716491851852</v>
      </c>
      <c r="K74" s="41">
        <f t="shared" si="14"/>
        <v>0.00028521325977817584</v>
      </c>
      <c r="L74" s="42">
        <f t="shared" si="15"/>
        <v>64294.87632524821</v>
      </c>
      <c r="M74" s="45">
        <f t="shared" si="16"/>
        <v>15338.742015610618</v>
      </c>
      <c r="N74" s="44">
        <f t="shared" si="9"/>
        <v>79633.61834085883</v>
      </c>
      <c r="O74" s="41"/>
      <c r="P74" s="41"/>
      <c r="Q74" s="41"/>
    </row>
    <row r="75" spans="1:17" s="70" customFormat="1" ht="12.75">
      <c r="A75" s="35" t="s">
        <v>481</v>
      </c>
      <c r="B75" s="36" t="s">
        <v>183</v>
      </c>
      <c r="C75" s="70">
        <v>5261</v>
      </c>
      <c r="D75" s="37">
        <v>20433028.43</v>
      </c>
      <c r="E75" s="38">
        <v>1660500</v>
      </c>
      <c r="F75" s="39">
        <f t="shared" si="10"/>
        <v>64738.42973214694</v>
      </c>
      <c r="G75" s="40">
        <f t="shared" si="11"/>
        <v>0.003534195233786132</v>
      </c>
      <c r="H75" s="41">
        <f t="shared" si="12"/>
        <v>12.305346841312858</v>
      </c>
      <c r="I75" s="36">
        <f t="shared" si="17"/>
        <v>6867.429732146945</v>
      </c>
      <c r="J75" s="41">
        <f t="shared" si="13"/>
        <v>6867.429732146945</v>
      </c>
      <c r="K75" s="41">
        <f t="shared" si="14"/>
        <v>0.0018225104341966277</v>
      </c>
      <c r="L75" s="42">
        <f t="shared" si="15"/>
        <v>703727.6154915009</v>
      </c>
      <c r="M75" s="45">
        <f t="shared" si="16"/>
        <v>98014.4380126034</v>
      </c>
      <c r="N75" s="44">
        <f t="shared" si="9"/>
        <v>801742.0535041044</v>
      </c>
      <c r="O75" s="41"/>
      <c r="P75" s="41"/>
      <c r="Q75" s="41"/>
    </row>
    <row r="76" spans="1:17" s="70" customFormat="1" ht="12.75">
      <c r="A76" s="35" t="s">
        <v>487</v>
      </c>
      <c r="B76" s="36" t="s">
        <v>340</v>
      </c>
      <c r="C76" s="70">
        <v>2190</v>
      </c>
      <c r="D76" s="37">
        <v>1844159.68</v>
      </c>
      <c r="E76" s="38">
        <v>167500</v>
      </c>
      <c r="F76" s="39">
        <f t="shared" si="10"/>
        <v>24111.699696716416</v>
      </c>
      <c r="G76" s="40">
        <f t="shared" si="11"/>
        <v>0.001316304002108079</v>
      </c>
      <c r="H76" s="41">
        <f t="shared" si="12"/>
        <v>11.009908537313432</v>
      </c>
      <c r="I76" s="36">
        <f t="shared" si="17"/>
        <v>21.69969671641656</v>
      </c>
      <c r="J76" s="41">
        <f t="shared" si="13"/>
        <v>21.69969671641656</v>
      </c>
      <c r="K76" s="41">
        <f t="shared" si="14"/>
        <v>5.7587664129193394E-06</v>
      </c>
      <c r="L76" s="42">
        <f t="shared" si="15"/>
        <v>262101.9540205439</v>
      </c>
      <c r="M76" s="45">
        <f t="shared" si="16"/>
        <v>309.70591060399283</v>
      </c>
      <c r="N76" s="44">
        <f t="shared" si="9"/>
        <v>262411.6599311479</v>
      </c>
      <c r="O76" s="41"/>
      <c r="P76" s="41"/>
      <c r="Q76" s="41"/>
    </row>
    <row r="77" spans="1:17" s="70" customFormat="1" ht="12.75">
      <c r="A77" s="35" t="s">
        <v>483</v>
      </c>
      <c r="B77" s="36" t="s">
        <v>220</v>
      </c>
      <c r="C77" s="70">
        <v>1125</v>
      </c>
      <c r="D77" s="37">
        <v>1718782.77</v>
      </c>
      <c r="E77" s="38">
        <v>114350</v>
      </c>
      <c r="F77" s="39">
        <f t="shared" si="10"/>
        <v>16909.756154350678</v>
      </c>
      <c r="G77" s="40">
        <f t="shared" si="11"/>
        <v>0.0009231360700662141</v>
      </c>
      <c r="H77" s="41">
        <f t="shared" si="12"/>
        <v>15.030894359422826</v>
      </c>
      <c r="I77" s="36">
        <f t="shared" si="17"/>
        <v>4534.756154350679</v>
      </c>
      <c r="J77" s="41">
        <f t="shared" si="13"/>
        <v>4534.756154350679</v>
      </c>
      <c r="K77" s="41">
        <f t="shared" si="14"/>
        <v>0.0012034546737557568</v>
      </c>
      <c r="L77" s="42">
        <f t="shared" si="15"/>
        <v>183814.504403014</v>
      </c>
      <c r="M77" s="45">
        <f t="shared" si="16"/>
        <v>64721.67802639059</v>
      </c>
      <c r="N77" s="44">
        <f t="shared" si="9"/>
        <v>248536.18242940458</v>
      </c>
      <c r="O77" s="41"/>
      <c r="P77" s="41"/>
      <c r="Q77" s="41"/>
    </row>
    <row r="78" spans="1:17" s="70" customFormat="1" ht="12.75">
      <c r="A78" s="35" t="s">
        <v>477</v>
      </c>
      <c r="B78" s="36" t="s">
        <v>75</v>
      </c>
      <c r="C78" s="70">
        <v>9510</v>
      </c>
      <c r="D78" s="37">
        <v>35542506.73</v>
      </c>
      <c r="E78" s="38">
        <v>2988250</v>
      </c>
      <c r="F78" s="39">
        <f t="shared" si="10"/>
        <v>113112.77135524136</v>
      </c>
      <c r="G78" s="40">
        <f t="shared" si="11"/>
        <v>0.006175043464261318</v>
      </c>
      <c r="H78" s="41">
        <f t="shared" si="12"/>
        <v>11.894087419057977</v>
      </c>
      <c r="I78" s="36">
        <f t="shared" si="17"/>
        <v>8502.771355241357</v>
      </c>
      <c r="J78" s="41">
        <f t="shared" si="13"/>
        <v>8502.771355241357</v>
      </c>
      <c r="K78" s="41">
        <f t="shared" si="14"/>
        <v>0.002256504998074583</v>
      </c>
      <c r="L78" s="42">
        <f t="shared" si="15"/>
        <v>1229572.3142622407</v>
      </c>
      <c r="M78" s="45">
        <f t="shared" si="16"/>
        <v>121354.62442847625</v>
      </c>
      <c r="N78" s="44">
        <f t="shared" si="9"/>
        <v>1350926.9386907169</v>
      </c>
      <c r="O78" s="41"/>
      <c r="P78" s="41"/>
      <c r="Q78" s="41"/>
    </row>
    <row r="79" spans="1:17" s="70" customFormat="1" ht="12.75">
      <c r="A79" s="35" t="s">
        <v>487</v>
      </c>
      <c r="B79" s="36" t="s">
        <v>341</v>
      </c>
      <c r="C79" s="70">
        <v>81</v>
      </c>
      <c r="D79" s="37">
        <v>471860.94</v>
      </c>
      <c r="E79" s="38">
        <v>50800</v>
      </c>
      <c r="F79" s="39">
        <f t="shared" si="10"/>
        <v>752.3766956692914</v>
      </c>
      <c r="G79" s="40">
        <f t="shared" si="11"/>
        <v>4.107368904139136E-05</v>
      </c>
      <c r="H79" s="41">
        <f t="shared" si="12"/>
        <v>9.288601181102361</v>
      </c>
      <c r="I79" s="36">
        <f t="shared" si="17"/>
        <v>-138.62330433070872</v>
      </c>
      <c r="J79" s="41">
        <f t="shared" si="13"/>
        <v>0</v>
      </c>
      <c r="K79" s="41">
        <f t="shared" si="14"/>
        <v>0</v>
      </c>
      <c r="L79" s="42">
        <f t="shared" si="15"/>
        <v>8178.577394993701</v>
      </c>
      <c r="M79" s="45">
        <f t="shared" si="16"/>
        <v>0</v>
      </c>
      <c r="N79" s="44">
        <f t="shared" si="9"/>
        <v>8178.577394993701</v>
      </c>
      <c r="O79" s="41"/>
      <c r="P79" s="41"/>
      <c r="Q79" s="41"/>
    </row>
    <row r="80" spans="1:17" s="70" customFormat="1" ht="12.75">
      <c r="A80" s="35" t="s">
        <v>476</v>
      </c>
      <c r="B80" s="36" t="s">
        <v>19</v>
      </c>
      <c r="C80" s="70">
        <v>7335</v>
      </c>
      <c r="D80" s="37">
        <v>7766720.9799999995</v>
      </c>
      <c r="E80" s="38">
        <v>438450</v>
      </c>
      <c r="F80" s="39">
        <f t="shared" si="10"/>
        <v>129932.48577557303</v>
      </c>
      <c r="G80" s="40">
        <f t="shared" si="11"/>
        <v>0.007093263983108133</v>
      </c>
      <c r="H80" s="41">
        <f t="shared" si="12"/>
        <v>17.714040323868172</v>
      </c>
      <c r="I80" s="36">
        <f t="shared" si="17"/>
        <v>49247.48577557304</v>
      </c>
      <c r="J80" s="41">
        <f t="shared" si="13"/>
        <v>49247.48577557304</v>
      </c>
      <c r="K80" s="41">
        <f t="shared" si="14"/>
        <v>0.013069526763963309</v>
      </c>
      <c r="L80" s="42">
        <f t="shared" si="15"/>
        <v>1412408.0359694418</v>
      </c>
      <c r="M80" s="45">
        <f t="shared" si="16"/>
        <v>702877.9077609042</v>
      </c>
      <c r="N80" s="44">
        <f t="shared" si="9"/>
        <v>2115285.943730346</v>
      </c>
      <c r="O80" s="41"/>
      <c r="P80" s="41"/>
      <c r="Q80" s="41"/>
    </row>
    <row r="81" spans="1:17" s="70" customFormat="1" ht="12.75">
      <c r="A81" s="35" t="s">
        <v>484</v>
      </c>
      <c r="B81" s="36" t="s">
        <v>256</v>
      </c>
      <c r="C81" s="70">
        <v>2860</v>
      </c>
      <c r="D81" s="37">
        <v>2889640.98</v>
      </c>
      <c r="E81" s="38">
        <v>244700</v>
      </c>
      <c r="F81" s="39">
        <f t="shared" si="10"/>
        <v>33773.49081651001</v>
      </c>
      <c r="G81" s="40">
        <f t="shared" si="11"/>
        <v>0.0018437597384719719</v>
      </c>
      <c r="H81" s="41">
        <f t="shared" si="12"/>
        <v>11.808912872905598</v>
      </c>
      <c r="I81" s="36">
        <f t="shared" si="17"/>
        <v>2313.49081651001</v>
      </c>
      <c r="J81" s="41">
        <f t="shared" si="13"/>
        <v>2313.49081651001</v>
      </c>
      <c r="K81" s="41">
        <f t="shared" si="14"/>
        <v>0.0006139649500555458</v>
      </c>
      <c r="L81" s="42">
        <f t="shared" si="15"/>
        <v>367128.74033959815</v>
      </c>
      <c r="M81" s="45">
        <f t="shared" si="16"/>
        <v>33018.976687316994</v>
      </c>
      <c r="N81" s="44">
        <f t="shared" si="9"/>
        <v>400147.71702691517</v>
      </c>
      <c r="O81" s="41"/>
      <c r="P81" s="41"/>
      <c r="Q81" s="41"/>
    </row>
    <row r="82" spans="1:17" s="70" customFormat="1" ht="12.75">
      <c r="A82" s="35" t="s">
        <v>478</v>
      </c>
      <c r="B82" s="36" t="s">
        <v>98</v>
      </c>
      <c r="C82" s="70">
        <v>676</v>
      </c>
      <c r="D82" s="37">
        <v>4205635.07</v>
      </c>
      <c r="E82" s="38">
        <v>874200</v>
      </c>
      <c r="F82" s="39">
        <f t="shared" si="10"/>
        <v>3252.1268672157403</v>
      </c>
      <c r="G82" s="40">
        <f t="shared" si="11"/>
        <v>0.0001775398526244193</v>
      </c>
      <c r="H82" s="41">
        <f t="shared" si="12"/>
        <v>4.81083856097003</v>
      </c>
      <c r="I82" s="36">
        <f t="shared" si="17"/>
        <v>-4183.87313278426</v>
      </c>
      <c r="J82" s="41">
        <f t="shared" si="13"/>
        <v>0</v>
      </c>
      <c r="K82" s="41">
        <f t="shared" si="14"/>
        <v>0</v>
      </c>
      <c r="L82" s="42">
        <f t="shared" si="15"/>
        <v>35351.66816697023</v>
      </c>
      <c r="M82" s="45">
        <f t="shared" si="16"/>
        <v>0</v>
      </c>
      <c r="N82" s="44">
        <f t="shared" si="9"/>
        <v>35351.66816697023</v>
      </c>
      <c r="O82" s="41"/>
      <c r="P82" s="41"/>
      <c r="Q82" s="41"/>
    </row>
    <row r="83" spans="1:17" s="70" customFormat="1" ht="12.75">
      <c r="A83" s="35" t="s">
        <v>484</v>
      </c>
      <c r="B83" s="36" t="s">
        <v>257</v>
      </c>
      <c r="C83" s="70">
        <v>133</v>
      </c>
      <c r="D83" s="37">
        <v>357120.9</v>
      </c>
      <c r="E83" s="38">
        <v>25250</v>
      </c>
      <c r="F83" s="39">
        <f t="shared" si="10"/>
        <v>1881.0724633663367</v>
      </c>
      <c r="G83" s="40">
        <f t="shared" si="11"/>
        <v>0.00010269135908828558</v>
      </c>
      <c r="H83" s="41">
        <f t="shared" si="12"/>
        <v>14.143401980198021</v>
      </c>
      <c r="I83" s="36">
        <f t="shared" si="17"/>
        <v>418.0724633663368</v>
      </c>
      <c r="J83" s="41">
        <f t="shared" si="13"/>
        <v>418.0724633663368</v>
      </c>
      <c r="K83" s="41">
        <f t="shared" si="14"/>
        <v>0.00011095001426352167</v>
      </c>
      <c r="L83" s="42">
        <f t="shared" si="15"/>
        <v>20447.86450163433</v>
      </c>
      <c r="M83" s="45">
        <f t="shared" si="16"/>
        <v>5966.88122684084</v>
      </c>
      <c r="N83" s="44">
        <f t="shared" si="9"/>
        <v>26414.74572847517</v>
      </c>
      <c r="O83" s="41"/>
      <c r="P83" s="41"/>
      <c r="Q83" s="41"/>
    </row>
    <row r="84" spans="1:17" s="70" customFormat="1" ht="12.75">
      <c r="A84" s="35" t="s">
        <v>478</v>
      </c>
      <c r="B84" s="36" t="s">
        <v>99</v>
      </c>
      <c r="C84" s="70">
        <v>517</v>
      </c>
      <c r="D84" s="37">
        <v>1314521.55</v>
      </c>
      <c r="E84" s="38">
        <v>84550</v>
      </c>
      <c r="F84" s="39">
        <f t="shared" si="10"/>
        <v>8037.9378042578355</v>
      </c>
      <c r="G84" s="40">
        <f t="shared" si="11"/>
        <v>0.0004388064646426097</v>
      </c>
      <c r="H84" s="41">
        <f t="shared" si="12"/>
        <v>15.547268480189238</v>
      </c>
      <c r="I84" s="36">
        <f t="shared" si="17"/>
        <v>2350.9378042578364</v>
      </c>
      <c r="J84" s="41">
        <f t="shared" si="13"/>
        <v>2350.9378042578364</v>
      </c>
      <c r="K84" s="41">
        <f t="shared" si="14"/>
        <v>0.0006239028057834574</v>
      </c>
      <c r="L84" s="42">
        <f t="shared" si="15"/>
        <v>87374.97693198634</v>
      </c>
      <c r="M84" s="45">
        <f t="shared" si="16"/>
        <v>33553.43362426779</v>
      </c>
      <c r="N84" s="44">
        <f t="shared" si="9"/>
        <v>120928.41055625412</v>
      </c>
      <c r="O84" s="41"/>
      <c r="P84" s="41"/>
      <c r="Q84" s="41"/>
    </row>
    <row r="85" spans="1:17" s="70" customFormat="1" ht="12.75">
      <c r="A85" s="35" t="s">
        <v>477</v>
      </c>
      <c r="B85" s="36" t="s">
        <v>76</v>
      </c>
      <c r="C85" s="70">
        <v>3683</v>
      </c>
      <c r="D85" s="37">
        <v>9726741.24</v>
      </c>
      <c r="E85" s="38">
        <v>964900</v>
      </c>
      <c r="F85" s="39">
        <f t="shared" si="10"/>
        <v>37126.73643581718</v>
      </c>
      <c r="G85" s="40">
        <f t="shared" si="11"/>
        <v>0.002026819858009978</v>
      </c>
      <c r="H85" s="41">
        <f t="shared" si="12"/>
        <v>10.08056921960825</v>
      </c>
      <c r="I85" s="36">
        <f t="shared" si="17"/>
        <v>-3386.2635641828138</v>
      </c>
      <c r="J85" s="41">
        <f t="shared" si="13"/>
        <v>0</v>
      </c>
      <c r="K85" s="41">
        <f t="shared" si="14"/>
        <v>0</v>
      </c>
      <c r="L85" s="42">
        <f t="shared" si="15"/>
        <v>403579.6019622207</v>
      </c>
      <c r="M85" s="45">
        <f t="shared" si="16"/>
        <v>0</v>
      </c>
      <c r="N85" s="44">
        <f t="shared" si="9"/>
        <v>403579.6019622207</v>
      </c>
      <c r="O85" s="41"/>
      <c r="P85" s="41"/>
      <c r="Q85" s="41"/>
    </row>
    <row r="86" spans="1:17" s="70" customFormat="1" ht="12.75">
      <c r="A86" s="35" t="s">
        <v>479</v>
      </c>
      <c r="B86" s="36" t="s">
        <v>123</v>
      </c>
      <c r="C86" s="70">
        <v>1255</v>
      </c>
      <c r="D86" s="37">
        <v>2876833.32</v>
      </c>
      <c r="E86" s="38">
        <v>325150</v>
      </c>
      <c r="F86" s="39">
        <f t="shared" si="10"/>
        <v>11103.877646009534</v>
      </c>
      <c r="G86" s="40">
        <f t="shared" si="11"/>
        <v>0.0006061820099041477</v>
      </c>
      <c r="H86" s="41">
        <f t="shared" si="12"/>
        <v>8.847711271720744</v>
      </c>
      <c r="I86" s="36">
        <f t="shared" si="17"/>
        <v>-2701.1223539904663</v>
      </c>
      <c r="J86" s="41">
        <f t="shared" si="13"/>
        <v>0</v>
      </c>
      <c r="K86" s="41">
        <f t="shared" si="14"/>
        <v>0</v>
      </c>
      <c r="L86" s="42">
        <f t="shared" si="15"/>
        <v>120702.73206913215</v>
      </c>
      <c r="M86" s="45">
        <f t="shared" si="16"/>
        <v>0</v>
      </c>
      <c r="N86" s="44">
        <f t="shared" si="9"/>
        <v>120702.73206913215</v>
      </c>
      <c r="O86" s="41"/>
      <c r="P86" s="41"/>
      <c r="Q86" s="41"/>
    </row>
    <row r="87" spans="1:17" s="70" customFormat="1" ht="12.75">
      <c r="A87" s="35" t="s">
        <v>476</v>
      </c>
      <c r="B87" s="36" t="s">
        <v>20</v>
      </c>
      <c r="C87" s="70">
        <v>375</v>
      </c>
      <c r="D87" s="37">
        <v>402779.3</v>
      </c>
      <c r="E87" s="38">
        <v>31650</v>
      </c>
      <c r="F87" s="39">
        <f t="shared" si="10"/>
        <v>4772.2665876777255</v>
      </c>
      <c r="G87" s="40">
        <f t="shared" si="11"/>
        <v>0.0002605271999693294</v>
      </c>
      <c r="H87" s="41">
        <f t="shared" si="12"/>
        <v>12.726044233807267</v>
      </c>
      <c r="I87" s="36">
        <f t="shared" si="17"/>
        <v>647.266587677725</v>
      </c>
      <c r="J87" s="41">
        <f t="shared" si="13"/>
        <v>647.266587677725</v>
      </c>
      <c r="K87" s="41">
        <f t="shared" si="14"/>
        <v>0.00017177461667026184</v>
      </c>
      <c r="L87" s="42">
        <f t="shared" si="15"/>
        <v>51876.07731808408</v>
      </c>
      <c r="M87" s="45">
        <f t="shared" si="16"/>
        <v>9238.022565938098</v>
      </c>
      <c r="N87" s="44">
        <f t="shared" si="9"/>
        <v>61114.09988402217</v>
      </c>
      <c r="O87" s="41"/>
      <c r="P87" s="41"/>
      <c r="Q87" s="41"/>
    </row>
    <row r="88" spans="1:17" s="70" customFormat="1" ht="12.75">
      <c r="A88" s="35" t="s">
        <v>476</v>
      </c>
      <c r="B88" s="36" t="s">
        <v>21</v>
      </c>
      <c r="C88" s="70">
        <v>286</v>
      </c>
      <c r="D88" s="37">
        <v>331794.55</v>
      </c>
      <c r="E88" s="38">
        <v>19550</v>
      </c>
      <c r="F88" s="39">
        <f t="shared" si="10"/>
        <v>4853.874235294117</v>
      </c>
      <c r="G88" s="40">
        <f t="shared" si="11"/>
        <v>0.0002649823182111475</v>
      </c>
      <c r="H88" s="41">
        <f t="shared" si="12"/>
        <v>16.971588235294117</v>
      </c>
      <c r="I88" s="36">
        <f t="shared" si="17"/>
        <v>1707.8742352941176</v>
      </c>
      <c r="J88" s="41">
        <f t="shared" si="13"/>
        <v>1707.8742352941176</v>
      </c>
      <c r="K88" s="41">
        <f t="shared" si="14"/>
        <v>0.00045324360576253425</v>
      </c>
      <c r="L88" s="42">
        <f t="shared" si="15"/>
        <v>52763.17877390509</v>
      </c>
      <c r="M88" s="45">
        <f t="shared" si="16"/>
        <v>24375.398059766543</v>
      </c>
      <c r="N88" s="44">
        <f t="shared" si="9"/>
        <v>77138.57683367163</v>
      </c>
      <c r="O88" s="41"/>
      <c r="P88" s="41"/>
      <c r="Q88" s="41"/>
    </row>
    <row r="89" spans="1:17" s="70" customFormat="1" ht="12.75">
      <c r="A89" s="35" t="s">
        <v>476</v>
      </c>
      <c r="B89" s="36" t="s">
        <v>22</v>
      </c>
      <c r="C89" s="70">
        <v>486</v>
      </c>
      <c r="D89" s="37">
        <v>460176.4</v>
      </c>
      <c r="E89" s="38">
        <v>35850</v>
      </c>
      <c r="F89" s="39">
        <f t="shared" si="10"/>
        <v>6238.374627615063</v>
      </c>
      <c r="G89" s="40">
        <f t="shared" si="11"/>
        <v>0.0003405648540860634</v>
      </c>
      <c r="H89" s="41">
        <f t="shared" si="12"/>
        <v>12.836161785216179</v>
      </c>
      <c r="I89" s="36">
        <f t="shared" si="17"/>
        <v>892.374627615063</v>
      </c>
      <c r="J89" s="41">
        <f t="shared" si="13"/>
        <v>892.374627615063</v>
      </c>
      <c r="K89" s="41">
        <f t="shared" si="14"/>
        <v>0.0002368225280016571</v>
      </c>
      <c r="L89" s="42">
        <f t="shared" si="15"/>
        <v>67813.14467153724</v>
      </c>
      <c r="M89" s="45">
        <f t="shared" si="16"/>
        <v>12736.293057788958</v>
      </c>
      <c r="N89" s="44">
        <f t="shared" si="9"/>
        <v>80549.43772932621</v>
      </c>
      <c r="O89" s="41"/>
      <c r="P89" s="41"/>
      <c r="Q89" s="41"/>
    </row>
    <row r="90" spans="1:17" s="70" customFormat="1" ht="12.75">
      <c r="A90" s="35" t="s">
        <v>484</v>
      </c>
      <c r="B90" s="36" t="s">
        <v>258</v>
      </c>
      <c r="C90" s="70">
        <v>1607</v>
      </c>
      <c r="D90" s="37">
        <v>1006723.68</v>
      </c>
      <c r="E90" s="38">
        <v>85650</v>
      </c>
      <c r="F90" s="39">
        <f t="shared" si="10"/>
        <v>18888.55754535902</v>
      </c>
      <c r="G90" s="40">
        <f t="shared" si="11"/>
        <v>0.0010311626390399487</v>
      </c>
      <c r="H90" s="41">
        <f t="shared" si="12"/>
        <v>11.753925043782838</v>
      </c>
      <c r="I90" s="36">
        <f t="shared" si="17"/>
        <v>1211.55754535902</v>
      </c>
      <c r="J90" s="41">
        <f t="shared" si="13"/>
        <v>1211.55754535902</v>
      </c>
      <c r="K90" s="41">
        <f t="shared" si="14"/>
        <v>0.00032152877483555457</v>
      </c>
      <c r="L90" s="42">
        <f t="shared" si="15"/>
        <v>205324.7138749944</v>
      </c>
      <c r="M90" s="45">
        <f t="shared" si="16"/>
        <v>17291.786965422514</v>
      </c>
      <c r="N90" s="44">
        <f t="shared" si="9"/>
        <v>222616.5008404169</v>
      </c>
      <c r="O90" s="41"/>
      <c r="P90" s="41"/>
      <c r="Q90" s="41"/>
    </row>
    <row r="91" spans="1:17" s="70" customFormat="1" ht="12.75">
      <c r="A91" s="35" t="s">
        <v>489</v>
      </c>
      <c r="B91" s="36" t="s">
        <v>398</v>
      </c>
      <c r="C91" s="70">
        <v>347</v>
      </c>
      <c r="D91" s="37">
        <v>570588.9</v>
      </c>
      <c r="E91" s="38">
        <v>38050</v>
      </c>
      <c r="F91" s="39">
        <f t="shared" si="10"/>
        <v>5203.530835742445</v>
      </c>
      <c r="G91" s="40">
        <f t="shared" si="11"/>
        <v>0.0002840707436777403</v>
      </c>
      <c r="H91" s="41">
        <f t="shared" si="12"/>
        <v>14.995766097240473</v>
      </c>
      <c r="I91" s="36">
        <f t="shared" si="17"/>
        <v>1386.5308357424442</v>
      </c>
      <c r="J91" s="41">
        <f t="shared" si="13"/>
        <v>1386.5308357424442</v>
      </c>
      <c r="K91" s="41">
        <f t="shared" si="14"/>
        <v>0.00036796400022078956</v>
      </c>
      <c r="L91" s="42">
        <f t="shared" si="15"/>
        <v>56564.058818299796</v>
      </c>
      <c r="M91" s="45">
        <f t="shared" si="16"/>
        <v>19789.06897529404</v>
      </c>
      <c r="N91" s="44">
        <f t="shared" si="9"/>
        <v>76353.12779359384</v>
      </c>
      <c r="O91" s="41"/>
      <c r="P91" s="41"/>
      <c r="Q91" s="41"/>
    </row>
    <row r="92" spans="1:17" s="70" customFormat="1" ht="12.75">
      <c r="A92" s="35" t="s">
        <v>477</v>
      </c>
      <c r="B92" s="36" t="s">
        <v>471</v>
      </c>
      <c r="C92" s="70">
        <v>396</v>
      </c>
      <c r="D92" s="37">
        <v>2978404.1</v>
      </c>
      <c r="E92" s="38">
        <v>347850</v>
      </c>
      <c r="F92" s="39">
        <f t="shared" si="10"/>
        <v>3390.6799586028465</v>
      </c>
      <c r="G92" s="40">
        <f t="shared" si="11"/>
        <v>0.00018510373202700373</v>
      </c>
      <c r="H92" s="41">
        <f t="shared" si="12"/>
        <v>8.562323127784966</v>
      </c>
      <c r="I92" s="36">
        <f t="shared" si="17"/>
        <v>-965.3200413971535</v>
      </c>
      <c r="J92" s="41">
        <f t="shared" si="13"/>
        <v>0</v>
      </c>
      <c r="K92" s="41">
        <f t="shared" si="14"/>
        <v>0</v>
      </c>
      <c r="L92" s="42">
        <f t="shared" si="15"/>
        <v>36857.784966902545</v>
      </c>
      <c r="M92" s="45">
        <f t="shared" si="16"/>
        <v>0</v>
      </c>
      <c r="N92" s="44">
        <f t="shared" si="9"/>
        <v>36857.784966902545</v>
      </c>
      <c r="O92" s="41"/>
      <c r="P92" s="41"/>
      <c r="Q92" s="41"/>
    </row>
    <row r="93" spans="1:17" s="70" customFormat="1" ht="12.75">
      <c r="A93" s="35" t="s">
        <v>480</v>
      </c>
      <c r="B93" s="36" t="s">
        <v>157</v>
      </c>
      <c r="C93" s="70">
        <v>2803</v>
      </c>
      <c r="D93" s="37">
        <v>3136772.2600000002</v>
      </c>
      <c r="E93" s="38">
        <v>239800</v>
      </c>
      <c r="F93" s="39">
        <f t="shared" si="10"/>
        <v>36665.44055371143</v>
      </c>
      <c r="G93" s="40">
        <f t="shared" si="11"/>
        <v>0.0020016368297121234</v>
      </c>
      <c r="H93" s="41">
        <f t="shared" si="12"/>
        <v>13.08078507089241</v>
      </c>
      <c r="I93" s="36">
        <f t="shared" si="17"/>
        <v>5832.440553711427</v>
      </c>
      <c r="J93" s="41">
        <f t="shared" si="13"/>
        <v>5832.440553711427</v>
      </c>
      <c r="K93" s="41">
        <f t="shared" si="14"/>
        <v>0.0015478401935752322</v>
      </c>
      <c r="L93" s="42">
        <f t="shared" si="15"/>
        <v>398565.16691191954</v>
      </c>
      <c r="M93" s="45">
        <f t="shared" si="16"/>
        <v>83242.6985656576</v>
      </c>
      <c r="N93" s="44">
        <f t="shared" si="9"/>
        <v>481807.86547757714</v>
      </c>
      <c r="O93" s="41"/>
      <c r="P93" s="41"/>
      <c r="Q93" s="41"/>
    </row>
    <row r="94" spans="1:17" s="70" customFormat="1" ht="12.75">
      <c r="A94" s="35" t="s">
        <v>489</v>
      </c>
      <c r="B94" s="36" t="s">
        <v>399</v>
      </c>
      <c r="C94" s="70">
        <v>1107</v>
      </c>
      <c r="D94" s="37">
        <v>1704032.4</v>
      </c>
      <c r="E94" s="38">
        <v>117800</v>
      </c>
      <c r="F94" s="39">
        <f t="shared" si="10"/>
        <v>16013.27560950764</v>
      </c>
      <c r="G94" s="40">
        <f t="shared" si="11"/>
        <v>0.00087419547509233</v>
      </c>
      <c r="H94" s="41">
        <f t="shared" si="12"/>
        <v>14.465470288624786</v>
      </c>
      <c r="I94" s="36">
        <f t="shared" si="17"/>
        <v>3836.2756095076384</v>
      </c>
      <c r="J94" s="41">
        <f t="shared" si="13"/>
        <v>3836.2756095076384</v>
      </c>
      <c r="K94" s="41">
        <f t="shared" si="14"/>
        <v>0.0010180886590005077</v>
      </c>
      <c r="L94" s="42">
        <f t="shared" si="15"/>
        <v>174069.4716802997</v>
      </c>
      <c r="M94" s="45">
        <f t="shared" si="16"/>
        <v>54752.7113626247</v>
      </c>
      <c r="N94" s="44">
        <f t="shared" si="9"/>
        <v>228822.1830429244</v>
      </c>
      <c r="O94" s="41"/>
      <c r="P94" s="41"/>
      <c r="Q94" s="41"/>
    </row>
    <row r="95" spans="1:17" s="70" customFormat="1" ht="12.75">
      <c r="A95" s="35" t="s">
        <v>484</v>
      </c>
      <c r="B95" s="36" t="s">
        <v>259</v>
      </c>
      <c r="C95" s="70">
        <v>544</v>
      </c>
      <c r="D95" s="37">
        <v>1445089.28</v>
      </c>
      <c r="E95" s="38">
        <v>130950</v>
      </c>
      <c r="F95" s="39">
        <f t="shared" si="10"/>
        <v>6003.272763039328</v>
      </c>
      <c r="G95" s="40">
        <f t="shared" si="11"/>
        <v>0.0003277301916965739</v>
      </c>
      <c r="H95" s="41">
        <f t="shared" si="12"/>
        <v>11.03542787323406</v>
      </c>
      <c r="I95" s="36">
        <f t="shared" si="17"/>
        <v>19.272763039328424</v>
      </c>
      <c r="J95" s="41">
        <f t="shared" si="13"/>
        <v>19.272763039328424</v>
      </c>
      <c r="K95" s="41">
        <f t="shared" si="14"/>
        <v>5.114695469041836E-06</v>
      </c>
      <c r="L95" s="42">
        <f t="shared" si="15"/>
        <v>65257.511560879146</v>
      </c>
      <c r="M95" s="45">
        <f t="shared" si="16"/>
        <v>275.06783642900035</v>
      </c>
      <c r="N95" s="44">
        <f t="shared" si="9"/>
        <v>65532.579397308145</v>
      </c>
      <c r="O95" s="41"/>
      <c r="P95" s="41"/>
      <c r="Q95" s="41"/>
    </row>
    <row r="96" spans="1:17" s="70" customFormat="1" ht="12.75">
      <c r="A96" s="35" t="s">
        <v>478</v>
      </c>
      <c r="B96" s="36" t="s">
        <v>100</v>
      </c>
      <c r="C96" s="70">
        <v>1332</v>
      </c>
      <c r="D96" s="37">
        <v>1665974.98</v>
      </c>
      <c r="E96" s="38">
        <v>133050</v>
      </c>
      <c r="F96" s="39">
        <f t="shared" si="10"/>
        <v>16678.531930552424</v>
      </c>
      <c r="G96" s="40">
        <f t="shared" si="11"/>
        <v>0.0009105130955352471</v>
      </c>
      <c r="H96" s="41">
        <f t="shared" si="12"/>
        <v>12.5214203682826</v>
      </c>
      <c r="I96" s="36">
        <f t="shared" si="17"/>
        <v>2026.531930552423</v>
      </c>
      <c r="J96" s="41">
        <f t="shared" si="13"/>
        <v>2026.531930552423</v>
      </c>
      <c r="K96" s="41">
        <f t="shared" si="14"/>
        <v>0.0005378104666110326</v>
      </c>
      <c r="L96" s="42">
        <f t="shared" si="15"/>
        <v>181301.0224985152</v>
      </c>
      <c r="M96" s="45">
        <f t="shared" si="16"/>
        <v>28923.395802347004</v>
      </c>
      <c r="N96" s="44">
        <f t="shared" si="9"/>
        <v>210224.4183008622</v>
      </c>
      <c r="O96" s="41"/>
      <c r="P96" s="41"/>
      <c r="Q96" s="41"/>
    </row>
    <row r="97" spans="1:17" s="70" customFormat="1" ht="12.75">
      <c r="A97" s="35" t="s">
        <v>480</v>
      </c>
      <c r="B97" s="36" t="s">
        <v>158</v>
      </c>
      <c r="C97" s="70">
        <v>4450</v>
      </c>
      <c r="D97" s="37">
        <v>6764172.4799999995</v>
      </c>
      <c r="E97" s="38">
        <v>616250</v>
      </c>
      <c r="F97" s="39">
        <f t="shared" si="10"/>
        <v>48844.734338336704</v>
      </c>
      <c r="G97" s="40">
        <f t="shared" si="11"/>
        <v>0.0026665278723678816</v>
      </c>
      <c r="H97" s="41">
        <f t="shared" si="12"/>
        <v>10.976344795131846</v>
      </c>
      <c r="I97" s="36">
        <f t="shared" si="17"/>
        <v>-105.2656616632862</v>
      </c>
      <c r="J97" s="41">
        <f t="shared" si="13"/>
        <v>0</v>
      </c>
      <c r="K97" s="41">
        <f t="shared" si="14"/>
        <v>0</v>
      </c>
      <c r="L97" s="42">
        <f t="shared" si="15"/>
        <v>530958.0193318289</v>
      </c>
      <c r="M97" s="45">
        <f t="shared" si="16"/>
        <v>0</v>
      </c>
      <c r="N97" s="44">
        <f t="shared" si="9"/>
        <v>530958.0193318289</v>
      </c>
      <c r="O97" s="41"/>
      <c r="P97" s="41"/>
      <c r="Q97" s="41"/>
    </row>
    <row r="98" spans="1:17" s="70" customFormat="1" ht="12.75">
      <c r="A98" s="35" t="s">
        <v>484</v>
      </c>
      <c r="B98" s="36" t="s">
        <v>467</v>
      </c>
      <c r="C98" s="70">
        <v>835</v>
      </c>
      <c r="D98" s="37">
        <v>1085255.43</v>
      </c>
      <c r="E98" s="38">
        <v>101450</v>
      </c>
      <c r="F98" s="39">
        <f t="shared" si="10"/>
        <v>8932.36356875308</v>
      </c>
      <c r="G98" s="40">
        <f t="shared" si="11"/>
        <v>0.00048763488521032277</v>
      </c>
      <c r="H98" s="41">
        <f t="shared" si="12"/>
        <v>10.697441399704287</v>
      </c>
      <c r="I98" s="36">
        <f t="shared" si="17"/>
        <v>-252.63643124692038</v>
      </c>
      <c r="J98" s="41">
        <f t="shared" si="13"/>
        <v>0</v>
      </c>
      <c r="K98" s="41">
        <f t="shared" si="14"/>
        <v>0</v>
      </c>
      <c r="L98" s="42">
        <f t="shared" si="15"/>
        <v>97097.67352945797</v>
      </c>
      <c r="M98" s="45">
        <f t="shared" si="16"/>
        <v>0</v>
      </c>
      <c r="N98" s="44">
        <f t="shared" si="9"/>
        <v>97097.67352945797</v>
      </c>
      <c r="O98" s="41"/>
      <c r="P98" s="41"/>
      <c r="Q98" s="41"/>
    </row>
    <row r="99" spans="1:17" s="70" customFormat="1" ht="12.75">
      <c r="A99" s="35" t="s">
        <v>480</v>
      </c>
      <c r="B99" s="36" t="s">
        <v>159</v>
      </c>
      <c r="C99" s="70">
        <v>3348</v>
      </c>
      <c r="D99" s="37">
        <v>3698629.64</v>
      </c>
      <c r="E99" s="38">
        <v>255800</v>
      </c>
      <c r="F99" s="39">
        <f t="shared" si="10"/>
        <v>48408.960260828775</v>
      </c>
      <c r="G99" s="40">
        <f t="shared" si="11"/>
        <v>0.0026427381284073277</v>
      </c>
      <c r="H99" s="41">
        <f t="shared" si="12"/>
        <v>14.45906817826427</v>
      </c>
      <c r="I99" s="36">
        <f t="shared" si="17"/>
        <v>11580.960260828773</v>
      </c>
      <c r="J99" s="41">
        <f t="shared" si="13"/>
        <v>11580.960260828773</v>
      </c>
      <c r="K99" s="41">
        <f t="shared" si="14"/>
        <v>0.0030734090826697834</v>
      </c>
      <c r="L99" s="42">
        <f t="shared" si="15"/>
        <v>526221.0145307165</v>
      </c>
      <c r="M99" s="45">
        <f t="shared" si="16"/>
        <v>165287.6484921181</v>
      </c>
      <c r="N99" s="44">
        <f t="shared" si="9"/>
        <v>691508.6630228346</v>
      </c>
      <c r="O99" s="41"/>
      <c r="P99" s="41"/>
      <c r="Q99" s="41"/>
    </row>
    <row r="100" spans="1:17" s="70" customFormat="1" ht="12.75">
      <c r="A100" s="35" t="s">
        <v>489</v>
      </c>
      <c r="B100" s="36" t="s">
        <v>400</v>
      </c>
      <c r="C100" s="70">
        <v>435</v>
      </c>
      <c r="D100" s="37">
        <v>883371.84</v>
      </c>
      <c r="E100" s="38">
        <v>60800</v>
      </c>
      <c r="F100" s="39">
        <f t="shared" si="10"/>
        <v>6320.176815789473</v>
      </c>
      <c r="G100" s="40">
        <f t="shared" si="11"/>
        <v>0.00034503059267063265</v>
      </c>
      <c r="H100" s="41">
        <f t="shared" si="12"/>
        <v>14.529142105263157</v>
      </c>
      <c r="I100" s="36">
        <f t="shared" si="17"/>
        <v>1535.176815789473</v>
      </c>
      <c r="J100" s="41">
        <f t="shared" si="13"/>
        <v>1535.176815789473</v>
      </c>
      <c r="K100" s="41">
        <f t="shared" si="14"/>
        <v>0.00040741236157335633</v>
      </c>
      <c r="L100" s="42">
        <f t="shared" si="15"/>
        <v>68702.36084598175</v>
      </c>
      <c r="M100" s="45">
        <f t="shared" si="16"/>
        <v>21910.598101240754</v>
      </c>
      <c r="N100" s="44">
        <f t="shared" si="9"/>
        <v>90612.9589472225</v>
      </c>
      <c r="O100" s="41"/>
      <c r="P100" s="41"/>
      <c r="Q100" s="41"/>
    </row>
    <row r="101" spans="1:17" s="70" customFormat="1" ht="12.75">
      <c r="A101" s="35" t="s">
        <v>489</v>
      </c>
      <c r="B101" s="36" t="s">
        <v>401</v>
      </c>
      <c r="C101" s="70">
        <v>468</v>
      </c>
      <c r="D101" s="37">
        <v>566124.48</v>
      </c>
      <c r="E101" s="38">
        <v>51250</v>
      </c>
      <c r="F101" s="39">
        <f t="shared" si="10"/>
        <v>5169.683056390244</v>
      </c>
      <c r="G101" s="40">
        <f t="shared" si="11"/>
        <v>0.00028222292838540566</v>
      </c>
      <c r="H101" s="41">
        <f t="shared" si="12"/>
        <v>11.04633131707317</v>
      </c>
      <c r="I101" s="36">
        <f t="shared" si="17"/>
        <v>21.683056390243486</v>
      </c>
      <c r="J101" s="41">
        <f t="shared" si="13"/>
        <v>21.683056390243486</v>
      </c>
      <c r="K101" s="41">
        <f t="shared" si="14"/>
        <v>5.754350325786056E-06</v>
      </c>
      <c r="L101" s="42">
        <f t="shared" si="15"/>
        <v>56196.122537612115</v>
      </c>
      <c r="M101" s="45">
        <f t="shared" si="16"/>
        <v>309.46841385749315</v>
      </c>
      <c r="N101" s="44">
        <f t="shared" si="9"/>
        <v>56505.59095146961</v>
      </c>
      <c r="O101" s="41"/>
      <c r="P101" s="41"/>
      <c r="Q101" s="41"/>
    </row>
    <row r="102" spans="1:17" s="70" customFormat="1" ht="12.75">
      <c r="A102" s="35" t="s">
        <v>489</v>
      </c>
      <c r="B102" s="36" t="s">
        <v>402</v>
      </c>
      <c r="C102" s="70">
        <v>171</v>
      </c>
      <c r="D102" s="37">
        <v>418942.8</v>
      </c>
      <c r="E102" s="38">
        <v>28850</v>
      </c>
      <c r="F102" s="39">
        <f t="shared" si="10"/>
        <v>2483.1618301559793</v>
      </c>
      <c r="G102" s="40">
        <f t="shared" si="11"/>
        <v>0.00013556057416232097</v>
      </c>
      <c r="H102" s="41">
        <f t="shared" si="12"/>
        <v>14.521414211438474</v>
      </c>
      <c r="I102" s="36">
        <f t="shared" si="17"/>
        <v>602.161830155979</v>
      </c>
      <c r="J102" s="41">
        <f t="shared" si="13"/>
        <v>602.161830155979</v>
      </c>
      <c r="K102" s="41">
        <f t="shared" si="14"/>
        <v>0.00015980450639297884</v>
      </c>
      <c r="L102" s="42">
        <f t="shared" si="15"/>
        <v>26992.770149743745</v>
      </c>
      <c r="M102" s="45">
        <f t="shared" si="16"/>
        <v>8594.271172386294</v>
      </c>
      <c r="N102" s="44">
        <f t="shared" si="9"/>
        <v>35587.04132213004</v>
      </c>
      <c r="O102" s="41"/>
      <c r="P102" s="41"/>
      <c r="Q102" s="41"/>
    </row>
    <row r="103" spans="1:17" s="70" customFormat="1" ht="12.75">
      <c r="A103" s="35" t="s">
        <v>478</v>
      </c>
      <c r="B103" s="36" t="s">
        <v>101</v>
      </c>
      <c r="C103" s="70">
        <v>130</v>
      </c>
      <c r="D103" s="37">
        <v>496356</v>
      </c>
      <c r="E103" s="38">
        <v>53200</v>
      </c>
      <c r="F103" s="39">
        <f t="shared" si="10"/>
        <v>1212.9</v>
      </c>
      <c r="G103" s="40">
        <f t="shared" si="11"/>
        <v>6.621454083447756E-05</v>
      </c>
      <c r="H103" s="41">
        <f t="shared" si="12"/>
        <v>9.33</v>
      </c>
      <c r="I103" s="36">
        <f t="shared" si="17"/>
        <v>-217.1</v>
      </c>
      <c r="J103" s="41">
        <f t="shared" si="13"/>
        <v>0</v>
      </c>
      <c r="K103" s="41">
        <f t="shared" si="14"/>
        <v>0</v>
      </c>
      <c r="L103" s="42">
        <f t="shared" si="15"/>
        <v>13184.614275650196</v>
      </c>
      <c r="M103" s="45">
        <f t="shared" si="16"/>
        <v>0</v>
      </c>
      <c r="N103" s="44">
        <f t="shared" si="9"/>
        <v>13184.614275650196</v>
      </c>
      <c r="O103" s="41"/>
      <c r="P103" s="41"/>
      <c r="Q103" s="41"/>
    </row>
    <row r="104" spans="1:17" s="70" customFormat="1" ht="12.75">
      <c r="A104" s="35" t="s">
        <v>484</v>
      </c>
      <c r="B104" s="36" t="s">
        <v>260</v>
      </c>
      <c r="C104" s="70">
        <v>2228</v>
      </c>
      <c r="D104" s="37">
        <v>1957941.5</v>
      </c>
      <c r="E104" s="38">
        <v>140300</v>
      </c>
      <c r="F104" s="39">
        <f t="shared" si="10"/>
        <v>31092.613414112617</v>
      </c>
      <c r="G104" s="40">
        <f t="shared" si="11"/>
        <v>0.0016974054914332462</v>
      </c>
      <c r="H104" s="41">
        <f t="shared" si="12"/>
        <v>13.9553920171062</v>
      </c>
      <c r="I104" s="36">
        <f t="shared" si="17"/>
        <v>6584.613414112615</v>
      </c>
      <c r="J104" s="41">
        <f t="shared" si="13"/>
        <v>6584.613414112615</v>
      </c>
      <c r="K104" s="41">
        <f t="shared" si="14"/>
        <v>0.0017474553246895226</v>
      </c>
      <c r="L104" s="42">
        <f t="shared" si="15"/>
        <v>337986.73813750676</v>
      </c>
      <c r="M104" s="45">
        <f t="shared" si="16"/>
        <v>93977.98135354668</v>
      </c>
      <c r="N104" s="44">
        <f t="shared" si="9"/>
        <v>431964.71949105343</v>
      </c>
      <c r="O104" s="41"/>
      <c r="P104" s="41"/>
      <c r="Q104" s="41"/>
    </row>
    <row r="105" spans="1:17" s="70" customFormat="1" ht="12.75">
      <c r="A105" s="35" t="s">
        <v>484</v>
      </c>
      <c r="B105" s="36" t="s">
        <v>261</v>
      </c>
      <c r="C105" s="70">
        <v>2902</v>
      </c>
      <c r="D105" s="37">
        <v>2251738.4</v>
      </c>
      <c r="E105" s="38">
        <v>187200</v>
      </c>
      <c r="F105" s="39">
        <f t="shared" si="10"/>
        <v>34906.75660683761</v>
      </c>
      <c r="G105" s="40">
        <f t="shared" si="11"/>
        <v>0.0019056268948327297</v>
      </c>
      <c r="H105" s="41">
        <f t="shared" si="12"/>
        <v>12.028517094017094</v>
      </c>
      <c r="I105" s="36">
        <f t="shared" si="17"/>
        <v>2984.7566068376054</v>
      </c>
      <c r="J105" s="41">
        <f t="shared" si="13"/>
        <v>2984.7566068376054</v>
      </c>
      <c r="K105" s="41">
        <f t="shared" si="14"/>
        <v>0.0007921085867154908</v>
      </c>
      <c r="L105" s="42">
        <f t="shared" si="15"/>
        <v>379447.7050665</v>
      </c>
      <c r="M105" s="45">
        <f t="shared" si="16"/>
        <v>42599.52454324336</v>
      </c>
      <c r="N105" s="44">
        <f t="shared" si="9"/>
        <v>422047.22960974334</v>
      </c>
      <c r="O105" s="41"/>
      <c r="P105" s="41"/>
      <c r="Q105" s="41"/>
    </row>
    <row r="106" spans="1:17" s="70" customFormat="1" ht="12.75">
      <c r="A106" s="35" t="s">
        <v>490</v>
      </c>
      <c r="B106" s="36" t="s">
        <v>437</v>
      </c>
      <c r="C106" s="70">
        <v>1522</v>
      </c>
      <c r="D106" s="37">
        <v>2059763</v>
      </c>
      <c r="E106" s="38">
        <v>196250</v>
      </c>
      <c r="F106" s="39">
        <f t="shared" si="10"/>
        <v>15974.31483312102</v>
      </c>
      <c r="G106" s="40">
        <f t="shared" si="11"/>
        <v>0.0008720685314704363</v>
      </c>
      <c r="H106" s="41">
        <f t="shared" si="12"/>
        <v>10.495607643312102</v>
      </c>
      <c r="I106" s="36">
        <f t="shared" si="17"/>
        <v>-767.6851668789808</v>
      </c>
      <c r="J106" s="41">
        <f t="shared" si="13"/>
        <v>0</v>
      </c>
      <c r="K106" s="41">
        <f t="shared" si="14"/>
        <v>0</v>
      </c>
      <c r="L106" s="42">
        <f t="shared" si="15"/>
        <v>173645.95547241985</v>
      </c>
      <c r="M106" s="45">
        <f t="shared" si="16"/>
        <v>0</v>
      </c>
      <c r="N106" s="44">
        <f t="shared" si="9"/>
        <v>173645.95547241985</v>
      </c>
      <c r="O106" s="41"/>
      <c r="P106" s="41"/>
      <c r="Q106" s="41"/>
    </row>
    <row r="107" spans="1:17" s="70" customFormat="1" ht="12.75">
      <c r="A107" s="35" t="s">
        <v>487</v>
      </c>
      <c r="B107" s="36" t="s">
        <v>342</v>
      </c>
      <c r="C107" s="70">
        <v>1347</v>
      </c>
      <c r="D107" s="37">
        <v>1411627.35</v>
      </c>
      <c r="E107" s="38">
        <v>116450</v>
      </c>
      <c r="F107" s="39">
        <f t="shared" si="10"/>
        <v>16328.57054916273</v>
      </c>
      <c r="G107" s="40">
        <f t="shared" si="11"/>
        <v>0.0008914080314916177</v>
      </c>
      <c r="H107" s="41">
        <f t="shared" si="12"/>
        <v>12.122175611850581</v>
      </c>
      <c r="I107" s="36">
        <f t="shared" si="17"/>
        <v>1511.570549162733</v>
      </c>
      <c r="J107" s="41">
        <f t="shared" si="13"/>
        <v>1511.570549162733</v>
      </c>
      <c r="K107" s="41">
        <f t="shared" si="14"/>
        <v>0.00040114762077254857</v>
      </c>
      <c r="L107" s="42">
        <f t="shared" si="15"/>
        <v>177496.82938696697</v>
      </c>
      <c r="M107" s="45">
        <f t="shared" si="16"/>
        <v>21573.68093612369</v>
      </c>
      <c r="N107" s="44">
        <f t="shared" si="9"/>
        <v>199070.51032309065</v>
      </c>
      <c r="O107" s="41"/>
      <c r="P107" s="41"/>
      <c r="Q107" s="41"/>
    </row>
    <row r="108" spans="1:17" s="70" customFormat="1" ht="12.75">
      <c r="A108" s="35" t="s">
        <v>479</v>
      </c>
      <c r="B108" s="36" t="s">
        <v>124</v>
      </c>
      <c r="C108" s="70">
        <v>161</v>
      </c>
      <c r="D108" s="37">
        <v>1935540.76</v>
      </c>
      <c r="E108" s="38">
        <v>211650</v>
      </c>
      <c r="F108" s="39">
        <f t="shared" si="10"/>
        <v>1472.3461486416254</v>
      </c>
      <c r="G108" s="40">
        <f t="shared" si="11"/>
        <v>8.037820445355483E-05</v>
      </c>
      <c r="H108" s="41">
        <f t="shared" si="12"/>
        <v>9.145007134420034</v>
      </c>
      <c r="I108" s="36">
        <f t="shared" si="17"/>
        <v>-298.65385135837454</v>
      </c>
      <c r="J108" s="41">
        <f t="shared" si="13"/>
        <v>0</v>
      </c>
      <c r="K108" s="41">
        <f t="shared" si="14"/>
        <v>0</v>
      </c>
      <c r="L108" s="42">
        <f t="shared" si="15"/>
        <v>16004.87760745235</v>
      </c>
      <c r="M108" s="45">
        <f t="shared" si="16"/>
        <v>0</v>
      </c>
      <c r="N108" s="44">
        <f t="shared" si="9"/>
        <v>16004.87760745235</v>
      </c>
      <c r="O108" s="41"/>
      <c r="P108" s="41"/>
      <c r="Q108" s="41"/>
    </row>
    <row r="109" spans="1:17" s="70" customFormat="1" ht="12.75">
      <c r="A109" s="35" t="s">
        <v>489</v>
      </c>
      <c r="B109" s="36" t="s">
        <v>403</v>
      </c>
      <c r="C109" s="70">
        <v>90</v>
      </c>
      <c r="D109" s="37">
        <v>188845.21</v>
      </c>
      <c r="E109" s="38">
        <v>20050</v>
      </c>
      <c r="F109" s="39">
        <f t="shared" si="10"/>
        <v>847.684234413965</v>
      </c>
      <c r="G109" s="40">
        <f t="shared" si="11"/>
        <v>4.6276710655739404E-05</v>
      </c>
      <c r="H109" s="41">
        <f t="shared" si="12"/>
        <v>9.418713715710723</v>
      </c>
      <c r="I109" s="36">
        <f t="shared" si="17"/>
        <v>-142.31576558603493</v>
      </c>
      <c r="J109" s="41">
        <f t="shared" si="13"/>
        <v>0</v>
      </c>
      <c r="K109" s="41">
        <f t="shared" si="14"/>
        <v>0</v>
      </c>
      <c r="L109" s="42">
        <f t="shared" si="15"/>
        <v>9214.601086897492</v>
      </c>
      <c r="M109" s="45">
        <f t="shared" si="16"/>
        <v>0</v>
      </c>
      <c r="N109" s="44">
        <f t="shared" si="9"/>
        <v>9214.601086897492</v>
      </c>
      <c r="O109" s="41"/>
      <c r="P109" s="41"/>
      <c r="Q109" s="41"/>
    </row>
    <row r="110" spans="1:17" s="70" customFormat="1" ht="12.75">
      <c r="A110" s="35" t="s">
        <v>476</v>
      </c>
      <c r="B110" s="36" t="s">
        <v>23</v>
      </c>
      <c r="C110" s="70">
        <v>258</v>
      </c>
      <c r="D110" s="37">
        <v>270447.02</v>
      </c>
      <c r="E110" s="38">
        <v>19500</v>
      </c>
      <c r="F110" s="39">
        <f t="shared" si="10"/>
        <v>3578.222110769231</v>
      </c>
      <c r="G110" s="40">
        <f t="shared" si="11"/>
        <v>0.00019534201835960072</v>
      </c>
      <c r="H110" s="41">
        <f t="shared" si="12"/>
        <v>13.86907794871795</v>
      </c>
      <c r="I110" s="36">
        <f t="shared" si="17"/>
        <v>740.222110769231</v>
      </c>
      <c r="J110" s="41">
        <f t="shared" si="13"/>
        <v>740.222110769231</v>
      </c>
      <c r="K110" s="41">
        <f t="shared" si="14"/>
        <v>0.00019644358560887989</v>
      </c>
      <c r="L110" s="42">
        <f t="shared" si="15"/>
        <v>38896.428661138736</v>
      </c>
      <c r="M110" s="45">
        <f t="shared" si="16"/>
        <v>10564.717371904928</v>
      </c>
      <c r="N110" s="44">
        <f t="shared" si="9"/>
        <v>49461.14603304367</v>
      </c>
      <c r="O110" s="41"/>
      <c r="P110" s="41"/>
      <c r="Q110" s="41"/>
    </row>
    <row r="111" spans="1:17" s="70" customFormat="1" ht="12.75">
      <c r="A111" s="35" t="s">
        <v>477</v>
      </c>
      <c r="B111" s="36" t="s">
        <v>77</v>
      </c>
      <c r="C111" s="70">
        <v>8520</v>
      </c>
      <c r="D111" s="37">
        <v>26956372.77</v>
      </c>
      <c r="E111" s="38">
        <v>1910200</v>
      </c>
      <c r="F111" s="39">
        <f t="shared" si="10"/>
        <v>120232.59135190032</v>
      </c>
      <c r="G111" s="40">
        <f t="shared" si="11"/>
        <v>0.0065637281141936316</v>
      </c>
      <c r="H111" s="41">
        <f t="shared" si="12"/>
        <v>14.111806496701917</v>
      </c>
      <c r="I111" s="36">
        <f t="shared" si="17"/>
        <v>26512.59135190033</v>
      </c>
      <c r="J111" s="41">
        <f t="shared" si="13"/>
        <v>26512.59135190033</v>
      </c>
      <c r="K111" s="41">
        <f t="shared" si="14"/>
        <v>0.007036034770074546</v>
      </c>
      <c r="L111" s="42">
        <f t="shared" si="15"/>
        <v>1306967.0544452807</v>
      </c>
      <c r="M111" s="45">
        <f t="shared" si="16"/>
        <v>378397.2815113059</v>
      </c>
      <c r="N111" s="44">
        <f t="shared" si="9"/>
        <v>1685364.3359565865</v>
      </c>
      <c r="O111" s="41"/>
      <c r="P111" s="41"/>
      <c r="Q111" s="41"/>
    </row>
    <row r="112" spans="1:17" s="70" customFormat="1" ht="12.75">
      <c r="A112" s="35" t="s">
        <v>481</v>
      </c>
      <c r="B112" s="36" t="s">
        <v>184</v>
      </c>
      <c r="C112" s="70">
        <v>1497</v>
      </c>
      <c r="D112" s="37">
        <v>4502333.04</v>
      </c>
      <c r="E112" s="38">
        <v>382450</v>
      </c>
      <c r="F112" s="39">
        <f t="shared" si="10"/>
        <v>17623.19927017911</v>
      </c>
      <c r="G112" s="40">
        <f t="shared" si="11"/>
        <v>0.0009620843001973861</v>
      </c>
      <c r="H112" s="41">
        <f t="shared" si="12"/>
        <v>11.772344201856452</v>
      </c>
      <c r="I112" s="36">
        <f t="shared" si="17"/>
        <v>1156.1992701791085</v>
      </c>
      <c r="J112" s="41">
        <f t="shared" si="13"/>
        <v>1156.1992701791085</v>
      </c>
      <c r="K112" s="41">
        <f t="shared" si="14"/>
        <v>0.00030683753836578215</v>
      </c>
      <c r="L112" s="42">
        <f t="shared" si="15"/>
        <v>191569.86122535376</v>
      </c>
      <c r="M112" s="45">
        <f t="shared" si="16"/>
        <v>16501.69366374562</v>
      </c>
      <c r="N112" s="44">
        <f t="shared" si="9"/>
        <v>208071.55488909938</v>
      </c>
      <c r="O112" s="41"/>
      <c r="P112" s="41"/>
      <c r="Q112" s="41"/>
    </row>
    <row r="113" spans="1:17" s="70" customFormat="1" ht="12.75">
      <c r="A113" s="35" t="s">
        <v>489</v>
      </c>
      <c r="B113" s="36" t="s">
        <v>404</v>
      </c>
      <c r="C113" s="70">
        <v>526</v>
      </c>
      <c r="D113" s="37">
        <v>1027511.21</v>
      </c>
      <c r="E113" s="38">
        <v>78650</v>
      </c>
      <c r="F113" s="39">
        <f t="shared" si="10"/>
        <v>6871.848651748252</v>
      </c>
      <c r="G113" s="40">
        <f t="shared" si="11"/>
        <v>0.00037514741789062097</v>
      </c>
      <c r="H113" s="41">
        <f t="shared" si="12"/>
        <v>13.064351048951048</v>
      </c>
      <c r="I113" s="36">
        <f t="shared" si="17"/>
        <v>1085.8486517482513</v>
      </c>
      <c r="J113" s="41">
        <f t="shared" si="13"/>
        <v>1085.8486517482513</v>
      </c>
      <c r="K113" s="41">
        <f t="shared" si="14"/>
        <v>0.0002881675641333207</v>
      </c>
      <c r="L113" s="42">
        <f t="shared" si="15"/>
        <v>74699.21166950907</v>
      </c>
      <c r="M113" s="45">
        <f t="shared" si="16"/>
        <v>15497.624223171395</v>
      </c>
      <c r="N113" s="44">
        <f t="shared" si="9"/>
        <v>90196.83589268046</v>
      </c>
      <c r="O113" s="41"/>
      <c r="P113" s="41"/>
      <c r="Q113" s="41"/>
    </row>
    <row r="114" spans="1:17" s="70" customFormat="1" ht="12.75">
      <c r="A114" s="35" t="s">
        <v>476</v>
      </c>
      <c r="B114" s="36" t="s">
        <v>24</v>
      </c>
      <c r="C114" s="70">
        <v>79</v>
      </c>
      <c r="D114" s="37">
        <v>113335.98</v>
      </c>
      <c r="E114" s="38">
        <v>13000</v>
      </c>
      <c r="F114" s="39">
        <f t="shared" si="10"/>
        <v>688.7340323076922</v>
      </c>
      <c r="G114" s="40">
        <f t="shared" si="11"/>
        <v>3.759931379860835E-05</v>
      </c>
      <c r="H114" s="41">
        <f t="shared" si="12"/>
        <v>8.718152307692307</v>
      </c>
      <c r="I114" s="36">
        <f t="shared" si="17"/>
        <v>-180.26596769230775</v>
      </c>
      <c r="J114" s="41">
        <f t="shared" si="13"/>
        <v>0</v>
      </c>
      <c r="K114" s="41">
        <f t="shared" si="14"/>
        <v>0</v>
      </c>
      <c r="L114" s="42">
        <f t="shared" si="15"/>
        <v>7486.761113438965</v>
      </c>
      <c r="M114" s="45">
        <f t="shared" si="16"/>
        <v>0</v>
      </c>
      <c r="N114" s="44">
        <f t="shared" si="9"/>
        <v>7486.761113438965</v>
      </c>
      <c r="O114" s="41"/>
      <c r="P114" s="41"/>
      <c r="Q114" s="41"/>
    </row>
    <row r="115" spans="1:17" s="70" customFormat="1" ht="12.75">
      <c r="A115" s="35" t="s">
        <v>478</v>
      </c>
      <c r="B115" s="36" t="s">
        <v>102</v>
      </c>
      <c r="C115" s="70">
        <v>305</v>
      </c>
      <c r="D115" s="37">
        <v>955793.62</v>
      </c>
      <c r="E115" s="38">
        <v>156050</v>
      </c>
      <c r="F115" s="39">
        <f t="shared" si="10"/>
        <v>1868.100314642743</v>
      </c>
      <c r="G115" s="40">
        <f t="shared" si="11"/>
        <v>0.0001019831845715329</v>
      </c>
      <c r="H115" s="41">
        <f t="shared" si="12"/>
        <v>6.124919064402435</v>
      </c>
      <c r="I115" s="36">
        <f t="shared" si="17"/>
        <v>-1486.8996853572573</v>
      </c>
      <c r="J115" s="41">
        <f t="shared" si="13"/>
        <v>0</v>
      </c>
      <c r="K115" s="41">
        <f t="shared" si="14"/>
        <v>0</v>
      </c>
      <c r="L115" s="42">
        <f t="shared" si="15"/>
        <v>20306.85306025668</v>
      </c>
      <c r="M115" s="45">
        <f t="shared" si="16"/>
        <v>0</v>
      </c>
      <c r="N115" s="44">
        <f t="shared" si="9"/>
        <v>20306.85306025668</v>
      </c>
      <c r="O115" s="41"/>
      <c r="P115" s="41"/>
      <c r="Q115" s="41"/>
    </row>
    <row r="116" spans="1:17" s="70" customFormat="1" ht="12.75">
      <c r="A116" s="35" t="s">
        <v>482</v>
      </c>
      <c r="B116" s="36" t="s">
        <v>203</v>
      </c>
      <c r="C116" s="70">
        <v>2286</v>
      </c>
      <c r="D116" s="37">
        <v>5456190.78</v>
      </c>
      <c r="E116" s="38">
        <v>432650</v>
      </c>
      <c r="F116" s="39">
        <f t="shared" si="10"/>
        <v>28828.96596112331</v>
      </c>
      <c r="G116" s="40">
        <f t="shared" si="11"/>
        <v>0.0015738286287810726</v>
      </c>
      <c r="H116" s="41">
        <f t="shared" si="12"/>
        <v>12.611096220963828</v>
      </c>
      <c r="I116" s="36">
        <f t="shared" si="17"/>
        <v>3682.965961123312</v>
      </c>
      <c r="J116" s="41">
        <f t="shared" si="13"/>
        <v>3682.965961123312</v>
      </c>
      <c r="K116" s="41">
        <f t="shared" si="14"/>
        <v>0.0009774026316596643</v>
      </c>
      <c r="L116" s="42">
        <f t="shared" si="15"/>
        <v>313380.16008183686</v>
      </c>
      <c r="M116" s="45">
        <f t="shared" si="16"/>
        <v>52564.62067740674</v>
      </c>
      <c r="N116" s="44">
        <f t="shared" si="9"/>
        <v>365944.7807592436</v>
      </c>
      <c r="O116" s="41"/>
      <c r="P116" s="41"/>
      <c r="Q116" s="41"/>
    </row>
    <row r="117" spans="1:17" s="70" customFormat="1" ht="12.75">
      <c r="A117" s="35" t="s">
        <v>489</v>
      </c>
      <c r="B117" s="36" t="s">
        <v>518</v>
      </c>
      <c r="C117" s="70">
        <v>583</v>
      </c>
      <c r="D117" s="37">
        <v>1143263.97</v>
      </c>
      <c r="E117" s="38">
        <v>66350</v>
      </c>
      <c r="F117" s="39">
        <f t="shared" si="10"/>
        <v>10045.55982682743</v>
      </c>
      <c r="G117" s="40">
        <f t="shared" si="11"/>
        <v>0.0005484064072542271</v>
      </c>
      <c r="H117" s="41">
        <f t="shared" si="12"/>
        <v>17.23080587792012</v>
      </c>
      <c r="I117" s="36">
        <f t="shared" si="17"/>
        <v>3632.5598268274293</v>
      </c>
      <c r="J117" s="41">
        <f t="shared" si="13"/>
        <v>3632.5598268274293</v>
      </c>
      <c r="K117" s="41">
        <f t="shared" si="14"/>
        <v>0.0009640256173639472</v>
      </c>
      <c r="L117" s="42">
        <f t="shared" si="15"/>
        <v>109198.47596643334</v>
      </c>
      <c r="M117" s="45">
        <f t="shared" si="16"/>
        <v>51845.20611939943</v>
      </c>
      <c r="N117" s="44">
        <f t="shared" si="9"/>
        <v>161043.68208583276</v>
      </c>
      <c r="O117" s="41"/>
      <c r="P117" s="41"/>
      <c r="Q117" s="41"/>
    </row>
    <row r="118" spans="1:17" s="70" customFormat="1" ht="12.75">
      <c r="A118" s="35" t="s">
        <v>490</v>
      </c>
      <c r="B118" s="36" t="s">
        <v>438</v>
      </c>
      <c r="C118" s="70">
        <v>2171</v>
      </c>
      <c r="D118" s="37">
        <v>3702495.95</v>
      </c>
      <c r="E118" s="38">
        <v>308700</v>
      </c>
      <c r="F118" s="39">
        <f t="shared" si="10"/>
        <v>26038.60935357953</v>
      </c>
      <c r="G118" s="40">
        <f t="shared" si="11"/>
        <v>0.0014214977016370688</v>
      </c>
      <c r="H118" s="41">
        <f t="shared" si="12"/>
        <v>11.993832037576937</v>
      </c>
      <c r="I118" s="36">
        <f t="shared" si="17"/>
        <v>2157.609353579529</v>
      </c>
      <c r="J118" s="41">
        <f t="shared" si="13"/>
        <v>2157.609353579529</v>
      </c>
      <c r="K118" s="41">
        <f t="shared" si="14"/>
        <v>0.0005725964026121312</v>
      </c>
      <c r="L118" s="42">
        <f t="shared" si="15"/>
        <v>283048.0836023442</v>
      </c>
      <c r="M118" s="45">
        <f t="shared" si="16"/>
        <v>30794.180135822167</v>
      </c>
      <c r="N118" s="44">
        <f t="shared" si="9"/>
        <v>313842.26373816637</v>
      </c>
      <c r="O118" s="41"/>
      <c r="P118" s="41"/>
      <c r="Q118" s="41"/>
    </row>
    <row r="119" spans="1:17" s="70" customFormat="1" ht="12.75">
      <c r="A119" s="35" t="s">
        <v>489</v>
      </c>
      <c r="B119" s="36" t="s">
        <v>405</v>
      </c>
      <c r="C119" s="70">
        <v>72</v>
      </c>
      <c r="D119" s="37">
        <v>347735.44</v>
      </c>
      <c r="E119" s="38">
        <v>40200</v>
      </c>
      <c r="F119" s="39">
        <f t="shared" si="10"/>
        <v>622.8097432835821</v>
      </c>
      <c r="G119" s="40">
        <f t="shared" si="11"/>
        <v>3.4000380228181405E-05</v>
      </c>
      <c r="H119" s="41">
        <f t="shared" si="12"/>
        <v>8.650135323383084</v>
      </c>
      <c r="I119" s="36">
        <f t="shared" si="17"/>
        <v>-169.19025671641793</v>
      </c>
      <c r="J119" s="41">
        <f t="shared" si="13"/>
        <v>0</v>
      </c>
      <c r="K119" s="41">
        <f t="shared" si="14"/>
        <v>0</v>
      </c>
      <c r="L119" s="42">
        <f t="shared" si="15"/>
        <v>6770.142824891375</v>
      </c>
      <c r="M119" s="45">
        <f t="shared" si="16"/>
        <v>0</v>
      </c>
      <c r="N119" s="44">
        <f t="shared" si="9"/>
        <v>6770.142824891375</v>
      </c>
      <c r="O119" s="41"/>
      <c r="P119" s="41"/>
      <c r="Q119" s="41"/>
    </row>
    <row r="120" spans="1:17" s="70" customFormat="1" ht="12.75">
      <c r="A120" s="35" t="s">
        <v>479</v>
      </c>
      <c r="B120" s="36" t="s">
        <v>125</v>
      </c>
      <c r="C120" s="70">
        <v>1681</v>
      </c>
      <c r="D120" s="37">
        <v>4366618.14</v>
      </c>
      <c r="E120" s="38">
        <v>355750</v>
      </c>
      <c r="F120" s="39">
        <f t="shared" si="10"/>
        <v>20633.26800657765</v>
      </c>
      <c r="G120" s="40">
        <f t="shared" si="11"/>
        <v>0.0011264097344960468</v>
      </c>
      <c r="H120" s="41">
        <f t="shared" si="12"/>
        <v>12.274400955727335</v>
      </c>
      <c r="I120" s="36">
        <f t="shared" si="17"/>
        <v>2142.268006577651</v>
      </c>
      <c r="J120" s="41">
        <f t="shared" si="13"/>
        <v>2142.268006577651</v>
      </c>
      <c r="K120" s="41">
        <f t="shared" si="14"/>
        <v>0.0005685250446112372</v>
      </c>
      <c r="L120" s="42">
        <f t="shared" si="15"/>
        <v>224290.27942356345</v>
      </c>
      <c r="M120" s="45">
        <f t="shared" si="16"/>
        <v>30575.222889313096</v>
      </c>
      <c r="N120" s="44">
        <f t="shared" si="9"/>
        <v>254865.50231287655</v>
      </c>
      <c r="O120" s="41"/>
      <c r="P120" s="41"/>
      <c r="Q120" s="41"/>
    </row>
    <row r="121" spans="1:17" s="70" customFormat="1" ht="12.75">
      <c r="A121" s="35" t="s">
        <v>479</v>
      </c>
      <c r="B121" s="36" t="s">
        <v>126</v>
      </c>
      <c r="C121" s="70">
        <v>2197</v>
      </c>
      <c r="D121" s="37">
        <v>4640063.13</v>
      </c>
      <c r="E121" s="38">
        <v>647600</v>
      </c>
      <c r="F121" s="39">
        <f t="shared" si="10"/>
        <v>15741.53597376467</v>
      </c>
      <c r="G121" s="40">
        <f t="shared" si="11"/>
        <v>0.0008593606863980856</v>
      </c>
      <c r="H121" s="41">
        <f t="shared" si="12"/>
        <v>7.165014098208771</v>
      </c>
      <c r="I121" s="36">
        <f t="shared" si="17"/>
        <v>-8425.46402623533</v>
      </c>
      <c r="J121" s="41">
        <f t="shared" si="13"/>
        <v>0</v>
      </c>
      <c r="K121" s="41">
        <f t="shared" si="14"/>
        <v>0</v>
      </c>
      <c r="L121" s="42">
        <f t="shared" si="15"/>
        <v>171115.57417788665</v>
      </c>
      <c r="M121" s="45">
        <f t="shared" si="16"/>
        <v>0</v>
      </c>
      <c r="N121" s="44">
        <f t="shared" si="9"/>
        <v>171115.57417788665</v>
      </c>
      <c r="O121" s="41"/>
      <c r="P121" s="41"/>
      <c r="Q121" s="41"/>
    </row>
    <row r="122" spans="1:17" s="70" customFormat="1" ht="12.75">
      <c r="A122" s="35" t="s">
        <v>483</v>
      </c>
      <c r="B122" s="36" t="s">
        <v>221</v>
      </c>
      <c r="C122" s="70">
        <v>1192</v>
      </c>
      <c r="D122" s="37">
        <v>3868087.73</v>
      </c>
      <c r="E122" s="38">
        <v>410100</v>
      </c>
      <c r="F122" s="39">
        <f t="shared" si="10"/>
        <v>11243.01529909778</v>
      </c>
      <c r="G122" s="40">
        <f t="shared" si="11"/>
        <v>0.0006137778016528698</v>
      </c>
      <c r="H122" s="41">
        <f t="shared" si="12"/>
        <v>9.432059814679347</v>
      </c>
      <c r="I122" s="36">
        <f t="shared" si="17"/>
        <v>-1868.9847009022185</v>
      </c>
      <c r="J122" s="41">
        <f t="shared" si="13"/>
        <v>0</v>
      </c>
      <c r="K122" s="41">
        <f t="shared" si="14"/>
        <v>0</v>
      </c>
      <c r="L122" s="42">
        <f t="shared" si="15"/>
        <v>122215.2032433326</v>
      </c>
      <c r="M122" s="45">
        <f t="shared" si="16"/>
        <v>0</v>
      </c>
      <c r="N122" s="44">
        <f t="shared" si="9"/>
        <v>122215.2032433326</v>
      </c>
      <c r="O122" s="41"/>
      <c r="P122" s="41"/>
      <c r="Q122" s="41"/>
    </row>
    <row r="123" spans="1:17" s="70" customFormat="1" ht="12.75">
      <c r="A123" s="35" t="s">
        <v>487</v>
      </c>
      <c r="B123" s="36" t="s">
        <v>343</v>
      </c>
      <c r="C123" s="70">
        <v>63</v>
      </c>
      <c r="D123" s="37">
        <v>108299</v>
      </c>
      <c r="E123" s="38">
        <v>10550</v>
      </c>
      <c r="F123" s="39">
        <f t="shared" si="10"/>
        <v>646.7144075829384</v>
      </c>
      <c r="G123" s="40">
        <f t="shared" si="11"/>
        <v>3.5305381770257593E-05</v>
      </c>
      <c r="H123" s="41">
        <f t="shared" si="12"/>
        <v>10.265308056872039</v>
      </c>
      <c r="I123" s="36">
        <f t="shared" si="17"/>
        <v>-46.28559241706156</v>
      </c>
      <c r="J123" s="41">
        <f t="shared" si="13"/>
        <v>0</v>
      </c>
      <c r="K123" s="41">
        <f t="shared" si="14"/>
        <v>0</v>
      </c>
      <c r="L123" s="42">
        <f t="shared" si="15"/>
        <v>7029.994237354001</v>
      </c>
      <c r="M123" s="45">
        <f t="shared" si="16"/>
        <v>0</v>
      </c>
      <c r="N123" s="44">
        <f t="shared" si="9"/>
        <v>7029.994237354001</v>
      </c>
      <c r="O123" s="41"/>
      <c r="P123" s="41"/>
      <c r="Q123" s="41"/>
    </row>
    <row r="124" spans="1:17" s="70" customFormat="1" ht="12.75">
      <c r="A124" s="35" t="s">
        <v>489</v>
      </c>
      <c r="B124" s="36" t="s">
        <v>406</v>
      </c>
      <c r="C124" s="70">
        <v>309</v>
      </c>
      <c r="D124" s="37">
        <v>277213.73</v>
      </c>
      <c r="E124" s="38">
        <v>22000</v>
      </c>
      <c r="F124" s="39">
        <f t="shared" si="10"/>
        <v>3893.592844090909</v>
      </c>
      <c r="G124" s="40">
        <f t="shared" si="11"/>
        <v>0.00021255871248073796</v>
      </c>
      <c r="H124" s="41">
        <f t="shared" si="12"/>
        <v>12.60062409090909</v>
      </c>
      <c r="I124" s="36">
        <f t="shared" si="17"/>
        <v>494.5928440909088</v>
      </c>
      <c r="J124" s="41">
        <f t="shared" si="13"/>
        <v>494.5928440909088</v>
      </c>
      <c r="K124" s="41">
        <f t="shared" si="14"/>
        <v>0.00013125734870138452</v>
      </c>
      <c r="L124" s="42">
        <f t="shared" si="15"/>
        <v>42324.610269412515</v>
      </c>
      <c r="M124" s="45">
        <f t="shared" si="16"/>
        <v>7059.007743712333</v>
      </c>
      <c r="N124" s="44">
        <f t="shared" si="9"/>
        <v>49383.61801312485</v>
      </c>
      <c r="O124" s="41"/>
      <c r="P124" s="41"/>
      <c r="Q124" s="41"/>
    </row>
    <row r="125" spans="1:17" s="70" customFormat="1" ht="12.75">
      <c r="A125" s="35" t="s">
        <v>487</v>
      </c>
      <c r="B125" s="36" t="s">
        <v>344</v>
      </c>
      <c r="C125" s="70">
        <v>880</v>
      </c>
      <c r="D125" s="37">
        <v>1260621.69</v>
      </c>
      <c r="E125" s="38">
        <v>85000</v>
      </c>
      <c r="F125" s="39">
        <f t="shared" si="10"/>
        <v>13051.142202352941</v>
      </c>
      <c r="G125" s="40">
        <f t="shared" si="11"/>
        <v>0.0007124869224950713</v>
      </c>
      <c r="H125" s="41">
        <f t="shared" si="12"/>
        <v>14.830843411764706</v>
      </c>
      <c r="I125" s="36">
        <f t="shared" si="17"/>
        <v>3371.142202352941</v>
      </c>
      <c r="J125" s="41">
        <f t="shared" si="13"/>
        <v>3371.142202352941</v>
      </c>
      <c r="K125" s="41">
        <f t="shared" si="14"/>
        <v>0.000894649392652478</v>
      </c>
      <c r="L125" s="42">
        <f t="shared" si="15"/>
        <v>141870.12597467497</v>
      </c>
      <c r="M125" s="45">
        <f t="shared" si="16"/>
        <v>48114.15934515796</v>
      </c>
      <c r="N125" s="44">
        <f t="shared" si="9"/>
        <v>189984.28531983294</v>
      </c>
      <c r="O125" s="41"/>
      <c r="P125" s="41"/>
      <c r="Q125" s="41"/>
    </row>
    <row r="126" spans="1:17" s="70" customFormat="1" ht="12.75">
      <c r="A126" s="35" t="s">
        <v>484</v>
      </c>
      <c r="B126" s="36" t="s">
        <v>262</v>
      </c>
      <c r="C126" s="70">
        <v>3787</v>
      </c>
      <c r="D126" s="37">
        <v>4272544.22</v>
      </c>
      <c r="E126" s="38">
        <v>271450</v>
      </c>
      <c r="F126" s="39">
        <f t="shared" si="10"/>
        <v>59606.28093991527</v>
      </c>
      <c r="G126" s="40">
        <f t="shared" si="11"/>
        <v>0.0032540213729799327</v>
      </c>
      <c r="H126" s="41">
        <f t="shared" si="12"/>
        <v>15.739709780806777</v>
      </c>
      <c r="I126" s="36">
        <f t="shared" si="17"/>
        <v>17949.280939915265</v>
      </c>
      <c r="J126" s="41">
        <f t="shared" si="13"/>
        <v>17949.280939915265</v>
      </c>
      <c r="K126" s="41">
        <f t="shared" si="14"/>
        <v>0.0047634636356294145</v>
      </c>
      <c r="L126" s="42">
        <f t="shared" si="15"/>
        <v>647939.5025136638</v>
      </c>
      <c r="M126" s="45">
        <f t="shared" si="16"/>
        <v>256178.62179510453</v>
      </c>
      <c r="N126" s="44">
        <f t="shared" si="9"/>
        <v>904118.1243087684</v>
      </c>
      <c r="O126" s="41"/>
      <c r="P126" s="41"/>
      <c r="Q126" s="41"/>
    </row>
    <row r="127" spans="1:17" s="70" customFormat="1" ht="12.75">
      <c r="A127" s="35" t="s">
        <v>483</v>
      </c>
      <c r="B127" s="36" t="s">
        <v>222</v>
      </c>
      <c r="C127" s="70">
        <v>2292</v>
      </c>
      <c r="D127" s="37">
        <v>3505371.77</v>
      </c>
      <c r="E127" s="38">
        <v>205950</v>
      </c>
      <c r="F127" s="39">
        <f t="shared" si="10"/>
        <v>39010.98371857247</v>
      </c>
      <c r="G127" s="40">
        <f t="shared" si="11"/>
        <v>0.002129684536587151</v>
      </c>
      <c r="H127" s="41">
        <f t="shared" si="12"/>
        <v>17.02049900461277</v>
      </c>
      <c r="I127" s="36">
        <f t="shared" si="17"/>
        <v>13798.983718572468</v>
      </c>
      <c r="J127" s="41">
        <f t="shared" si="13"/>
        <v>13798.983718572468</v>
      </c>
      <c r="K127" s="41">
        <f t="shared" si="14"/>
        <v>0.003662038461155905</v>
      </c>
      <c r="L127" s="42">
        <f t="shared" si="15"/>
        <v>424061.97777479416</v>
      </c>
      <c r="M127" s="45">
        <f t="shared" si="16"/>
        <v>196944.08054731076</v>
      </c>
      <c r="N127" s="44">
        <f t="shared" si="9"/>
        <v>621006.0583221049</v>
      </c>
      <c r="O127" s="41"/>
      <c r="P127" s="41"/>
      <c r="Q127" s="41"/>
    </row>
    <row r="128" spans="1:17" s="70" customFormat="1" ht="12.75">
      <c r="A128" s="35" t="s">
        <v>484</v>
      </c>
      <c r="B128" s="36" t="s">
        <v>263</v>
      </c>
      <c r="C128" s="70">
        <v>1218</v>
      </c>
      <c r="D128" s="37">
        <v>1422868.27</v>
      </c>
      <c r="E128" s="38">
        <v>122950</v>
      </c>
      <c r="F128" s="39">
        <f t="shared" si="10"/>
        <v>14095.596200569338</v>
      </c>
      <c r="G128" s="40">
        <f t="shared" si="11"/>
        <v>0.0007695056725277475</v>
      </c>
      <c r="H128" s="41">
        <f t="shared" si="12"/>
        <v>11.572739080927207</v>
      </c>
      <c r="I128" s="36">
        <f t="shared" si="17"/>
        <v>697.5962005693376</v>
      </c>
      <c r="J128" s="41">
        <f t="shared" si="13"/>
        <v>697.5962005693376</v>
      </c>
      <c r="K128" s="41">
        <f t="shared" si="14"/>
        <v>0.00018513132335990783</v>
      </c>
      <c r="L128" s="42">
        <f t="shared" si="15"/>
        <v>153223.6778710752</v>
      </c>
      <c r="M128" s="45">
        <f t="shared" si="16"/>
        <v>9956.344982820125</v>
      </c>
      <c r="N128" s="44">
        <f t="shared" si="9"/>
        <v>163180.02285389532</v>
      </c>
      <c r="O128" s="41"/>
      <c r="P128" s="41"/>
      <c r="Q128" s="41"/>
    </row>
    <row r="129" spans="1:17" s="70" customFormat="1" ht="12.75">
      <c r="A129" s="35" t="s">
        <v>485</v>
      </c>
      <c r="B129" s="36" t="s">
        <v>311</v>
      </c>
      <c r="C129" s="70">
        <v>4439</v>
      </c>
      <c r="D129" s="37">
        <v>6396402.65</v>
      </c>
      <c r="E129" s="38">
        <v>384100</v>
      </c>
      <c r="F129" s="39">
        <f t="shared" si="10"/>
        <v>73922.49769161677</v>
      </c>
      <c r="G129" s="40">
        <f t="shared" si="11"/>
        <v>0.00403557114517943</v>
      </c>
      <c r="H129" s="41">
        <f t="shared" si="12"/>
        <v>16.652961858890915</v>
      </c>
      <c r="I129" s="36">
        <f t="shared" si="17"/>
        <v>25093.497691616772</v>
      </c>
      <c r="J129" s="41">
        <f t="shared" si="13"/>
        <v>25093.497691616772</v>
      </c>
      <c r="K129" s="41">
        <f t="shared" si="14"/>
        <v>0.006659429096067814</v>
      </c>
      <c r="L129" s="42">
        <f t="shared" si="15"/>
        <v>803561.3969466641</v>
      </c>
      <c r="M129" s="45">
        <f t="shared" si="16"/>
        <v>358143.4641407629</v>
      </c>
      <c r="N129" s="44">
        <f t="shared" si="9"/>
        <v>1161704.861087427</v>
      </c>
      <c r="O129" s="41"/>
      <c r="P129" s="41"/>
      <c r="Q129" s="41"/>
    </row>
    <row r="130" spans="1:17" s="70" customFormat="1" ht="12.75">
      <c r="A130" s="35" t="s">
        <v>482</v>
      </c>
      <c r="B130" s="36" t="s">
        <v>204</v>
      </c>
      <c r="C130" s="70">
        <v>1759</v>
      </c>
      <c r="D130" s="37">
        <v>2368464.18</v>
      </c>
      <c r="E130" s="38">
        <v>202000</v>
      </c>
      <c r="F130" s="39">
        <f t="shared" si="10"/>
        <v>20624.398478316834</v>
      </c>
      <c r="G130" s="40">
        <f t="shared" si="11"/>
        <v>0.0011259255299109958</v>
      </c>
      <c r="H130" s="41">
        <f t="shared" si="12"/>
        <v>11.725070198019802</v>
      </c>
      <c r="I130" s="36">
        <f t="shared" si="17"/>
        <v>1275.3984783168316</v>
      </c>
      <c r="J130" s="41">
        <f t="shared" si="13"/>
        <v>1275.3984783168316</v>
      </c>
      <c r="K130" s="41">
        <f t="shared" si="14"/>
        <v>0.0003384711784687236</v>
      </c>
      <c r="L130" s="42">
        <f t="shared" si="15"/>
        <v>224193.86479010165</v>
      </c>
      <c r="M130" s="45">
        <f t="shared" si="16"/>
        <v>18202.947823286002</v>
      </c>
      <c r="N130" s="44">
        <f t="shared" si="9"/>
        <v>242396.81261338765</v>
      </c>
      <c r="O130" s="41"/>
      <c r="P130" s="41"/>
      <c r="Q130" s="41"/>
    </row>
    <row r="131" spans="1:17" s="70" customFormat="1" ht="12.75">
      <c r="A131" s="35" t="s">
        <v>484</v>
      </c>
      <c r="B131" s="36" t="s">
        <v>264</v>
      </c>
      <c r="C131" s="70">
        <v>25</v>
      </c>
      <c r="D131" s="37">
        <v>98425.51</v>
      </c>
      <c r="E131" s="38">
        <v>4900</v>
      </c>
      <c r="F131" s="39">
        <f t="shared" si="10"/>
        <v>502.1709693877551</v>
      </c>
      <c r="G131" s="40">
        <f t="shared" si="11"/>
        <v>2.7414477828687186E-05</v>
      </c>
      <c r="H131" s="41">
        <f t="shared" si="12"/>
        <v>20.086838775510202</v>
      </c>
      <c r="I131" s="36">
        <f t="shared" si="17"/>
        <v>227.17096938775506</v>
      </c>
      <c r="J131" s="41">
        <f t="shared" si="13"/>
        <v>227.17096938775506</v>
      </c>
      <c r="K131" s="41">
        <f t="shared" si="14"/>
        <v>6.0287688145927625E-05</v>
      </c>
      <c r="L131" s="42">
        <f t="shared" si="15"/>
        <v>5458.760435161095</v>
      </c>
      <c r="M131" s="45">
        <f t="shared" si="16"/>
        <v>3242.2661411576137</v>
      </c>
      <c r="N131" s="44">
        <f aca="true" t="shared" si="18" ref="N131:N194">L131+M131</f>
        <v>8701.026576318709</v>
      </c>
      <c r="O131" s="41"/>
      <c r="P131" s="41"/>
      <c r="Q131" s="41"/>
    </row>
    <row r="132" spans="1:17" s="70" customFormat="1" ht="12.75">
      <c r="A132" s="35" t="s">
        <v>475</v>
      </c>
      <c r="B132" s="36" t="s">
        <v>1</v>
      </c>
      <c r="C132" s="70">
        <v>4210</v>
      </c>
      <c r="D132" s="37">
        <v>7514716.86</v>
      </c>
      <c r="E132" s="38">
        <v>594200</v>
      </c>
      <c r="F132" s="39">
        <f t="shared" si="10"/>
        <v>53242.945103668804</v>
      </c>
      <c r="G132" s="40">
        <f t="shared" si="11"/>
        <v>0.002906634646479285</v>
      </c>
      <c r="H132" s="41">
        <f t="shared" si="12"/>
        <v>12.646780309660048</v>
      </c>
      <c r="I132" s="36">
        <f t="shared" si="17"/>
        <v>6932.945103668804</v>
      </c>
      <c r="J132" s="41">
        <f t="shared" si="13"/>
        <v>6932.945103668804</v>
      </c>
      <c r="K132" s="41">
        <f t="shared" si="14"/>
        <v>0.001839897208121656</v>
      </c>
      <c r="L132" s="42">
        <f t="shared" si="15"/>
        <v>578767.9891924242</v>
      </c>
      <c r="M132" s="45">
        <f t="shared" si="16"/>
        <v>98949.49706254789</v>
      </c>
      <c r="N132" s="44">
        <f t="shared" si="18"/>
        <v>677717.4862549722</v>
      </c>
      <c r="O132" s="41"/>
      <c r="P132" s="41"/>
      <c r="Q132" s="41"/>
    </row>
    <row r="133" spans="1:17" s="70" customFormat="1" ht="12.75">
      <c r="A133" s="35" t="s">
        <v>476</v>
      </c>
      <c r="B133" s="36" t="s">
        <v>25</v>
      </c>
      <c r="C133" s="70">
        <v>214</v>
      </c>
      <c r="D133" s="37">
        <v>255745.82</v>
      </c>
      <c r="E133" s="38">
        <v>20200</v>
      </c>
      <c r="F133" s="39">
        <f aca="true" t="shared" si="19" ref="F133:F196">(C133*D133)/E133</f>
        <v>2709.38640990099</v>
      </c>
      <c r="G133" s="40">
        <f t="shared" si="11"/>
        <v>0.00014791060852070874</v>
      </c>
      <c r="H133" s="41">
        <f aca="true" t="shared" si="20" ref="H133:H196">D133/E133</f>
        <v>12.660684158415842</v>
      </c>
      <c r="I133" s="36">
        <f t="shared" si="17"/>
        <v>355.3864099009902</v>
      </c>
      <c r="J133" s="41">
        <f aca="true" t="shared" si="21" ref="J133:J196">IF(I133&gt;0,I133,0)</f>
        <v>355.3864099009902</v>
      </c>
      <c r="K133" s="41">
        <f t="shared" si="14"/>
        <v>9.431409791997205E-05</v>
      </c>
      <c r="L133" s="42">
        <f t="shared" si="15"/>
        <v>29451.904310522896</v>
      </c>
      <c r="M133" s="45">
        <f t="shared" si="16"/>
        <v>5072.203226296794</v>
      </c>
      <c r="N133" s="44">
        <f t="shared" si="18"/>
        <v>34524.10753681969</v>
      </c>
      <c r="O133" s="41"/>
      <c r="P133" s="41"/>
      <c r="Q133" s="41"/>
    </row>
    <row r="134" spans="1:17" s="70" customFormat="1" ht="12.75">
      <c r="A134" s="35" t="s">
        <v>476</v>
      </c>
      <c r="B134" s="36" t="s">
        <v>26</v>
      </c>
      <c r="C134" s="70">
        <v>766</v>
      </c>
      <c r="D134" s="37">
        <v>1297662.8</v>
      </c>
      <c r="E134" s="38">
        <v>102800</v>
      </c>
      <c r="F134" s="39">
        <f t="shared" si="19"/>
        <v>9669.355105058366</v>
      </c>
      <c r="G134" s="40">
        <f t="shared" si="11"/>
        <v>0.0005278686688489992</v>
      </c>
      <c r="H134" s="41">
        <f t="shared" si="20"/>
        <v>12.623178988326849</v>
      </c>
      <c r="I134" s="36">
        <f t="shared" si="17"/>
        <v>1243.3551050583665</v>
      </c>
      <c r="J134" s="41">
        <f t="shared" si="21"/>
        <v>1243.3551050583665</v>
      </c>
      <c r="K134" s="41">
        <f t="shared" si="14"/>
        <v>0.00032996735907949294</v>
      </c>
      <c r="L134" s="42">
        <f t="shared" si="15"/>
        <v>105109.00927898723</v>
      </c>
      <c r="M134" s="45">
        <f t="shared" si="16"/>
        <v>17745.613224396016</v>
      </c>
      <c r="N134" s="44">
        <f t="shared" si="18"/>
        <v>122854.62250338325</v>
      </c>
      <c r="O134" s="41"/>
      <c r="P134" s="41"/>
      <c r="Q134" s="41"/>
    </row>
    <row r="135" spans="1:17" s="70" customFormat="1" ht="12.75">
      <c r="A135" s="35" t="s">
        <v>489</v>
      </c>
      <c r="B135" s="36" t="s">
        <v>492</v>
      </c>
      <c r="C135" s="70">
        <v>1332</v>
      </c>
      <c r="D135" s="37">
        <v>1715653.68</v>
      </c>
      <c r="E135" s="38">
        <v>112100</v>
      </c>
      <c r="F135" s="39">
        <f t="shared" si="19"/>
        <v>20385.8224956289</v>
      </c>
      <c r="G135" s="40">
        <f aca="true" t="shared" si="22" ref="G135:G198">F135/$F$494</f>
        <v>0.0011129012087403999</v>
      </c>
      <c r="H135" s="41">
        <f t="shared" si="20"/>
        <v>15.304671543264941</v>
      </c>
      <c r="I135" s="36">
        <f t="shared" si="17"/>
        <v>5733.822495628902</v>
      </c>
      <c r="J135" s="41">
        <f t="shared" si="21"/>
        <v>5733.822495628902</v>
      </c>
      <c r="K135" s="41">
        <f aca="true" t="shared" si="23" ref="K135:K198">J135/$J$494</f>
        <v>0.001521668474771286</v>
      </c>
      <c r="L135" s="42">
        <f aca="true" t="shared" si="24" ref="L135:L198">$B$501*G135</f>
        <v>221600.46689483032</v>
      </c>
      <c r="M135" s="45">
        <f aca="true" t="shared" si="25" ref="M135:M198">$G$501*K135</f>
        <v>81835.18601469466</v>
      </c>
      <c r="N135" s="44">
        <f t="shared" si="18"/>
        <v>303435.652909525</v>
      </c>
      <c r="O135" s="41"/>
      <c r="P135" s="41"/>
      <c r="Q135" s="41"/>
    </row>
    <row r="136" spans="1:17" s="70" customFormat="1" ht="12.75">
      <c r="A136" s="35" t="s">
        <v>484</v>
      </c>
      <c r="B136" s="36" t="s">
        <v>509</v>
      </c>
      <c r="C136" s="70">
        <v>1565</v>
      </c>
      <c r="D136" s="37">
        <v>2407089.11</v>
      </c>
      <c r="E136" s="38">
        <v>76350</v>
      </c>
      <c r="F136" s="39">
        <f t="shared" si="19"/>
        <v>49339.80952390307</v>
      </c>
      <c r="G136" s="40">
        <f t="shared" si="22"/>
        <v>0.002693554977727615</v>
      </c>
      <c r="H136" s="41">
        <f t="shared" si="20"/>
        <v>31.52703483955468</v>
      </c>
      <c r="I136" s="36">
        <f aca="true" t="shared" si="26" ref="I136:I199">(H136-11)*C136</f>
        <v>32124.809523903074</v>
      </c>
      <c r="J136" s="41">
        <f t="shared" si="21"/>
        <v>32124.809523903074</v>
      </c>
      <c r="K136" s="41">
        <f t="shared" si="23"/>
        <v>0.008525431324011366</v>
      </c>
      <c r="L136" s="42">
        <f t="shared" si="24"/>
        <v>536339.6463077861</v>
      </c>
      <c r="M136" s="45">
        <f t="shared" si="25"/>
        <v>458496.8866893555</v>
      </c>
      <c r="N136" s="44">
        <f t="shared" si="18"/>
        <v>994836.5329971416</v>
      </c>
      <c r="O136" s="41"/>
      <c r="P136" s="41"/>
      <c r="Q136" s="41"/>
    </row>
    <row r="137" spans="1:17" s="70" customFormat="1" ht="12.75">
      <c r="A137" s="35" t="s">
        <v>479</v>
      </c>
      <c r="B137" s="36" t="s">
        <v>127</v>
      </c>
      <c r="C137" s="70">
        <v>432</v>
      </c>
      <c r="D137" s="37">
        <v>1157117.47</v>
      </c>
      <c r="E137" s="38">
        <v>88400</v>
      </c>
      <c r="F137" s="39">
        <f t="shared" si="19"/>
        <v>5654.691708597285</v>
      </c>
      <c r="G137" s="40">
        <f t="shared" si="22"/>
        <v>0.0003087004823524582</v>
      </c>
      <c r="H137" s="41">
        <f t="shared" si="20"/>
        <v>13.089564140271493</v>
      </c>
      <c r="I137" s="36">
        <f t="shared" si="26"/>
        <v>902.6917085972851</v>
      </c>
      <c r="J137" s="41">
        <f t="shared" si="21"/>
        <v>902.6917085972851</v>
      </c>
      <c r="K137" s="41">
        <f t="shared" si="23"/>
        <v>0.00023956052292463875</v>
      </c>
      <c r="L137" s="42">
        <f t="shared" si="24"/>
        <v>61468.32304853866</v>
      </c>
      <c r="M137" s="45">
        <f t="shared" si="25"/>
        <v>12883.542164637394</v>
      </c>
      <c r="N137" s="44">
        <f t="shared" si="18"/>
        <v>74351.86521317606</v>
      </c>
      <c r="O137" s="41"/>
      <c r="P137" s="41"/>
      <c r="Q137" s="41"/>
    </row>
    <row r="138" spans="1:17" s="70" customFormat="1" ht="12.75">
      <c r="A138" s="35" t="s">
        <v>476</v>
      </c>
      <c r="B138" s="36" t="s">
        <v>27</v>
      </c>
      <c r="C138" s="70">
        <v>1320</v>
      </c>
      <c r="D138" s="37">
        <v>3204655.75</v>
      </c>
      <c r="E138" s="38">
        <v>292750</v>
      </c>
      <c r="F138" s="39">
        <f t="shared" si="19"/>
        <v>14449.686046114432</v>
      </c>
      <c r="G138" s="40">
        <f t="shared" si="22"/>
        <v>0.0007888361173599014</v>
      </c>
      <c r="H138" s="41">
        <f t="shared" si="20"/>
        <v>10.946731853116994</v>
      </c>
      <c r="I138" s="36">
        <f t="shared" si="26"/>
        <v>-70.31395388556831</v>
      </c>
      <c r="J138" s="41">
        <f t="shared" si="21"/>
        <v>0</v>
      </c>
      <c r="K138" s="41">
        <f t="shared" si="23"/>
        <v>0</v>
      </c>
      <c r="L138" s="42">
        <f t="shared" si="24"/>
        <v>157072.7487198151</v>
      </c>
      <c r="M138" s="45">
        <f t="shared" si="25"/>
        <v>0</v>
      </c>
      <c r="N138" s="44">
        <f t="shared" si="18"/>
        <v>157072.7487198151</v>
      </c>
      <c r="O138" s="41"/>
      <c r="P138" s="41"/>
      <c r="Q138" s="41"/>
    </row>
    <row r="139" spans="1:17" s="70" customFormat="1" ht="12.75">
      <c r="A139" s="35" t="s">
        <v>489</v>
      </c>
      <c r="B139" s="36" t="s">
        <v>407</v>
      </c>
      <c r="C139" s="70">
        <v>1299</v>
      </c>
      <c r="D139" s="37">
        <v>3098826.57</v>
      </c>
      <c r="E139" s="38">
        <v>165750</v>
      </c>
      <c r="F139" s="39">
        <f t="shared" si="19"/>
        <v>24285.826331402714</v>
      </c>
      <c r="G139" s="40">
        <f t="shared" si="22"/>
        <v>0.0013258099095718485</v>
      </c>
      <c r="H139" s="41">
        <f t="shared" si="20"/>
        <v>18.69578624434389</v>
      </c>
      <c r="I139" s="36">
        <f t="shared" si="26"/>
        <v>9996.826331402712</v>
      </c>
      <c r="J139" s="41">
        <f t="shared" si="21"/>
        <v>9996.826331402712</v>
      </c>
      <c r="K139" s="41">
        <f t="shared" si="23"/>
        <v>0.0026530042546408675</v>
      </c>
      <c r="L139" s="42">
        <f t="shared" si="24"/>
        <v>263994.76671199076</v>
      </c>
      <c r="M139" s="45">
        <f t="shared" si="25"/>
        <v>142678.31677918165</v>
      </c>
      <c r="N139" s="44">
        <f t="shared" si="18"/>
        <v>406673.0834911724</v>
      </c>
      <c r="O139" s="41"/>
      <c r="P139" s="41"/>
      <c r="Q139" s="41"/>
    </row>
    <row r="140" spans="1:17" s="70" customFormat="1" ht="12.75">
      <c r="A140" s="35" t="s">
        <v>484</v>
      </c>
      <c r="B140" s="36" t="s">
        <v>265</v>
      </c>
      <c r="C140" s="70">
        <v>2171</v>
      </c>
      <c r="D140" s="37">
        <v>3059216.3</v>
      </c>
      <c r="E140" s="38">
        <v>231250</v>
      </c>
      <c r="F140" s="39">
        <f t="shared" si="19"/>
        <v>28720.253350486484</v>
      </c>
      <c r="G140" s="40">
        <f t="shared" si="22"/>
        <v>0.001567893798542607</v>
      </c>
      <c r="H140" s="41">
        <f t="shared" si="20"/>
        <v>13.229043459459458</v>
      </c>
      <c r="I140" s="36">
        <f t="shared" si="26"/>
        <v>4839.253350486483</v>
      </c>
      <c r="J140" s="41">
        <f t="shared" si="21"/>
        <v>4839.253350486483</v>
      </c>
      <c r="K140" s="41">
        <f t="shared" si="23"/>
        <v>0.0012842635555042458</v>
      </c>
      <c r="L140" s="42">
        <f t="shared" si="24"/>
        <v>312198.41893405427</v>
      </c>
      <c r="M140" s="45">
        <f t="shared" si="25"/>
        <v>69067.57200998056</v>
      </c>
      <c r="N140" s="44">
        <f t="shared" si="18"/>
        <v>381265.9909440348</v>
      </c>
      <c r="O140" s="41"/>
      <c r="P140" s="41"/>
      <c r="Q140" s="41"/>
    </row>
    <row r="141" spans="1:17" s="70" customFormat="1" ht="12.75">
      <c r="A141" s="35" t="s">
        <v>482</v>
      </c>
      <c r="B141" s="36" t="s">
        <v>205</v>
      </c>
      <c r="C141" s="70">
        <v>1200</v>
      </c>
      <c r="D141" s="37">
        <v>3591575.27</v>
      </c>
      <c r="E141" s="38">
        <v>296950</v>
      </c>
      <c r="F141" s="39">
        <f t="shared" si="19"/>
        <v>14513.85864286917</v>
      </c>
      <c r="G141" s="40">
        <f t="shared" si="22"/>
        <v>0.000792339422684554</v>
      </c>
      <c r="H141" s="41">
        <f t="shared" si="20"/>
        <v>12.094882202390975</v>
      </c>
      <c r="I141" s="36">
        <f t="shared" si="26"/>
        <v>1313.8586428691704</v>
      </c>
      <c r="J141" s="41">
        <f t="shared" si="21"/>
        <v>1313.8586428691704</v>
      </c>
      <c r="K141" s="41">
        <f t="shared" si="23"/>
        <v>0.0003486779157680426</v>
      </c>
      <c r="L141" s="42">
        <f t="shared" si="24"/>
        <v>157770.32554830718</v>
      </c>
      <c r="M141" s="45">
        <f t="shared" si="25"/>
        <v>18751.865185603332</v>
      </c>
      <c r="N141" s="44">
        <f t="shared" si="18"/>
        <v>176522.1907339105</v>
      </c>
      <c r="O141" s="41"/>
      <c r="P141" s="41"/>
      <c r="Q141" s="41"/>
    </row>
    <row r="142" spans="1:17" s="70" customFormat="1" ht="12.75">
      <c r="A142" s="35" t="s">
        <v>484</v>
      </c>
      <c r="B142" s="36" t="s">
        <v>266</v>
      </c>
      <c r="C142" s="70">
        <v>135</v>
      </c>
      <c r="D142" s="37">
        <v>166309</v>
      </c>
      <c r="E142" s="38">
        <v>11250</v>
      </c>
      <c r="F142" s="39">
        <f t="shared" si="19"/>
        <v>1995.708</v>
      </c>
      <c r="G142" s="40">
        <f t="shared" si="22"/>
        <v>0.00010894953323414422</v>
      </c>
      <c r="H142" s="41">
        <f t="shared" si="20"/>
        <v>14.783022222222222</v>
      </c>
      <c r="I142" s="36">
        <f t="shared" si="26"/>
        <v>510.70799999999997</v>
      </c>
      <c r="J142" s="41">
        <f t="shared" si="21"/>
        <v>510.70799999999997</v>
      </c>
      <c r="K142" s="41">
        <f t="shared" si="23"/>
        <v>0.00013553406370809813</v>
      </c>
      <c r="L142" s="42">
        <f t="shared" si="24"/>
        <v>21693.989765709703</v>
      </c>
      <c r="M142" s="45">
        <f t="shared" si="25"/>
        <v>7289.009070485466</v>
      </c>
      <c r="N142" s="44">
        <f t="shared" si="18"/>
        <v>28982.99883619517</v>
      </c>
      <c r="O142" s="41"/>
      <c r="P142" s="41"/>
      <c r="Q142" s="41"/>
    </row>
    <row r="143" spans="1:17" s="70" customFormat="1" ht="12.75">
      <c r="A143" s="35" t="s">
        <v>490</v>
      </c>
      <c r="B143" s="36" t="s">
        <v>439</v>
      </c>
      <c r="C143" s="70">
        <v>6924</v>
      </c>
      <c r="D143" s="37">
        <v>13848192.98</v>
      </c>
      <c r="E143" s="38">
        <v>1258450</v>
      </c>
      <c r="F143" s="39">
        <f t="shared" si="19"/>
        <v>76192.8469097064</v>
      </c>
      <c r="G143" s="40">
        <f t="shared" si="22"/>
        <v>0.004159513870061712</v>
      </c>
      <c r="H143" s="41">
        <f t="shared" si="20"/>
        <v>11.004166220350431</v>
      </c>
      <c r="I143" s="36">
        <f t="shared" si="26"/>
        <v>28.846909706383585</v>
      </c>
      <c r="J143" s="41">
        <f t="shared" si="21"/>
        <v>28.846909706383585</v>
      </c>
      <c r="K143" s="41">
        <f t="shared" si="23"/>
        <v>7.655527029000421E-06</v>
      </c>
      <c r="L143" s="42">
        <f t="shared" si="24"/>
        <v>828240.8253509314</v>
      </c>
      <c r="M143" s="45">
        <f t="shared" si="25"/>
        <v>411.7135163445749</v>
      </c>
      <c r="N143" s="44">
        <f t="shared" si="18"/>
        <v>828652.5388672759</v>
      </c>
      <c r="O143" s="41"/>
      <c r="P143" s="41"/>
      <c r="Q143" s="41"/>
    </row>
    <row r="144" spans="1:17" s="70" customFormat="1" ht="12.75">
      <c r="A144" s="35" t="s">
        <v>479</v>
      </c>
      <c r="B144" s="36" t="s">
        <v>128</v>
      </c>
      <c r="C144" s="70">
        <v>8499</v>
      </c>
      <c r="D144" s="37">
        <v>19945318.91</v>
      </c>
      <c r="E144" s="38">
        <v>1297200</v>
      </c>
      <c r="F144" s="39">
        <f t="shared" si="19"/>
        <v>130677.81792791396</v>
      </c>
      <c r="G144" s="40">
        <f t="shared" si="22"/>
        <v>0.007133953096997511</v>
      </c>
      <c r="H144" s="41">
        <f t="shared" si="20"/>
        <v>15.375669835029294</v>
      </c>
      <c r="I144" s="36">
        <f t="shared" si="26"/>
        <v>37188.817927913966</v>
      </c>
      <c r="J144" s="41">
        <f t="shared" si="21"/>
        <v>37188.817927913966</v>
      </c>
      <c r="K144" s="41">
        <f t="shared" si="23"/>
        <v>0.009869341420676303</v>
      </c>
      <c r="L144" s="42">
        <f t="shared" si="24"/>
        <v>1420510.0369059206</v>
      </c>
      <c r="M144" s="45">
        <f t="shared" si="25"/>
        <v>530772.2440165366</v>
      </c>
      <c r="N144" s="44">
        <f t="shared" si="18"/>
        <v>1951282.280922457</v>
      </c>
      <c r="O144" s="41"/>
      <c r="P144" s="41"/>
      <c r="Q144" s="41"/>
    </row>
    <row r="145" spans="1:17" s="70" customFormat="1" ht="12.75">
      <c r="A145" s="35" t="s">
        <v>487</v>
      </c>
      <c r="B145" s="36" t="s">
        <v>345</v>
      </c>
      <c r="C145" s="70">
        <v>895</v>
      </c>
      <c r="D145" s="37">
        <v>3140381</v>
      </c>
      <c r="E145" s="38">
        <v>270100</v>
      </c>
      <c r="F145" s="39">
        <f t="shared" si="19"/>
        <v>10405.927415771936</v>
      </c>
      <c r="G145" s="40">
        <f t="shared" si="22"/>
        <v>0.0005680795661573421</v>
      </c>
      <c r="H145" s="41">
        <f t="shared" si="20"/>
        <v>11.62673454276194</v>
      </c>
      <c r="I145" s="36">
        <f t="shared" si="26"/>
        <v>560.9274157719357</v>
      </c>
      <c r="J145" s="41">
        <f t="shared" si="21"/>
        <v>560.9274157719357</v>
      </c>
      <c r="K145" s="41">
        <f t="shared" si="23"/>
        <v>0.00014886152577373447</v>
      </c>
      <c r="L145" s="42">
        <f t="shared" si="24"/>
        <v>113115.78791109439</v>
      </c>
      <c r="M145" s="45">
        <f t="shared" si="25"/>
        <v>8005.758714266492</v>
      </c>
      <c r="N145" s="44">
        <f t="shared" si="18"/>
        <v>121121.54662536088</v>
      </c>
      <c r="O145" s="41"/>
      <c r="P145" s="41"/>
      <c r="Q145" s="41"/>
    </row>
    <row r="146" spans="1:17" s="70" customFormat="1" ht="12.75">
      <c r="A146" s="35" t="s">
        <v>484</v>
      </c>
      <c r="B146" s="36" t="s">
        <v>267</v>
      </c>
      <c r="C146" s="70">
        <v>1414</v>
      </c>
      <c r="D146" s="37">
        <v>2636559.1</v>
      </c>
      <c r="E146" s="38">
        <v>183400</v>
      </c>
      <c r="F146" s="39">
        <f t="shared" si="19"/>
        <v>20327.669396946567</v>
      </c>
      <c r="G146" s="40">
        <f t="shared" si="22"/>
        <v>0.0011097265193782489</v>
      </c>
      <c r="H146" s="41">
        <f t="shared" si="20"/>
        <v>14.376003816793894</v>
      </c>
      <c r="I146" s="36">
        <f t="shared" si="26"/>
        <v>4773.669396946566</v>
      </c>
      <c r="J146" s="41">
        <f t="shared" si="21"/>
        <v>4773.669396946566</v>
      </c>
      <c r="K146" s="41">
        <f t="shared" si="23"/>
        <v>0.0012668585809643756</v>
      </c>
      <c r="L146" s="42">
        <f t="shared" si="24"/>
        <v>220968.32395224608</v>
      </c>
      <c r="M146" s="45">
        <f t="shared" si="25"/>
        <v>68131.53413269893</v>
      </c>
      <c r="N146" s="44">
        <f t="shared" si="18"/>
        <v>289099.858084945</v>
      </c>
      <c r="O146" s="41"/>
      <c r="P146" s="41"/>
      <c r="Q146" s="41"/>
    </row>
    <row r="147" spans="1:17" s="70" customFormat="1" ht="12.75">
      <c r="A147" s="35" t="s">
        <v>484</v>
      </c>
      <c r="B147" s="36" t="s">
        <v>268</v>
      </c>
      <c r="C147" s="70">
        <v>1235</v>
      </c>
      <c r="D147" s="37">
        <v>1114815.68</v>
      </c>
      <c r="E147" s="38">
        <v>94500</v>
      </c>
      <c r="F147" s="39">
        <f t="shared" si="19"/>
        <v>14569.284283597883</v>
      </c>
      <c r="G147" s="40">
        <f t="shared" si="22"/>
        <v>0.0007953652148778992</v>
      </c>
      <c r="H147" s="41">
        <f t="shared" si="20"/>
        <v>11.796991322751323</v>
      </c>
      <c r="I147" s="36">
        <f t="shared" si="26"/>
        <v>984.2842835978836</v>
      </c>
      <c r="J147" s="41">
        <f t="shared" si="21"/>
        <v>984.2842835978836</v>
      </c>
      <c r="K147" s="41">
        <f t="shared" si="23"/>
        <v>0.00026121393986394437</v>
      </c>
      <c r="L147" s="42">
        <f t="shared" si="24"/>
        <v>158372.82014307086</v>
      </c>
      <c r="M147" s="45">
        <f t="shared" si="25"/>
        <v>14048.060870558642</v>
      </c>
      <c r="N147" s="44">
        <f t="shared" si="18"/>
        <v>172420.8810136295</v>
      </c>
      <c r="O147" s="41"/>
      <c r="P147" s="41"/>
      <c r="Q147" s="41"/>
    </row>
    <row r="148" spans="1:17" s="70" customFormat="1" ht="12.75">
      <c r="A148" s="35" t="s">
        <v>478</v>
      </c>
      <c r="B148" s="36" t="s">
        <v>103</v>
      </c>
      <c r="C148" s="70">
        <v>638</v>
      </c>
      <c r="D148" s="37">
        <v>2202872.07</v>
      </c>
      <c r="E148" s="38">
        <v>205950</v>
      </c>
      <c r="F148" s="39">
        <f t="shared" si="19"/>
        <v>6824.143630298616</v>
      </c>
      <c r="G148" s="40">
        <f t="shared" si="22"/>
        <v>0.00037254310913409805</v>
      </c>
      <c r="H148" s="41">
        <f t="shared" si="20"/>
        <v>10.696149890750181</v>
      </c>
      <c r="I148" s="36">
        <f t="shared" si="26"/>
        <v>-193.85636970138432</v>
      </c>
      <c r="J148" s="41">
        <f t="shared" si="21"/>
        <v>0</v>
      </c>
      <c r="K148" s="41">
        <f t="shared" si="23"/>
        <v>0</v>
      </c>
      <c r="L148" s="42">
        <f t="shared" si="24"/>
        <v>74180.64269694324</v>
      </c>
      <c r="M148" s="45">
        <f t="shared" si="25"/>
        <v>0</v>
      </c>
      <c r="N148" s="44">
        <f t="shared" si="18"/>
        <v>74180.64269694324</v>
      </c>
      <c r="O148" s="41"/>
      <c r="P148" s="41"/>
      <c r="Q148" s="41"/>
    </row>
    <row r="149" spans="1:17" s="70" customFormat="1" ht="12.75">
      <c r="A149" s="35" t="s">
        <v>484</v>
      </c>
      <c r="B149" s="36" t="s">
        <v>269</v>
      </c>
      <c r="C149" s="70">
        <v>963</v>
      </c>
      <c r="D149" s="37">
        <v>836954.4299999999</v>
      </c>
      <c r="E149" s="38">
        <v>85250</v>
      </c>
      <c r="F149" s="39">
        <f t="shared" si="19"/>
        <v>9454.394323636363</v>
      </c>
      <c r="G149" s="40">
        <f t="shared" si="22"/>
        <v>0.0005161335468774612</v>
      </c>
      <c r="H149" s="41">
        <f t="shared" si="20"/>
        <v>9.817647272727273</v>
      </c>
      <c r="I149" s="36">
        <f t="shared" si="26"/>
        <v>-1138.6056763636363</v>
      </c>
      <c r="J149" s="41">
        <f t="shared" si="21"/>
        <v>0</v>
      </c>
      <c r="K149" s="41">
        <f t="shared" si="23"/>
        <v>0</v>
      </c>
      <c r="L149" s="42">
        <f t="shared" si="24"/>
        <v>102772.3162396258</v>
      </c>
      <c r="M149" s="45">
        <f t="shared" si="25"/>
        <v>0</v>
      </c>
      <c r="N149" s="44">
        <f t="shared" si="18"/>
        <v>102772.3162396258</v>
      </c>
      <c r="O149" s="41"/>
      <c r="P149" s="41"/>
      <c r="Q149" s="41"/>
    </row>
    <row r="150" spans="1:17" s="70" customFormat="1" ht="12.75">
      <c r="A150" s="35" t="s">
        <v>487</v>
      </c>
      <c r="B150" s="36" t="s">
        <v>346</v>
      </c>
      <c r="C150" s="70">
        <v>6533</v>
      </c>
      <c r="D150" s="37">
        <v>7789367.5200000005</v>
      </c>
      <c r="E150" s="38">
        <v>498750</v>
      </c>
      <c r="F150" s="39">
        <f t="shared" si="19"/>
        <v>102030.95339981955</v>
      </c>
      <c r="G150" s="40">
        <f t="shared" si="22"/>
        <v>0.005570065735240356</v>
      </c>
      <c r="H150" s="41">
        <f t="shared" si="20"/>
        <v>15.617779488721805</v>
      </c>
      <c r="I150" s="36">
        <f t="shared" si="26"/>
        <v>30167.95339981955</v>
      </c>
      <c r="J150" s="41">
        <f t="shared" si="21"/>
        <v>30167.95339981955</v>
      </c>
      <c r="K150" s="41">
        <f t="shared" si="23"/>
        <v>0.008006111746896619</v>
      </c>
      <c r="L150" s="42">
        <f t="shared" si="24"/>
        <v>1109109.3781461462</v>
      </c>
      <c r="M150" s="45">
        <f t="shared" si="25"/>
        <v>430567.9291674842</v>
      </c>
      <c r="N150" s="44">
        <f t="shared" si="18"/>
        <v>1539677.3073136304</v>
      </c>
      <c r="O150" s="41"/>
      <c r="P150" s="41"/>
      <c r="Q150" s="41"/>
    </row>
    <row r="151" spans="1:17" s="70" customFormat="1" ht="12.75">
      <c r="A151" s="35" t="s">
        <v>477</v>
      </c>
      <c r="B151" s="36" t="s">
        <v>78</v>
      </c>
      <c r="C151" s="70">
        <v>12536</v>
      </c>
      <c r="D151" s="37">
        <v>40668914.7</v>
      </c>
      <c r="E151" s="38">
        <v>3436450</v>
      </c>
      <c r="F151" s="39">
        <f t="shared" si="19"/>
        <v>148358.19368220112</v>
      </c>
      <c r="G151" s="40">
        <f t="shared" si="22"/>
        <v>0.008099158771291479</v>
      </c>
      <c r="H151" s="41">
        <f t="shared" si="20"/>
        <v>11.834571927425106</v>
      </c>
      <c r="I151" s="36">
        <f t="shared" si="26"/>
        <v>10462.193682201128</v>
      </c>
      <c r="J151" s="41">
        <f t="shared" si="21"/>
        <v>10462.193682201128</v>
      </c>
      <c r="K151" s="41">
        <f t="shared" si="23"/>
        <v>0.0027765056060408484</v>
      </c>
      <c r="L151" s="42">
        <f t="shared" si="24"/>
        <v>1612701.424958385</v>
      </c>
      <c r="M151" s="45">
        <f t="shared" si="25"/>
        <v>149320.20772484425</v>
      </c>
      <c r="N151" s="44">
        <f t="shared" si="18"/>
        <v>1762021.6326832294</v>
      </c>
      <c r="O151" s="41"/>
      <c r="P151" s="41"/>
      <c r="Q151" s="41"/>
    </row>
    <row r="152" spans="1:17" s="70" customFormat="1" ht="12.75">
      <c r="A152" s="35" t="s">
        <v>480</v>
      </c>
      <c r="B152" s="36" t="s">
        <v>160</v>
      </c>
      <c r="C152" s="70">
        <v>2999</v>
      </c>
      <c r="D152" s="37">
        <v>3674826.93</v>
      </c>
      <c r="E152" s="38">
        <v>306000</v>
      </c>
      <c r="F152" s="39">
        <f t="shared" si="19"/>
        <v>36015.705761666664</v>
      </c>
      <c r="G152" s="40">
        <f t="shared" si="22"/>
        <v>0.0019661665593523007</v>
      </c>
      <c r="H152" s="41">
        <f t="shared" si="20"/>
        <v>12.009238333333334</v>
      </c>
      <c r="I152" s="36">
        <f t="shared" si="26"/>
        <v>3026.705761666669</v>
      </c>
      <c r="J152" s="41">
        <f t="shared" si="21"/>
        <v>3026.705761666669</v>
      </c>
      <c r="K152" s="41">
        <f t="shared" si="23"/>
        <v>0.0008032412484774039</v>
      </c>
      <c r="L152" s="42">
        <f t="shared" si="24"/>
        <v>391502.3401211041</v>
      </c>
      <c r="M152" s="45">
        <f t="shared" si="25"/>
        <v>43198.23803519618</v>
      </c>
      <c r="N152" s="44">
        <f t="shared" si="18"/>
        <v>434700.57815630024</v>
      </c>
      <c r="O152" s="41"/>
      <c r="P152" s="41"/>
      <c r="Q152" s="41"/>
    </row>
    <row r="153" spans="1:17" s="70" customFormat="1" ht="12.75">
      <c r="A153" s="35" t="s">
        <v>478</v>
      </c>
      <c r="B153" s="36" t="s">
        <v>104</v>
      </c>
      <c r="C153" s="70">
        <v>7625</v>
      </c>
      <c r="D153" s="37">
        <v>9125323.61</v>
      </c>
      <c r="E153" s="38">
        <v>606500</v>
      </c>
      <c r="F153" s="39">
        <f t="shared" si="19"/>
        <v>114724.80218672712</v>
      </c>
      <c r="G153" s="40">
        <f t="shared" si="22"/>
        <v>0.006263047323868746</v>
      </c>
      <c r="H153" s="41">
        <f t="shared" si="20"/>
        <v>15.04587569661995</v>
      </c>
      <c r="I153" s="36">
        <f t="shared" si="26"/>
        <v>30849.802186727116</v>
      </c>
      <c r="J153" s="41">
        <f t="shared" si="21"/>
        <v>30849.802186727116</v>
      </c>
      <c r="K153" s="41">
        <f t="shared" si="23"/>
        <v>0.008187063948397319</v>
      </c>
      <c r="L153" s="42">
        <f t="shared" si="24"/>
        <v>1247095.6094338088</v>
      </c>
      <c r="M153" s="45">
        <f t="shared" si="25"/>
        <v>440299.5213737327</v>
      </c>
      <c r="N153" s="44">
        <f t="shared" si="18"/>
        <v>1687395.1308075415</v>
      </c>
      <c r="O153" s="41"/>
      <c r="P153" s="41"/>
      <c r="Q153" s="41"/>
    </row>
    <row r="154" spans="1:17" s="70" customFormat="1" ht="12.75">
      <c r="A154" s="35" t="s">
        <v>480</v>
      </c>
      <c r="B154" s="36" t="s">
        <v>161</v>
      </c>
      <c r="C154" s="70">
        <v>1181</v>
      </c>
      <c r="D154" s="37">
        <v>3073567.9</v>
      </c>
      <c r="E154" s="38">
        <v>215950</v>
      </c>
      <c r="F154" s="39">
        <f t="shared" si="19"/>
        <v>16808.90803380412</v>
      </c>
      <c r="G154" s="40">
        <f t="shared" si="22"/>
        <v>0.0009176305774485124</v>
      </c>
      <c r="H154" s="41">
        <f t="shared" si="20"/>
        <v>14.23277564250984</v>
      </c>
      <c r="I154" s="36">
        <f t="shared" si="26"/>
        <v>3817.9080338041204</v>
      </c>
      <c r="J154" s="41">
        <f t="shared" si="21"/>
        <v>3817.9080338041204</v>
      </c>
      <c r="K154" s="41">
        <f t="shared" si="23"/>
        <v>0.0010132141863555444</v>
      </c>
      <c r="L154" s="42">
        <f t="shared" si="24"/>
        <v>182718.25279955895</v>
      </c>
      <c r="M154" s="45">
        <f t="shared" si="25"/>
        <v>54490.562686853475</v>
      </c>
      <c r="N154" s="44">
        <f t="shared" si="18"/>
        <v>237208.81548641244</v>
      </c>
      <c r="O154" s="41"/>
      <c r="P154" s="41"/>
      <c r="Q154" s="41"/>
    </row>
    <row r="155" spans="1:17" s="70" customFormat="1" ht="12.75">
      <c r="A155" s="35" t="s">
        <v>476</v>
      </c>
      <c r="B155" s="36" t="s">
        <v>28</v>
      </c>
      <c r="C155" s="70">
        <v>3273</v>
      </c>
      <c r="D155" s="37">
        <v>3605180.24</v>
      </c>
      <c r="E155" s="38">
        <v>191700</v>
      </c>
      <c r="F155" s="39">
        <f t="shared" si="19"/>
        <v>61553.2338316119</v>
      </c>
      <c r="G155" s="40">
        <f t="shared" si="22"/>
        <v>0.003360309271199119</v>
      </c>
      <c r="H155" s="41">
        <f t="shared" si="20"/>
        <v>18.806365362545645</v>
      </c>
      <c r="I155" s="36">
        <f t="shared" si="26"/>
        <v>25550.233831611895</v>
      </c>
      <c r="J155" s="41">
        <f t="shared" si="21"/>
        <v>25550.233831611895</v>
      </c>
      <c r="K155" s="41">
        <f t="shared" si="23"/>
        <v>0.006780639856611784</v>
      </c>
      <c r="L155" s="42">
        <f t="shared" si="24"/>
        <v>669103.5085239548</v>
      </c>
      <c r="M155" s="45">
        <f t="shared" si="25"/>
        <v>364662.16732779535</v>
      </c>
      <c r="N155" s="44">
        <f t="shared" si="18"/>
        <v>1033765.6758517502</v>
      </c>
      <c r="O155" s="41"/>
      <c r="P155" s="41"/>
      <c r="Q155" s="41"/>
    </row>
    <row r="156" spans="1:17" s="70" customFormat="1" ht="12.75">
      <c r="A156" s="35" t="s">
        <v>476</v>
      </c>
      <c r="B156" s="36" t="s">
        <v>29</v>
      </c>
      <c r="C156" s="70">
        <v>4098</v>
      </c>
      <c r="D156" s="37">
        <v>4877772.24</v>
      </c>
      <c r="E156" s="38">
        <v>288100</v>
      </c>
      <c r="F156" s="39">
        <f t="shared" si="19"/>
        <v>69382.54300423464</v>
      </c>
      <c r="G156" s="40">
        <f t="shared" si="22"/>
        <v>0.003787726298090353</v>
      </c>
      <c r="H156" s="41">
        <f t="shared" si="20"/>
        <v>16.930830406108992</v>
      </c>
      <c r="I156" s="36">
        <f t="shared" si="26"/>
        <v>24304.54300423465</v>
      </c>
      <c r="J156" s="41">
        <f t="shared" si="21"/>
        <v>24304.54300423465</v>
      </c>
      <c r="K156" s="41">
        <f t="shared" si="23"/>
        <v>0.006450052632682766</v>
      </c>
      <c r="L156" s="42">
        <f t="shared" si="24"/>
        <v>754210.6249274841</v>
      </c>
      <c r="M156" s="45">
        <f t="shared" si="25"/>
        <v>346883.21783067903</v>
      </c>
      <c r="N156" s="44">
        <f t="shared" si="18"/>
        <v>1101093.842758163</v>
      </c>
      <c r="O156" s="41"/>
      <c r="P156" s="41"/>
      <c r="Q156" s="41"/>
    </row>
    <row r="157" spans="1:17" s="70" customFormat="1" ht="12.75">
      <c r="A157" s="35" t="s">
        <v>488</v>
      </c>
      <c r="B157" s="36" t="s">
        <v>370</v>
      </c>
      <c r="C157" s="70">
        <v>1239</v>
      </c>
      <c r="D157" s="37">
        <v>1286615.29</v>
      </c>
      <c r="E157" s="38">
        <v>123850</v>
      </c>
      <c r="F157" s="39">
        <f t="shared" si="19"/>
        <v>12871.347148243844</v>
      </c>
      <c r="G157" s="40">
        <f t="shared" si="22"/>
        <v>0.0007026715651266618</v>
      </c>
      <c r="H157" s="41">
        <f t="shared" si="20"/>
        <v>10.388496487686718</v>
      </c>
      <c r="I157" s="36">
        <f t="shared" si="26"/>
        <v>-757.6528517561569</v>
      </c>
      <c r="J157" s="41">
        <f t="shared" si="21"/>
        <v>0</v>
      </c>
      <c r="K157" s="41">
        <f t="shared" si="23"/>
        <v>0</v>
      </c>
      <c r="L157" s="42">
        <f t="shared" si="24"/>
        <v>139915.69573549772</v>
      </c>
      <c r="M157" s="45">
        <f t="shared" si="25"/>
        <v>0</v>
      </c>
      <c r="N157" s="44">
        <f t="shared" si="18"/>
        <v>139915.69573549772</v>
      </c>
      <c r="O157" s="41"/>
      <c r="P157" s="41"/>
      <c r="Q157" s="41"/>
    </row>
    <row r="158" spans="1:17" s="70" customFormat="1" ht="12.75">
      <c r="A158" s="35" t="s">
        <v>479</v>
      </c>
      <c r="B158" s="36" t="s">
        <v>129</v>
      </c>
      <c r="C158" s="70">
        <v>1579</v>
      </c>
      <c r="D158" s="37">
        <v>2514552.92</v>
      </c>
      <c r="E158" s="38">
        <v>226400</v>
      </c>
      <c r="F158" s="39">
        <f t="shared" si="19"/>
        <v>17537.45168144876</v>
      </c>
      <c r="G158" s="40">
        <f t="shared" si="22"/>
        <v>0.00095740317461783</v>
      </c>
      <c r="H158" s="41">
        <f t="shared" si="20"/>
        <v>11.106682508833922</v>
      </c>
      <c r="I158" s="36">
        <f t="shared" si="26"/>
        <v>168.45168144876257</v>
      </c>
      <c r="J158" s="41">
        <f t="shared" si="21"/>
        <v>168.45168144876257</v>
      </c>
      <c r="K158" s="41">
        <f t="shared" si="23"/>
        <v>4.470449048225765E-05</v>
      </c>
      <c r="L158" s="42">
        <f t="shared" si="24"/>
        <v>190637.75727409913</v>
      </c>
      <c r="M158" s="45">
        <f t="shared" si="25"/>
        <v>2404.2032512092205</v>
      </c>
      <c r="N158" s="44">
        <f t="shared" si="18"/>
        <v>193041.96052530836</v>
      </c>
      <c r="O158" s="41"/>
      <c r="P158" s="41"/>
      <c r="Q158" s="41"/>
    </row>
    <row r="159" spans="1:17" s="70" customFormat="1" ht="12.75">
      <c r="A159" s="35" t="s">
        <v>488</v>
      </c>
      <c r="B159" s="36" t="s">
        <v>371</v>
      </c>
      <c r="C159" s="70">
        <v>727</v>
      </c>
      <c r="D159" s="37">
        <v>1085282.83</v>
      </c>
      <c r="E159" s="38">
        <v>71750</v>
      </c>
      <c r="F159" s="39">
        <f t="shared" si="19"/>
        <v>10996.52428445993</v>
      </c>
      <c r="G159" s="40">
        <f t="shared" si="22"/>
        <v>0.0006003213836843071</v>
      </c>
      <c r="H159" s="41">
        <f t="shared" si="20"/>
        <v>15.125893101045298</v>
      </c>
      <c r="I159" s="36">
        <f t="shared" si="26"/>
        <v>2999.5242844599316</v>
      </c>
      <c r="J159" s="41">
        <f t="shared" si="21"/>
        <v>2999.5242844599316</v>
      </c>
      <c r="K159" s="41">
        <f t="shared" si="23"/>
        <v>0.000796027701669016</v>
      </c>
      <c r="L159" s="42">
        <f t="shared" si="24"/>
        <v>119535.76639741482</v>
      </c>
      <c r="M159" s="45">
        <f t="shared" si="25"/>
        <v>42810.29417312802</v>
      </c>
      <c r="N159" s="44">
        <f t="shared" si="18"/>
        <v>162346.06057054285</v>
      </c>
      <c r="O159" s="41"/>
      <c r="P159" s="41"/>
      <c r="Q159" s="41"/>
    </row>
    <row r="160" spans="1:17" s="70" customFormat="1" ht="12.75">
      <c r="A160" s="35" t="s">
        <v>477</v>
      </c>
      <c r="B160" s="36" t="s">
        <v>79</v>
      </c>
      <c r="C160" s="70">
        <v>8825</v>
      </c>
      <c r="D160" s="37">
        <v>26999327.88</v>
      </c>
      <c r="E160" s="38">
        <v>2307000</v>
      </c>
      <c r="F160" s="39">
        <f t="shared" si="19"/>
        <v>103280.91397529258</v>
      </c>
      <c r="G160" s="40">
        <f t="shared" si="22"/>
        <v>0.005638303484078798</v>
      </c>
      <c r="H160" s="41">
        <f t="shared" si="20"/>
        <v>11.703219713914173</v>
      </c>
      <c r="I160" s="36">
        <f t="shared" si="26"/>
        <v>6205.913975292576</v>
      </c>
      <c r="J160" s="41">
        <f t="shared" si="21"/>
        <v>6205.913975292576</v>
      </c>
      <c r="K160" s="41">
        <f t="shared" si="23"/>
        <v>0.001646954306755094</v>
      </c>
      <c r="L160" s="42">
        <f t="shared" si="24"/>
        <v>1122696.8528327497</v>
      </c>
      <c r="M160" s="45">
        <f t="shared" si="25"/>
        <v>88573.0461566298</v>
      </c>
      <c r="N160" s="44">
        <f t="shared" si="18"/>
        <v>1211269.8989893794</v>
      </c>
      <c r="O160" s="41"/>
      <c r="P160" s="41"/>
      <c r="Q160" s="41"/>
    </row>
    <row r="161" spans="1:17" s="70" customFormat="1" ht="12.75">
      <c r="A161" s="35" t="s">
        <v>479</v>
      </c>
      <c r="B161" s="36" t="s">
        <v>134</v>
      </c>
      <c r="C161" s="70">
        <v>30</v>
      </c>
      <c r="D161" s="37">
        <v>224466.64</v>
      </c>
      <c r="E161" s="38">
        <v>15450</v>
      </c>
      <c r="F161" s="39">
        <f t="shared" si="19"/>
        <v>435.85755339805826</v>
      </c>
      <c r="G161" s="40">
        <f t="shared" si="22"/>
        <v>2.3794301069742937E-05</v>
      </c>
      <c r="H161" s="41">
        <f t="shared" si="20"/>
        <v>14.52858511326861</v>
      </c>
      <c r="I161" s="36">
        <f t="shared" si="26"/>
        <v>105.8575533980583</v>
      </c>
      <c r="J161" s="41">
        <f t="shared" si="21"/>
        <v>105.8575533980583</v>
      </c>
      <c r="K161" s="41">
        <f t="shared" si="23"/>
        <v>2.8092969732676664E-05</v>
      </c>
      <c r="L161" s="42">
        <f t="shared" si="24"/>
        <v>4737.912210967108</v>
      </c>
      <c r="M161" s="45">
        <f t="shared" si="25"/>
        <v>1510.8372433912264</v>
      </c>
      <c r="N161" s="44">
        <f t="shared" si="18"/>
        <v>6248.749454358334</v>
      </c>
      <c r="O161" s="41"/>
      <c r="P161" s="41"/>
      <c r="Q161" s="41"/>
    </row>
    <row r="162" spans="1:17" s="70" customFormat="1" ht="12.75">
      <c r="A162" s="35" t="s">
        <v>476</v>
      </c>
      <c r="B162" s="36" t="s">
        <v>30</v>
      </c>
      <c r="C162" s="70">
        <v>1055</v>
      </c>
      <c r="D162" s="37">
        <v>970902.94</v>
      </c>
      <c r="E162" s="38">
        <v>66450</v>
      </c>
      <c r="F162" s="39">
        <f t="shared" si="19"/>
        <v>15414.636594431902</v>
      </c>
      <c r="G162" s="40">
        <f t="shared" si="22"/>
        <v>0.0008415146213460658</v>
      </c>
      <c r="H162" s="41">
        <f t="shared" si="20"/>
        <v>14.611029947328818</v>
      </c>
      <c r="I162" s="36">
        <f t="shared" si="26"/>
        <v>3809.636594431903</v>
      </c>
      <c r="J162" s="41">
        <f t="shared" si="21"/>
        <v>3809.636594431903</v>
      </c>
      <c r="K162" s="41">
        <f t="shared" si="23"/>
        <v>0.0010110190733147622</v>
      </c>
      <c r="L162" s="42">
        <f t="shared" si="24"/>
        <v>167562.07246838714</v>
      </c>
      <c r="M162" s="45">
        <f t="shared" si="25"/>
        <v>54372.509716055945</v>
      </c>
      <c r="N162" s="44">
        <f t="shared" si="18"/>
        <v>221934.58218444308</v>
      </c>
      <c r="O162" s="41"/>
      <c r="P162" s="41"/>
      <c r="Q162" s="41"/>
    </row>
    <row r="163" spans="1:17" s="70" customFormat="1" ht="12.75">
      <c r="A163" s="35" t="s">
        <v>481</v>
      </c>
      <c r="B163" s="36" t="s">
        <v>185</v>
      </c>
      <c r="C163" s="70">
        <v>1134</v>
      </c>
      <c r="D163" s="37">
        <v>3070849.58</v>
      </c>
      <c r="E163" s="38">
        <v>313650</v>
      </c>
      <c r="F163" s="39">
        <f t="shared" si="19"/>
        <v>11102.64123615495</v>
      </c>
      <c r="G163" s="40">
        <f t="shared" si="22"/>
        <v>0.0006061145119151919</v>
      </c>
      <c r="H163" s="41">
        <f t="shared" si="20"/>
        <v>9.790688920771561</v>
      </c>
      <c r="I163" s="36">
        <f t="shared" si="26"/>
        <v>-1371.3587638450492</v>
      </c>
      <c r="J163" s="41">
        <f t="shared" si="21"/>
        <v>0</v>
      </c>
      <c r="K163" s="41">
        <f t="shared" si="23"/>
        <v>0</v>
      </c>
      <c r="L163" s="42">
        <f t="shared" si="24"/>
        <v>120689.291895153</v>
      </c>
      <c r="M163" s="45">
        <f t="shared" si="25"/>
        <v>0</v>
      </c>
      <c r="N163" s="44">
        <f t="shared" si="18"/>
        <v>120689.291895153</v>
      </c>
      <c r="O163" s="41"/>
      <c r="P163" s="41"/>
      <c r="Q163" s="41"/>
    </row>
    <row r="164" spans="1:17" s="70" customFormat="1" ht="12.75">
      <c r="A164" s="35" t="s">
        <v>477</v>
      </c>
      <c r="B164" s="36" t="s">
        <v>80</v>
      </c>
      <c r="C164" s="70">
        <v>31</v>
      </c>
      <c r="D164" s="37">
        <v>3107965.88</v>
      </c>
      <c r="E164" s="38">
        <v>228000</v>
      </c>
      <c r="F164" s="39">
        <f t="shared" si="19"/>
        <v>422.574308245614</v>
      </c>
      <c r="G164" s="40">
        <f t="shared" si="22"/>
        <v>2.3069143201360633E-05</v>
      </c>
      <c r="H164" s="41">
        <f t="shared" si="20"/>
        <v>13.631429298245614</v>
      </c>
      <c r="I164" s="36">
        <f t="shared" si="26"/>
        <v>81.57430824561402</v>
      </c>
      <c r="J164" s="41">
        <f t="shared" si="21"/>
        <v>81.57430824561402</v>
      </c>
      <c r="K164" s="41">
        <f t="shared" si="23"/>
        <v>2.164856922293186E-05</v>
      </c>
      <c r="L164" s="42">
        <f t="shared" si="24"/>
        <v>4593.519051049656</v>
      </c>
      <c r="M164" s="45">
        <f t="shared" si="25"/>
        <v>1164.2579961951994</v>
      </c>
      <c r="N164" s="44">
        <f t="shared" si="18"/>
        <v>5757.777047244856</v>
      </c>
      <c r="O164" s="41"/>
      <c r="P164" s="41"/>
      <c r="Q164" s="41"/>
    </row>
    <row r="165" spans="1:17" s="70" customFormat="1" ht="12.75">
      <c r="A165" s="35" t="s">
        <v>483</v>
      </c>
      <c r="B165" s="36" t="s">
        <v>223</v>
      </c>
      <c r="C165" s="70">
        <v>3391</v>
      </c>
      <c r="D165" s="37">
        <v>6408040.24</v>
      </c>
      <c r="E165" s="38">
        <v>514200</v>
      </c>
      <c r="F165" s="39">
        <f t="shared" si="19"/>
        <v>42259.168521664724</v>
      </c>
      <c r="G165" s="40">
        <f t="shared" si="22"/>
        <v>0.00230700918435884</v>
      </c>
      <c r="H165" s="41">
        <f t="shared" si="20"/>
        <v>12.462155270322832</v>
      </c>
      <c r="I165" s="36">
        <f t="shared" si="26"/>
        <v>4958.168521664723</v>
      </c>
      <c r="J165" s="41">
        <f t="shared" si="21"/>
        <v>4958.168521664723</v>
      </c>
      <c r="K165" s="41">
        <f t="shared" si="23"/>
        <v>0.0013158218165581768</v>
      </c>
      <c r="L165" s="42">
        <f t="shared" si="24"/>
        <v>459370.7944330513</v>
      </c>
      <c r="M165" s="45">
        <f t="shared" si="25"/>
        <v>70764.77229142617</v>
      </c>
      <c r="N165" s="44">
        <f t="shared" si="18"/>
        <v>530135.5667244775</v>
      </c>
      <c r="O165" s="41"/>
      <c r="P165" s="41"/>
      <c r="Q165" s="41"/>
    </row>
    <row r="166" spans="1:17" s="70" customFormat="1" ht="12.75">
      <c r="A166" s="35" t="s">
        <v>480</v>
      </c>
      <c r="B166" s="36" t="s">
        <v>162</v>
      </c>
      <c r="C166" s="70">
        <v>6033</v>
      </c>
      <c r="D166" s="37">
        <v>7011735.47</v>
      </c>
      <c r="E166" s="38">
        <v>472950</v>
      </c>
      <c r="F166" s="39">
        <f t="shared" si="19"/>
        <v>89442.43596682524</v>
      </c>
      <c r="G166" s="40">
        <f t="shared" si="22"/>
        <v>0.004882834387550905</v>
      </c>
      <c r="H166" s="41">
        <f t="shared" si="20"/>
        <v>14.825532233851359</v>
      </c>
      <c r="I166" s="36">
        <f t="shared" si="26"/>
        <v>23079.435966825247</v>
      </c>
      <c r="J166" s="41">
        <f t="shared" si="21"/>
        <v>23079.435966825247</v>
      </c>
      <c r="K166" s="41">
        <f t="shared" si="23"/>
        <v>0.006124928030645035</v>
      </c>
      <c r="L166" s="42">
        <f t="shared" si="24"/>
        <v>972268.1326549035</v>
      </c>
      <c r="M166" s="45">
        <f t="shared" si="25"/>
        <v>329398.0476199271</v>
      </c>
      <c r="N166" s="44">
        <f t="shared" si="18"/>
        <v>1301666.1802748307</v>
      </c>
      <c r="O166" s="41"/>
      <c r="P166" s="41"/>
      <c r="Q166" s="41"/>
    </row>
    <row r="167" spans="1:17" s="70" customFormat="1" ht="12.75">
      <c r="A167" s="35" t="s">
        <v>476</v>
      </c>
      <c r="B167" s="36" t="s">
        <v>31</v>
      </c>
      <c r="C167" s="70">
        <v>81</v>
      </c>
      <c r="D167" s="37">
        <v>7168.47</v>
      </c>
      <c r="E167" s="38">
        <v>9150</v>
      </c>
      <c r="F167" s="39">
        <f t="shared" si="19"/>
        <v>63.45858688524591</v>
      </c>
      <c r="G167" s="40">
        <f t="shared" si="22"/>
        <v>3.4643261543501992E-06</v>
      </c>
      <c r="H167" s="41">
        <f t="shared" si="20"/>
        <v>0.7834393442622951</v>
      </c>
      <c r="I167" s="36">
        <f t="shared" si="26"/>
        <v>-827.5414131147542</v>
      </c>
      <c r="J167" s="41">
        <f t="shared" si="21"/>
        <v>0</v>
      </c>
      <c r="K167" s="41">
        <f t="shared" si="23"/>
        <v>0</v>
      </c>
      <c r="L167" s="42">
        <f t="shared" si="24"/>
        <v>689.8153108745992</v>
      </c>
      <c r="M167" s="45">
        <f t="shared" si="25"/>
        <v>0</v>
      </c>
      <c r="N167" s="44">
        <f t="shared" si="18"/>
        <v>689.8153108745992</v>
      </c>
      <c r="O167" s="41"/>
      <c r="P167" s="41"/>
      <c r="Q167" s="41"/>
    </row>
    <row r="168" spans="1:17" s="70" customFormat="1" ht="12.75">
      <c r="A168" s="35" t="s">
        <v>484</v>
      </c>
      <c r="B168" s="36" t="s">
        <v>270</v>
      </c>
      <c r="C168" s="70">
        <v>1021</v>
      </c>
      <c r="D168" s="37">
        <v>919649.54</v>
      </c>
      <c r="E168" s="38">
        <v>90950</v>
      </c>
      <c r="F168" s="39">
        <f t="shared" si="19"/>
        <v>10323.938211544806</v>
      </c>
      <c r="G168" s="40">
        <f t="shared" si="22"/>
        <v>0.0005636036180072196</v>
      </c>
      <c r="H168" s="41">
        <f t="shared" si="20"/>
        <v>10.111594722374932</v>
      </c>
      <c r="I168" s="36">
        <f t="shared" si="26"/>
        <v>-907.0617884551948</v>
      </c>
      <c r="J168" s="41">
        <f t="shared" si="21"/>
        <v>0</v>
      </c>
      <c r="K168" s="41">
        <f t="shared" si="23"/>
        <v>0</v>
      </c>
      <c r="L168" s="42">
        <f t="shared" si="24"/>
        <v>112224.53881182634</v>
      </c>
      <c r="M168" s="45">
        <f t="shared" si="25"/>
        <v>0</v>
      </c>
      <c r="N168" s="44">
        <f t="shared" si="18"/>
        <v>112224.53881182634</v>
      </c>
      <c r="O168" s="41"/>
      <c r="P168" s="41"/>
      <c r="Q168" s="41"/>
    </row>
    <row r="169" spans="1:17" s="70" customFormat="1" ht="12.75">
      <c r="A169" s="35" t="s">
        <v>486</v>
      </c>
      <c r="B169" s="36" t="s">
        <v>329</v>
      </c>
      <c r="C169" s="70">
        <v>1094</v>
      </c>
      <c r="D169" s="37">
        <v>4057062.9</v>
      </c>
      <c r="E169" s="38">
        <v>666050</v>
      </c>
      <c r="F169" s="39">
        <f t="shared" si="19"/>
        <v>6663.8042378199825</v>
      </c>
      <c r="G169" s="40">
        <f t="shared" si="22"/>
        <v>0.00036378987370607287</v>
      </c>
      <c r="H169" s="41">
        <f t="shared" si="20"/>
        <v>6.091228736581337</v>
      </c>
      <c r="I169" s="36">
        <f t="shared" si="26"/>
        <v>-5370.195762180017</v>
      </c>
      <c r="J169" s="41">
        <f t="shared" si="21"/>
        <v>0</v>
      </c>
      <c r="K169" s="41">
        <f t="shared" si="23"/>
        <v>0</v>
      </c>
      <c r="L169" s="42">
        <f t="shared" si="24"/>
        <v>72437.7017759911</v>
      </c>
      <c r="M169" s="45">
        <f t="shared" si="25"/>
        <v>0</v>
      </c>
      <c r="N169" s="44">
        <f t="shared" si="18"/>
        <v>72437.7017759911</v>
      </c>
      <c r="O169" s="41"/>
      <c r="P169" s="41"/>
      <c r="Q169" s="41"/>
    </row>
    <row r="170" spans="1:17" s="70" customFormat="1" ht="12.75">
      <c r="A170" s="35" t="s">
        <v>483</v>
      </c>
      <c r="B170" s="36" t="s">
        <v>224</v>
      </c>
      <c r="C170" s="70">
        <v>198</v>
      </c>
      <c r="D170" s="37">
        <v>632773.97</v>
      </c>
      <c r="E170" s="38">
        <v>36400</v>
      </c>
      <c r="F170" s="39">
        <f t="shared" si="19"/>
        <v>3442.012254395604</v>
      </c>
      <c r="G170" s="40">
        <f t="shared" si="22"/>
        <v>0.0001879060606574737</v>
      </c>
      <c r="H170" s="41">
        <f t="shared" si="20"/>
        <v>17.383900274725274</v>
      </c>
      <c r="I170" s="36">
        <f t="shared" si="26"/>
        <v>1264.0122543956043</v>
      </c>
      <c r="J170" s="41">
        <f t="shared" si="21"/>
        <v>1264.0122543956043</v>
      </c>
      <c r="K170" s="41">
        <f t="shared" si="23"/>
        <v>0.0003354494494213339</v>
      </c>
      <c r="L170" s="42">
        <f t="shared" si="24"/>
        <v>37415.78358171917</v>
      </c>
      <c r="M170" s="45">
        <f t="shared" si="25"/>
        <v>18040.43952218164</v>
      </c>
      <c r="N170" s="44">
        <f t="shared" si="18"/>
        <v>55456.22310390082</v>
      </c>
      <c r="O170" s="41"/>
      <c r="P170" s="41"/>
      <c r="Q170" s="41"/>
    </row>
    <row r="171" spans="1:17" s="70" customFormat="1" ht="12.75">
      <c r="A171" s="35" t="s">
        <v>484</v>
      </c>
      <c r="B171" s="36" t="s">
        <v>271</v>
      </c>
      <c r="C171" s="70">
        <v>4652</v>
      </c>
      <c r="D171" s="37">
        <v>5567239.8</v>
      </c>
      <c r="E171" s="38">
        <v>407150</v>
      </c>
      <c r="F171" s="39">
        <f t="shared" si="19"/>
        <v>63609.97064865528</v>
      </c>
      <c r="G171" s="40">
        <f t="shared" si="22"/>
        <v>0.0034725904847846514</v>
      </c>
      <c r="H171" s="41">
        <f t="shared" si="20"/>
        <v>13.673682426624094</v>
      </c>
      <c r="I171" s="36">
        <f t="shared" si="26"/>
        <v>12437.970648655284</v>
      </c>
      <c r="J171" s="41">
        <f t="shared" si="21"/>
        <v>12437.970648655284</v>
      </c>
      <c r="K171" s="41">
        <f t="shared" si="23"/>
        <v>0.0033008464842812332</v>
      </c>
      <c r="L171" s="42">
        <f t="shared" si="24"/>
        <v>691460.9012185261</v>
      </c>
      <c r="M171" s="45">
        <f t="shared" si="25"/>
        <v>177519.21034422872</v>
      </c>
      <c r="N171" s="44">
        <f t="shared" si="18"/>
        <v>868980.1115627547</v>
      </c>
      <c r="O171" s="41"/>
      <c r="P171" s="41"/>
      <c r="Q171" s="41"/>
    </row>
    <row r="172" spans="1:17" s="70" customFormat="1" ht="12.75">
      <c r="A172" s="35" t="s">
        <v>476</v>
      </c>
      <c r="B172" s="36" t="s">
        <v>32</v>
      </c>
      <c r="C172" s="70">
        <v>5</v>
      </c>
      <c r="D172" s="37">
        <v>100665.13</v>
      </c>
      <c r="E172" s="38">
        <v>16850</v>
      </c>
      <c r="F172" s="39">
        <f t="shared" si="19"/>
        <v>29.870958456973295</v>
      </c>
      <c r="G172" s="40">
        <f t="shared" si="22"/>
        <v>1.6307130006713173E-06</v>
      </c>
      <c r="H172" s="41">
        <f t="shared" si="20"/>
        <v>5.974191691394659</v>
      </c>
      <c r="I172" s="36">
        <f t="shared" si="26"/>
        <v>-25.129041543026705</v>
      </c>
      <c r="J172" s="41">
        <f t="shared" si="21"/>
        <v>0</v>
      </c>
      <c r="K172" s="41">
        <f t="shared" si="23"/>
        <v>0</v>
      </c>
      <c r="L172" s="42">
        <f t="shared" si="24"/>
        <v>324.70695465344545</v>
      </c>
      <c r="M172" s="45">
        <f t="shared" si="25"/>
        <v>0</v>
      </c>
      <c r="N172" s="44">
        <f t="shared" si="18"/>
        <v>324.70695465344545</v>
      </c>
      <c r="O172" s="41"/>
      <c r="P172" s="41"/>
      <c r="Q172" s="41"/>
    </row>
    <row r="173" spans="1:17" s="70" customFormat="1" ht="12.75">
      <c r="A173" s="35" t="s">
        <v>477</v>
      </c>
      <c r="B173" s="36" t="s">
        <v>81</v>
      </c>
      <c r="C173" s="70">
        <v>18463</v>
      </c>
      <c r="D173" s="37">
        <v>31409547.4</v>
      </c>
      <c r="E173" s="38">
        <v>2482400</v>
      </c>
      <c r="F173" s="39">
        <f t="shared" si="19"/>
        <v>233610.40672180147</v>
      </c>
      <c r="G173" s="40">
        <f t="shared" si="22"/>
        <v>0.012753240840332783</v>
      </c>
      <c r="H173" s="41">
        <f t="shared" si="20"/>
        <v>12.652895343216242</v>
      </c>
      <c r="I173" s="36">
        <f t="shared" si="26"/>
        <v>30517.40672180148</v>
      </c>
      <c r="J173" s="41">
        <f t="shared" si="21"/>
        <v>30517.40672180148</v>
      </c>
      <c r="K173" s="41">
        <f t="shared" si="23"/>
        <v>0.008098851294357215</v>
      </c>
      <c r="L173" s="42">
        <f t="shared" si="24"/>
        <v>2539420.482648785</v>
      </c>
      <c r="M173" s="45">
        <f t="shared" si="25"/>
        <v>435555.45321965805</v>
      </c>
      <c r="N173" s="44">
        <f t="shared" si="18"/>
        <v>2974975.9358684435</v>
      </c>
      <c r="O173" s="41"/>
      <c r="P173" s="41"/>
      <c r="Q173" s="41"/>
    </row>
    <row r="174" spans="1:17" s="70" customFormat="1" ht="12.75">
      <c r="A174" s="35" t="s">
        <v>479</v>
      </c>
      <c r="B174" s="36" t="s">
        <v>130</v>
      </c>
      <c r="C174" s="70">
        <v>1725</v>
      </c>
      <c r="D174" s="37">
        <v>4388643.08</v>
      </c>
      <c r="E174" s="38">
        <v>488900</v>
      </c>
      <c r="F174" s="39">
        <f t="shared" si="19"/>
        <v>15484.5762180405</v>
      </c>
      <c r="G174" s="40">
        <f t="shared" si="22"/>
        <v>0.0008453327597444329</v>
      </c>
      <c r="H174" s="41">
        <f t="shared" si="20"/>
        <v>8.976565923501738</v>
      </c>
      <c r="I174" s="36">
        <f t="shared" si="26"/>
        <v>-3490.423781959502</v>
      </c>
      <c r="J174" s="41">
        <f t="shared" si="21"/>
        <v>0</v>
      </c>
      <c r="K174" s="41">
        <f t="shared" si="23"/>
        <v>0</v>
      </c>
      <c r="L174" s="42">
        <f t="shared" si="24"/>
        <v>168322.33873919555</v>
      </c>
      <c r="M174" s="45">
        <f t="shared" si="25"/>
        <v>0</v>
      </c>
      <c r="N174" s="44">
        <f t="shared" si="18"/>
        <v>168322.33873919555</v>
      </c>
      <c r="O174" s="41"/>
      <c r="P174" s="41"/>
      <c r="Q174" s="41"/>
    </row>
    <row r="175" spans="1:17" s="70" customFormat="1" ht="12.75">
      <c r="A175" s="35" t="s">
        <v>476</v>
      </c>
      <c r="B175" s="36" t="s">
        <v>33</v>
      </c>
      <c r="C175" s="70">
        <v>360</v>
      </c>
      <c r="D175" s="37">
        <v>431797.41</v>
      </c>
      <c r="E175" s="38">
        <v>28250</v>
      </c>
      <c r="F175" s="39">
        <f t="shared" si="19"/>
        <v>5502.551065486726</v>
      </c>
      <c r="G175" s="40">
        <f t="shared" si="22"/>
        <v>0.0003003948324012439</v>
      </c>
      <c r="H175" s="41">
        <f t="shared" si="20"/>
        <v>15.28486407079646</v>
      </c>
      <c r="I175" s="36">
        <f t="shared" si="26"/>
        <v>1542.5510654867253</v>
      </c>
      <c r="J175" s="41">
        <f t="shared" si="21"/>
        <v>1542.5510654867253</v>
      </c>
      <c r="K175" s="41">
        <f t="shared" si="23"/>
        <v>0.0004093693742464823</v>
      </c>
      <c r="L175" s="42">
        <f t="shared" si="24"/>
        <v>59814.50517809421</v>
      </c>
      <c r="M175" s="45">
        <f t="shared" si="25"/>
        <v>22015.846056885264</v>
      </c>
      <c r="N175" s="44">
        <f t="shared" si="18"/>
        <v>81830.35123497948</v>
      </c>
      <c r="O175" s="41"/>
      <c r="P175" s="41"/>
      <c r="Q175" s="41"/>
    </row>
    <row r="176" spans="1:17" s="70" customFormat="1" ht="12.75">
      <c r="A176" s="35" t="s">
        <v>489</v>
      </c>
      <c r="B176" s="36" t="s">
        <v>493</v>
      </c>
      <c r="C176" s="70">
        <v>124</v>
      </c>
      <c r="D176" s="37">
        <v>376065.07</v>
      </c>
      <c r="E176" s="38">
        <v>46800</v>
      </c>
      <c r="F176" s="39">
        <f t="shared" si="19"/>
        <v>996.4117239316239</v>
      </c>
      <c r="G176" s="40">
        <f t="shared" si="22"/>
        <v>5.4396029996061244E-05</v>
      </c>
      <c r="H176" s="41">
        <f t="shared" si="20"/>
        <v>8.03557841880342</v>
      </c>
      <c r="I176" s="36">
        <f t="shared" si="26"/>
        <v>-367.588276068376</v>
      </c>
      <c r="J176" s="41">
        <f t="shared" si="21"/>
        <v>0</v>
      </c>
      <c r="K176" s="41">
        <f t="shared" si="23"/>
        <v>0</v>
      </c>
      <c r="L176" s="42">
        <f t="shared" si="24"/>
        <v>10831.316876720346</v>
      </c>
      <c r="M176" s="45">
        <f t="shared" si="25"/>
        <v>0</v>
      </c>
      <c r="N176" s="44">
        <f t="shared" si="18"/>
        <v>10831.316876720346</v>
      </c>
      <c r="O176" s="41"/>
      <c r="P176" s="41"/>
      <c r="Q176" s="41"/>
    </row>
    <row r="177" spans="1:17" s="70" customFormat="1" ht="12.75">
      <c r="A177" s="35" t="s">
        <v>477</v>
      </c>
      <c r="B177" s="36" t="s">
        <v>82</v>
      </c>
      <c r="C177" s="70">
        <v>8363</v>
      </c>
      <c r="D177" s="37">
        <v>15968726.31</v>
      </c>
      <c r="E177" s="38">
        <v>1474800</v>
      </c>
      <c r="F177" s="39">
        <f t="shared" si="19"/>
        <v>90552.2498850895</v>
      </c>
      <c r="G177" s="40">
        <f t="shared" si="22"/>
        <v>0.004943421261167511</v>
      </c>
      <c r="H177" s="41">
        <f t="shared" si="20"/>
        <v>10.827723291293735</v>
      </c>
      <c r="I177" s="36">
        <f t="shared" si="26"/>
        <v>-1440.750114910497</v>
      </c>
      <c r="J177" s="41">
        <f t="shared" si="21"/>
        <v>0</v>
      </c>
      <c r="K177" s="41">
        <f t="shared" si="23"/>
        <v>0</v>
      </c>
      <c r="L177" s="42">
        <f t="shared" si="24"/>
        <v>984332.1679670168</v>
      </c>
      <c r="M177" s="45">
        <f t="shared" si="25"/>
        <v>0</v>
      </c>
      <c r="N177" s="44">
        <f t="shared" si="18"/>
        <v>984332.1679670168</v>
      </c>
      <c r="O177" s="41"/>
      <c r="P177" s="41"/>
      <c r="Q177" s="41"/>
    </row>
    <row r="178" spans="1:17" s="70" customFormat="1" ht="12.75">
      <c r="A178" s="35" t="s">
        <v>479</v>
      </c>
      <c r="B178" s="36" t="s">
        <v>131</v>
      </c>
      <c r="C178" s="70">
        <v>62</v>
      </c>
      <c r="D178" s="37">
        <v>223079.68</v>
      </c>
      <c r="E178" s="38">
        <v>28450</v>
      </c>
      <c r="F178" s="39">
        <f t="shared" si="19"/>
        <v>486.1490390158172</v>
      </c>
      <c r="G178" s="40">
        <f t="shared" si="22"/>
        <v>2.6539809873489033E-05</v>
      </c>
      <c r="H178" s="41">
        <f t="shared" si="20"/>
        <v>7.841113532513181</v>
      </c>
      <c r="I178" s="36">
        <f t="shared" si="26"/>
        <v>-195.85096098418276</v>
      </c>
      <c r="J178" s="41">
        <f t="shared" si="21"/>
        <v>0</v>
      </c>
      <c r="K178" s="41">
        <f t="shared" si="23"/>
        <v>0</v>
      </c>
      <c r="L178" s="42">
        <f t="shared" si="24"/>
        <v>5284.596883421194</v>
      </c>
      <c r="M178" s="45">
        <f t="shared" si="25"/>
        <v>0</v>
      </c>
      <c r="N178" s="44">
        <f t="shared" si="18"/>
        <v>5284.596883421194</v>
      </c>
      <c r="O178" s="41"/>
      <c r="P178" s="41"/>
      <c r="Q178" s="41"/>
    </row>
    <row r="179" spans="1:17" s="70" customFormat="1" ht="12.75">
      <c r="A179" s="35" t="s">
        <v>484</v>
      </c>
      <c r="B179" s="36" t="s">
        <v>272</v>
      </c>
      <c r="C179" s="70">
        <v>1426</v>
      </c>
      <c r="D179" s="37">
        <v>1511019.9</v>
      </c>
      <c r="E179" s="38">
        <v>89950</v>
      </c>
      <c r="F179" s="39">
        <f t="shared" si="19"/>
        <v>23954.578959421902</v>
      </c>
      <c r="G179" s="40">
        <f t="shared" si="22"/>
        <v>0.001307726479249203</v>
      </c>
      <c r="H179" s="41">
        <f t="shared" si="20"/>
        <v>16.7984424680378</v>
      </c>
      <c r="I179" s="36">
        <f t="shared" si="26"/>
        <v>8268.5789594219</v>
      </c>
      <c r="J179" s="41">
        <f t="shared" si="21"/>
        <v>8268.5789594219</v>
      </c>
      <c r="K179" s="41">
        <f t="shared" si="23"/>
        <v>0.0021943539311342834</v>
      </c>
      <c r="L179" s="42">
        <f t="shared" si="24"/>
        <v>260394.00091976568</v>
      </c>
      <c r="M179" s="45">
        <f t="shared" si="25"/>
        <v>118012.1459527783</v>
      </c>
      <c r="N179" s="44">
        <f t="shared" si="18"/>
        <v>378406.14687254396</v>
      </c>
      <c r="O179" s="41"/>
      <c r="P179" s="41"/>
      <c r="Q179" s="41"/>
    </row>
    <row r="180" spans="1:17" s="70" customFormat="1" ht="12.75">
      <c r="A180" s="35" t="s">
        <v>475</v>
      </c>
      <c r="B180" s="36" t="s">
        <v>2</v>
      </c>
      <c r="C180" s="70">
        <v>4431</v>
      </c>
      <c r="D180" s="37">
        <v>5917839.07</v>
      </c>
      <c r="E180" s="38">
        <v>457300</v>
      </c>
      <c r="F180" s="39">
        <f t="shared" si="19"/>
        <v>57340.79361287995</v>
      </c>
      <c r="G180" s="40">
        <f t="shared" si="22"/>
        <v>0.003130344068069411</v>
      </c>
      <c r="H180" s="41">
        <f t="shared" si="20"/>
        <v>12.940824557183468</v>
      </c>
      <c r="I180" s="36">
        <f t="shared" si="26"/>
        <v>8599.793612879948</v>
      </c>
      <c r="J180" s="41">
        <f t="shared" si="21"/>
        <v>8599.793612879948</v>
      </c>
      <c r="K180" s="41">
        <f t="shared" si="23"/>
        <v>0.0022822532159366337</v>
      </c>
      <c r="L180" s="42">
        <f t="shared" si="24"/>
        <v>623312.9244335793</v>
      </c>
      <c r="M180" s="45">
        <f t="shared" si="25"/>
        <v>122739.36113901665</v>
      </c>
      <c r="N180" s="44">
        <f t="shared" si="18"/>
        <v>746052.285572596</v>
      </c>
      <c r="O180" s="41"/>
      <c r="P180" s="41"/>
      <c r="Q180" s="41"/>
    </row>
    <row r="181" spans="1:17" s="70" customFormat="1" ht="12.75">
      <c r="A181" s="35" t="s">
        <v>485</v>
      </c>
      <c r="B181" s="36" t="s">
        <v>312</v>
      </c>
      <c r="C181" s="70">
        <v>1471</v>
      </c>
      <c r="D181" s="37">
        <v>5009171.25</v>
      </c>
      <c r="E181" s="38">
        <v>386900</v>
      </c>
      <c r="F181" s="39">
        <f t="shared" si="19"/>
        <v>19044.949363530628</v>
      </c>
      <c r="G181" s="40">
        <f t="shared" si="22"/>
        <v>0.0010397003688037399</v>
      </c>
      <c r="H181" s="41">
        <f t="shared" si="20"/>
        <v>12.94694042388214</v>
      </c>
      <c r="I181" s="36">
        <f t="shared" si="26"/>
        <v>2863.9493635306276</v>
      </c>
      <c r="J181" s="41">
        <f t="shared" si="21"/>
        <v>2863.9493635306276</v>
      </c>
      <c r="K181" s="41">
        <f t="shared" si="23"/>
        <v>0.0007600481987623597</v>
      </c>
      <c r="L181" s="42">
        <f t="shared" si="24"/>
        <v>207024.7433897609</v>
      </c>
      <c r="M181" s="45">
        <f t="shared" si="25"/>
        <v>40875.31992486082</v>
      </c>
      <c r="N181" s="44">
        <f t="shared" si="18"/>
        <v>247900.06331462172</v>
      </c>
      <c r="O181" s="41"/>
      <c r="P181" s="41"/>
      <c r="Q181" s="41"/>
    </row>
    <row r="182" spans="1:17" s="70" customFormat="1" ht="12.75">
      <c r="A182" s="35" t="s">
        <v>483</v>
      </c>
      <c r="B182" s="36" t="s">
        <v>225</v>
      </c>
      <c r="C182" s="70">
        <v>782</v>
      </c>
      <c r="D182" s="37">
        <v>2722164.51</v>
      </c>
      <c r="E182" s="38">
        <v>219000</v>
      </c>
      <c r="F182" s="39">
        <f t="shared" si="19"/>
        <v>9720.240396438356</v>
      </c>
      <c r="G182" s="40">
        <f t="shared" si="22"/>
        <v>0.0005306465946499346</v>
      </c>
      <c r="H182" s="41">
        <f t="shared" si="20"/>
        <v>12.429974931506848</v>
      </c>
      <c r="I182" s="36">
        <f t="shared" si="26"/>
        <v>1118.2403964383552</v>
      </c>
      <c r="J182" s="41">
        <f t="shared" si="21"/>
        <v>1118.2403964383552</v>
      </c>
      <c r="K182" s="41">
        <f t="shared" si="23"/>
        <v>0.00029676383595292214</v>
      </c>
      <c r="L182" s="42">
        <f t="shared" si="24"/>
        <v>105662.1488116356</v>
      </c>
      <c r="M182" s="45">
        <f t="shared" si="25"/>
        <v>15959.930904983737</v>
      </c>
      <c r="N182" s="44">
        <f t="shared" si="18"/>
        <v>121622.07971661934</v>
      </c>
      <c r="O182" s="41"/>
      <c r="P182" s="41"/>
      <c r="Q182" s="41"/>
    </row>
    <row r="183" spans="1:17" s="70" customFormat="1" ht="12.75">
      <c r="A183" s="35" t="s">
        <v>485</v>
      </c>
      <c r="B183" s="36" t="s">
        <v>313</v>
      </c>
      <c r="C183" s="70">
        <v>1283</v>
      </c>
      <c r="D183" s="37">
        <v>1960032.18</v>
      </c>
      <c r="E183" s="38">
        <v>127500</v>
      </c>
      <c r="F183" s="39">
        <f t="shared" si="19"/>
        <v>19723.30421129412</v>
      </c>
      <c r="G183" s="40">
        <f t="shared" si="22"/>
        <v>0.0010767330629809196</v>
      </c>
      <c r="H183" s="41">
        <f t="shared" si="20"/>
        <v>15.372801411764705</v>
      </c>
      <c r="I183" s="36">
        <f t="shared" si="26"/>
        <v>5610.304211294117</v>
      </c>
      <c r="J183" s="41">
        <f t="shared" si="21"/>
        <v>5610.304211294117</v>
      </c>
      <c r="K183" s="41">
        <f t="shared" si="23"/>
        <v>0.0014888886181445133</v>
      </c>
      <c r="L183" s="42">
        <f t="shared" si="24"/>
        <v>214398.67941892985</v>
      </c>
      <c r="M183" s="45">
        <f t="shared" si="25"/>
        <v>80072.2884393932</v>
      </c>
      <c r="N183" s="44">
        <f t="shared" si="18"/>
        <v>294470.96785832307</v>
      </c>
      <c r="O183" s="41"/>
      <c r="P183" s="41"/>
      <c r="Q183" s="41"/>
    </row>
    <row r="184" spans="1:17" s="70" customFormat="1" ht="12.75">
      <c r="A184" s="35" t="s">
        <v>480</v>
      </c>
      <c r="B184" s="36" t="s">
        <v>163</v>
      </c>
      <c r="C184" s="70">
        <v>2570</v>
      </c>
      <c r="D184" s="37">
        <v>5032706.6</v>
      </c>
      <c r="E184" s="38">
        <v>324200</v>
      </c>
      <c r="F184" s="39">
        <f t="shared" si="19"/>
        <v>39895.29908081431</v>
      </c>
      <c r="G184" s="40">
        <f t="shared" si="22"/>
        <v>0.0021779610108749884</v>
      </c>
      <c r="H184" s="41">
        <f t="shared" si="20"/>
        <v>15.523462677359653</v>
      </c>
      <c r="I184" s="36">
        <f t="shared" si="26"/>
        <v>11625.299080814308</v>
      </c>
      <c r="J184" s="41">
        <f t="shared" si="21"/>
        <v>11625.299080814308</v>
      </c>
      <c r="K184" s="41">
        <f t="shared" si="23"/>
        <v>0.003085175924882283</v>
      </c>
      <c r="L184" s="42">
        <f t="shared" si="24"/>
        <v>433674.77103820455</v>
      </c>
      <c r="M184" s="45">
        <f t="shared" si="25"/>
        <v>165920.46814845633</v>
      </c>
      <c r="N184" s="44">
        <f t="shared" si="18"/>
        <v>599595.2391866609</v>
      </c>
      <c r="O184" s="41"/>
      <c r="P184" s="41"/>
      <c r="Q184" s="41"/>
    </row>
    <row r="185" spans="1:17" s="70" customFormat="1" ht="12.75">
      <c r="A185" s="35" t="s">
        <v>476</v>
      </c>
      <c r="B185" s="36" t="s">
        <v>34</v>
      </c>
      <c r="C185" s="70">
        <v>166</v>
      </c>
      <c r="D185" s="37">
        <v>232921.1</v>
      </c>
      <c r="E185" s="38">
        <v>24000</v>
      </c>
      <c r="F185" s="39">
        <f t="shared" si="19"/>
        <v>1611.0376083333333</v>
      </c>
      <c r="G185" s="40">
        <f t="shared" si="22"/>
        <v>8.794963764767627E-05</v>
      </c>
      <c r="H185" s="41">
        <f t="shared" si="20"/>
        <v>9.705045833333333</v>
      </c>
      <c r="I185" s="36">
        <f t="shared" si="26"/>
        <v>-214.9623916666667</v>
      </c>
      <c r="J185" s="41">
        <f t="shared" si="21"/>
        <v>0</v>
      </c>
      <c r="K185" s="41">
        <f t="shared" si="23"/>
        <v>0</v>
      </c>
      <c r="L185" s="42">
        <f t="shared" si="24"/>
        <v>17512.498515492633</v>
      </c>
      <c r="M185" s="45">
        <f t="shared" si="25"/>
        <v>0</v>
      </c>
      <c r="N185" s="44">
        <f t="shared" si="18"/>
        <v>17512.498515492633</v>
      </c>
      <c r="O185" s="41"/>
      <c r="P185" s="41"/>
      <c r="Q185" s="41"/>
    </row>
    <row r="186" spans="1:17" s="70" customFormat="1" ht="12.75">
      <c r="A186" s="35" t="s">
        <v>476</v>
      </c>
      <c r="B186" s="36" t="s">
        <v>35</v>
      </c>
      <c r="C186" s="70">
        <v>93</v>
      </c>
      <c r="D186" s="37">
        <v>142345.26</v>
      </c>
      <c r="E186" s="38">
        <v>9450</v>
      </c>
      <c r="F186" s="39">
        <f t="shared" si="19"/>
        <v>1400.8581142857145</v>
      </c>
      <c r="G186" s="40">
        <f t="shared" si="22"/>
        <v>7.647553533818176E-05</v>
      </c>
      <c r="H186" s="41">
        <f t="shared" si="20"/>
        <v>15.062990476190476</v>
      </c>
      <c r="I186" s="36">
        <f t="shared" si="26"/>
        <v>377.8581142857143</v>
      </c>
      <c r="J186" s="41">
        <f t="shared" si="21"/>
        <v>377.8581142857143</v>
      </c>
      <c r="K186" s="41">
        <f t="shared" si="23"/>
        <v>0.0001002777433175549</v>
      </c>
      <c r="L186" s="42">
        <f t="shared" si="24"/>
        <v>15227.779612310858</v>
      </c>
      <c r="M186" s="45">
        <f t="shared" si="25"/>
        <v>5392.927509232488</v>
      </c>
      <c r="N186" s="44">
        <f t="shared" si="18"/>
        <v>20620.707121543346</v>
      </c>
      <c r="O186" s="41"/>
      <c r="P186" s="41"/>
      <c r="Q186" s="41"/>
    </row>
    <row r="187" spans="1:17" s="70" customFormat="1" ht="12.75">
      <c r="A187" s="35" t="s">
        <v>484</v>
      </c>
      <c r="B187" s="36" t="s">
        <v>273</v>
      </c>
      <c r="C187" s="70">
        <v>7672</v>
      </c>
      <c r="D187" s="37">
        <v>13985885.99</v>
      </c>
      <c r="E187" s="38">
        <v>910100</v>
      </c>
      <c r="F187" s="39">
        <f t="shared" si="19"/>
        <v>117898.82135510384</v>
      </c>
      <c r="G187" s="40">
        <f t="shared" si="22"/>
        <v>0.006436323127178083</v>
      </c>
      <c r="H187" s="41">
        <f t="shared" si="20"/>
        <v>15.367416756400395</v>
      </c>
      <c r="I187" s="36">
        <f t="shared" si="26"/>
        <v>33506.821355103835</v>
      </c>
      <c r="J187" s="41">
        <f t="shared" si="21"/>
        <v>33506.821355103835</v>
      </c>
      <c r="K187" s="41">
        <f t="shared" si="23"/>
        <v>0.008892196049794611</v>
      </c>
      <c r="L187" s="42">
        <f t="shared" si="24"/>
        <v>1281598.2217172347</v>
      </c>
      <c r="M187" s="45">
        <f t="shared" si="25"/>
        <v>478221.45879932947</v>
      </c>
      <c r="N187" s="44">
        <f t="shared" si="18"/>
        <v>1759819.6805165643</v>
      </c>
      <c r="O187" s="41"/>
      <c r="P187" s="41"/>
      <c r="Q187" s="41"/>
    </row>
    <row r="188" spans="1:17" s="70" customFormat="1" ht="12.75">
      <c r="A188" s="35" t="s">
        <v>479</v>
      </c>
      <c r="B188" s="36" t="s">
        <v>132</v>
      </c>
      <c r="C188" s="70">
        <v>2496</v>
      </c>
      <c r="D188" s="37">
        <v>4066868.3</v>
      </c>
      <c r="E188" s="38">
        <v>465800</v>
      </c>
      <c r="F188" s="39">
        <f t="shared" si="19"/>
        <v>21792.407206526404</v>
      </c>
      <c r="G188" s="40">
        <f t="shared" si="22"/>
        <v>0.0011896893699877198</v>
      </c>
      <c r="H188" s="41">
        <f t="shared" si="20"/>
        <v>8.730932374409617</v>
      </c>
      <c r="I188" s="36">
        <f t="shared" si="26"/>
        <v>-5663.5927934735955</v>
      </c>
      <c r="J188" s="41">
        <f t="shared" si="21"/>
        <v>0</v>
      </c>
      <c r="K188" s="41">
        <f t="shared" si="23"/>
        <v>0</v>
      </c>
      <c r="L188" s="42">
        <f t="shared" si="24"/>
        <v>236890.49645968355</v>
      </c>
      <c r="M188" s="45">
        <f t="shared" si="25"/>
        <v>0</v>
      </c>
      <c r="N188" s="44">
        <f t="shared" si="18"/>
        <v>236890.49645968355</v>
      </c>
      <c r="O188" s="41"/>
      <c r="P188" s="41"/>
      <c r="Q188" s="41"/>
    </row>
    <row r="189" spans="1:17" s="70" customFormat="1" ht="12.75">
      <c r="A189" s="35" t="s">
        <v>483</v>
      </c>
      <c r="B189" s="36" t="s">
        <v>226</v>
      </c>
      <c r="C189" s="70">
        <v>287</v>
      </c>
      <c r="D189" s="37">
        <v>707419.51</v>
      </c>
      <c r="E189" s="38">
        <v>55850</v>
      </c>
      <c r="F189" s="39">
        <f t="shared" si="19"/>
        <v>3635.2622984780664</v>
      </c>
      <c r="G189" s="40">
        <f t="shared" si="22"/>
        <v>0.00019845595177394066</v>
      </c>
      <c r="H189" s="41">
        <f t="shared" si="20"/>
        <v>12.666419158460162</v>
      </c>
      <c r="I189" s="36">
        <f t="shared" si="26"/>
        <v>478.26229847806644</v>
      </c>
      <c r="J189" s="41">
        <f t="shared" si="21"/>
        <v>478.26229847806644</v>
      </c>
      <c r="K189" s="41">
        <f t="shared" si="23"/>
        <v>0.00012692347257357964</v>
      </c>
      <c r="L189" s="42">
        <f t="shared" si="24"/>
        <v>39516.47390242134</v>
      </c>
      <c r="M189" s="45">
        <f t="shared" si="25"/>
        <v>6825.932297277219</v>
      </c>
      <c r="N189" s="44">
        <f t="shared" si="18"/>
        <v>46342.40619969856</v>
      </c>
      <c r="O189" s="41"/>
      <c r="P189" s="41"/>
      <c r="Q189" s="41"/>
    </row>
    <row r="190" spans="1:17" s="70" customFormat="1" ht="12.75">
      <c r="A190" s="35" t="s">
        <v>487</v>
      </c>
      <c r="B190" s="36" t="s">
        <v>347</v>
      </c>
      <c r="C190" s="70">
        <v>817</v>
      </c>
      <c r="D190" s="37">
        <v>946628.97</v>
      </c>
      <c r="E190" s="38">
        <v>72300</v>
      </c>
      <c r="F190" s="39">
        <f t="shared" si="19"/>
        <v>10697.038291701245</v>
      </c>
      <c r="G190" s="40">
        <f t="shared" si="22"/>
        <v>0.0005839718680631726</v>
      </c>
      <c r="H190" s="41">
        <f t="shared" si="20"/>
        <v>13.093070124481327</v>
      </c>
      <c r="I190" s="36">
        <f t="shared" si="26"/>
        <v>1710.0382917012446</v>
      </c>
      <c r="J190" s="41">
        <f t="shared" si="21"/>
        <v>1710.0382917012446</v>
      </c>
      <c r="K190" s="41">
        <f t="shared" si="23"/>
        <v>0.000453817913114194</v>
      </c>
      <c r="L190" s="42">
        <f t="shared" si="24"/>
        <v>116280.25704340094</v>
      </c>
      <c r="M190" s="45">
        <f t="shared" si="25"/>
        <v>24406.284254579605</v>
      </c>
      <c r="N190" s="44">
        <f t="shared" si="18"/>
        <v>140686.54129798056</v>
      </c>
      <c r="O190" s="41"/>
      <c r="P190" s="41"/>
      <c r="Q190" s="41"/>
    </row>
    <row r="191" spans="1:17" s="70" customFormat="1" ht="12.75">
      <c r="A191" s="35" t="s">
        <v>477</v>
      </c>
      <c r="B191" s="36" t="s">
        <v>83</v>
      </c>
      <c r="C191" s="70">
        <v>5010</v>
      </c>
      <c r="D191" s="37">
        <v>13051167.64</v>
      </c>
      <c r="E191" s="38">
        <v>2264250</v>
      </c>
      <c r="F191" s="39">
        <f t="shared" si="19"/>
        <v>28877.70779569394</v>
      </c>
      <c r="G191" s="40">
        <f t="shared" si="22"/>
        <v>0.0015764895391574632</v>
      </c>
      <c r="H191" s="41">
        <f t="shared" si="20"/>
        <v>5.764013532074639</v>
      </c>
      <c r="I191" s="36">
        <f t="shared" si="26"/>
        <v>-26232.29220430606</v>
      </c>
      <c r="J191" s="41">
        <f t="shared" si="21"/>
        <v>0</v>
      </c>
      <c r="K191" s="41">
        <f t="shared" si="23"/>
        <v>0</v>
      </c>
      <c r="L191" s="42">
        <f t="shared" si="24"/>
        <v>313909.9995474987</v>
      </c>
      <c r="M191" s="45">
        <f t="shared" si="25"/>
        <v>0</v>
      </c>
      <c r="N191" s="44">
        <f t="shared" si="18"/>
        <v>313909.9995474987</v>
      </c>
      <c r="O191" s="41"/>
      <c r="P191" s="41"/>
      <c r="Q191" s="41"/>
    </row>
    <row r="192" spans="1:17" s="70" customFormat="1" ht="12.75">
      <c r="A192" s="35" t="s">
        <v>489</v>
      </c>
      <c r="B192" s="36" t="s">
        <v>408</v>
      </c>
      <c r="C192" s="70">
        <v>958</v>
      </c>
      <c r="D192" s="37">
        <v>1880296.96</v>
      </c>
      <c r="E192" s="38">
        <v>147850</v>
      </c>
      <c r="F192" s="39">
        <f t="shared" si="19"/>
        <v>12183.459504091985</v>
      </c>
      <c r="G192" s="40">
        <f t="shared" si="22"/>
        <v>0.0006651184572832899</v>
      </c>
      <c r="H192" s="41">
        <f t="shared" si="20"/>
        <v>12.717598647277645</v>
      </c>
      <c r="I192" s="36">
        <f t="shared" si="26"/>
        <v>1645.4595040919844</v>
      </c>
      <c r="J192" s="41">
        <f t="shared" si="21"/>
        <v>1645.4595040919844</v>
      </c>
      <c r="K192" s="41">
        <f t="shared" si="23"/>
        <v>0.0004366796941827788</v>
      </c>
      <c r="L192" s="42">
        <f t="shared" si="24"/>
        <v>132438.1351343534</v>
      </c>
      <c r="M192" s="45">
        <f t="shared" si="25"/>
        <v>23484.592468578896</v>
      </c>
      <c r="N192" s="44">
        <f t="shared" si="18"/>
        <v>155922.72760293228</v>
      </c>
      <c r="O192" s="41"/>
      <c r="P192" s="41"/>
      <c r="Q192" s="41"/>
    </row>
    <row r="193" spans="1:17" s="70" customFormat="1" ht="12.75">
      <c r="A193" s="35" t="s">
        <v>477</v>
      </c>
      <c r="B193" s="36" t="s">
        <v>84</v>
      </c>
      <c r="C193" s="70">
        <v>2435</v>
      </c>
      <c r="D193" s="37">
        <v>6880681.08</v>
      </c>
      <c r="E193" s="38">
        <v>702900</v>
      </c>
      <c r="F193" s="39">
        <f t="shared" si="19"/>
        <v>23836.190681177977</v>
      </c>
      <c r="G193" s="40">
        <f t="shared" si="22"/>
        <v>0.0013012634357302765</v>
      </c>
      <c r="H193" s="41">
        <f t="shared" si="20"/>
        <v>9.788990012804097</v>
      </c>
      <c r="I193" s="36">
        <f t="shared" si="26"/>
        <v>-2948.8093188220228</v>
      </c>
      <c r="J193" s="41">
        <f t="shared" si="21"/>
        <v>0</v>
      </c>
      <c r="K193" s="41">
        <f t="shared" si="23"/>
        <v>0</v>
      </c>
      <c r="L193" s="42">
        <f t="shared" si="24"/>
        <v>259107.0821437705</v>
      </c>
      <c r="M193" s="45">
        <f t="shared" si="25"/>
        <v>0</v>
      </c>
      <c r="N193" s="44">
        <f t="shared" si="18"/>
        <v>259107.0821437705</v>
      </c>
      <c r="O193" s="41"/>
      <c r="P193" s="41"/>
      <c r="Q193" s="41"/>
    </row>
    <row r="194" spans="1:17" s="70" customFormat="1" ht="12.75">
      <c r="A194" s="35" t="s">
        <v>483</v>
      </c>
      <c r="B194" s="36" t="s">
        <v>227</v>
      </c>
      <c r="C194" s="70">
        <v>1222</v>
      </c>
      <c r="D194" s="37">
        <v>2248488.88</v>
      </c>
      <c r="E194" s="38">
        <v>152950</v>
      </c>
      <c r="F194" s="39">
        <f t="shared" si="19"/>
        <v>17964.389744099375</v>
      </c>
      <c r="G194" s="40">
        <f t="shared" si="22"/>
        <v>0.000980710543554405</v>
      </c>
      <c r="H194" s="41">
        <f t="shared" si="20"/>
        <v>14.700809937888199</v>
      </c>
      <c r="I194" s="36">
        <f t="shared" si="26"/>
        <v>4522.389744099379</v>
      </c>
      <c r="J194" s="41">
        <f t="shared" si="21"/>
        <v>4522.389744099379</v>
      </c>
      <c r="K194" s="41">
        <f t="shared" si="23"/>
        <v>0.0012001728183024642</v>
      </c>
      <c r="L194" s="42">
        <f t="shared" si="24"/>
        <v>195278.7117432571</v>
      </c>
      <c r="M194" s="45">
        <f t="shared" si="25"/>
        <v>64545.18015188879</v>
      </c>
      <c r="N194" s="44">
        <f t="shared" si="18"/>
        <v>259823.89189514588</v>
      </c>
      <c r="O194" s="41"/>
      <c r="P194" s="41"/>
      <c r="Q194" s="41"/>
    </row>
    <row r="195" spans="1:17" s="70" customFormat="1" ht="12.75">
      <c r="A195" s="35" t="s">
        <v>487</v>
      </c>
      <c r="B195" s="36" t="s">
        <v>348</v>
      </c>
      <c r="C195" s="70">
        <v>1719</v>
      </c>
      <c r="D195" s="37">
        <v>2636721.36</v>
      </c>
      <c r="E195" s="38">
        <v>162950</v>
      </c>
      <c r="F195" s="39">
        <f t="shared" si="19"/>
        <v>27815.42815489414</v>
      </c>
      <c r="G195" s="40">
        <f t="shared" si="22"/>
        <v>0.0015184976530552515</v>
      </c>
      <c r="H195" s="41">
        <f t="shared" si="20"/>
        <v>16.1811682111077</v>
      </c>
      <c r="I195" s="36">
        <f t="shared" si="26"/>
        <v>8906.428154894136</v>
      </c>
      <c r="J195" s="41">
        <f t="shared" si="21"/>
        <v>8906.428154894136</v>
      </c>
      <c r="K195" s="41">
        <f t="shared" si="23"/>
        <v>0.002363629316472467</v>
      </c>
      <c r="L195" s="42">
        <f t="shared" si="24"/>
        <v>302362.67716575117</v>
      </c>
      <c r="M195" s="45">
        <f t="shared" si="25"/>
        <v>127115.76009510421</v>
      </c>
      <c r="N195" s="44">
        <f aca="true" t="shared" si="27" ref="N195:N258">L195+M195</f>
        <v>429478.4372608554</v>
      </c>
      <c r="O195" s="41"/>
      <c r="P195" s="41"/>
      <c r="Q195" s="41"/>
    </row>
    <row r="196" spans="1:17" s="70" customFormat="1" ht="12.75">
      <c r="A196" s="35" t="s">
        <v>476</v>
      </c>
      <c r="B196" s="36" t="s">
        <v>36</v>
      </c>
      <c r="C196" s="70">
        <v>95</v>
      </c>
      <c r="D196" s="37">
        <v>239894.19</v>
      </c>
      <c r="E196" s="38">
        <v>14200</v>
      </c>
      <c r="F196" s="39">
        <f t="shared" si="19"/>
        <v>1604.9259190140845</v>
      </c>
      <c r="G196" s="40">
        <f t="shared" si="22"/>
        <v>8.76159887879211E-05</v>
      </c>
      <c r="H196" s="41">
        <f t="shared" si="20"/>
        <v>16.893957042253522</v>
      </c>
      <c r="I196" s="36">
        <f t="shared" si="26"/>
        <v>559.9259190140846</v>
      </c>
      <c r="J196" s="41">
        <f t="shared" si="21"/>
        <v>559.9259190140846</v>
      </c>
      <c r="K196" s="41">
        <f t="shared" si="23"/>
        <v>0.00014859574390741937</v>
      </c>
      <c r="L196" s="42">
        <f t="shared" si="24"/>
        <v>17446.0624809911</v>
      </c>
      <c r="M196" s="45">
        <f t="shared" si="25"/>
        <v>7991.464990745342</v>
      </c>
      <c r="N196" s="44">
        <f t="shared" si="27"/>
        <v>25437.52747173644</v>
      </c>
      <c r="O196" s="41"/>
      <c r="P196" s="41"/>
      <c r="Q196" s="41"/>
    </row>
    <row r="197" spans="1:17" s="70" customFormat="1" ht="12.75">
      <c r="A197" s="35" t="s">
        <v>483</v>
      </c>
      <c r="B197" s="36" t="s">
        <v>228</v>
      </c>
      <c r="C197" s="70">
        <v>1242</v>
      </c>
      <c r="D197" s="37">
        <v>1339506.51</v>
      </c>
      <c r="E197" s="38">
        <v>116950</v>
      </c>
      <c r="F197" s="39">
        <f aca="true" t="shared" si="28" ref="F197:F259">(C197*D197)/E197</f>
        <v>14225.456053185122</v>
      </c>
      <c r="G197" s="40">
        <f t="shared" si="22"/>
        <v>0.0007765949713271433</v>
      </c>
      <c r="H197" s="41">
        <f aca="true" t="shared" si="29" ref="H197:H259">D197/E197</f>
        <v>11.453668319794785</v>
      </c>
      <c r="I197" s="36">
        <f t="shared" si="26"/>
        <v>563.4560531851228</v>
      </c>
      <c r="J197" s="41">
        <f aca="true" t="shared" si="30" ref="J197:J259">IF(I197&gt;0,I197,0)</f>
        <v>563.4560531851228</v>
      </c>
      <c r="K197" s="41">
        <f t="shared" si="23"/>
        <v>0.00014953258732799555</v>
      </c>
      <c r="L197" s="42">
        <f t="shared" si="24"/>
        <v>154635.29636116663</v>
      </c>
      <c r="M197" s="45">
        <f t="shared" si="25"/>
        <v>8041.8483409038045</v>
      </c>
      <c r="N197" s="44">
        <f t="shared" si="27"/>
        <v>162677.14470207045</v>
      </c>
      <c r="O197" s="41"/>
      <c r="P197" s="41"/>
      <c r="Q197" s="41"/>
    </row>
    <row r="198" spans="1:17" s="70" customFormat="1" ht="12.75">
      <c r="A198" s="35" t="s">
        <v>484</v>
      </c>
      <c r="B198" s="36" t="s">
        <v>274</v>
      </c>
      <c r="C198" s="70">
        <v>6515</v>
      </c>
      <c r="D198" s="37">
        <v>6823483.54</v>
      </c>
      <c r="E198" s="38">
        <v>725150</v>
      </c>
      <c r="F198" s="39">
        <f t="shared" si="28"/>
        <v>61304.55114541819</v>
      </c>
      <c r="G198" s="40">
        <f t="shared" si="22"/>
        <v>0.003346733205670385</v>
      </c>
      <c r="H198" s="41">
        <f t="shared" si="29"/>
        <v>9.409754588705786</v>
      </c>
      <c r="I198" s="36">
        <f t="shared" si="26"/>
        <v>-10360.448854581806</v>
      </c>
      <c r="J198" s="41">
        <f t="shared" si="30"/>
        <v>0</v>
      </c>
      <c r="K198" s="41">
        <f t="shared" si="23"/>
        <v>0</v>
      </c>
      <c r="L198" s="42">
        <f t="shared" si="24"/>
        <v>666400.2475012022</v>
      </c>
      <c r="M198" s="45">
        <f t="shared" si="25"/>
        <v>0</v>
      </c>
      <c r="N198" s="44">
        <f t="shared" si="27"/>
        <v>666400.2475012022</v>
      </c>
      <c r="O198" s="41"/>
      <c r="P198" s="41"/>
      <c r="Q198" s="41"/>
    </row>
    <row r="199" spans="1:17" s="70" customFormat="1" ht="12.75">
      <c r="A199" s="35" t="s">
        <v>476</v>
      </c>
      <c r="B199" s="36" t="s">
        <v>37</v>
      </c>
      <c r="C199" s="70">
        <v>75</v>
      </c>
      <c r="D199" s="37">
        <v>165932.62</v>
      </c>
      <c r="E199" s="38">
        <v>10400</v>
      </c>
      <c r="F199" s="39">
        <f t="shared" si="28"/>
        <v>1196.6294711538462</v>
      </c>
      <c r="G199" s="40">
        <f aca="true" t="shared" si="31" ref="G199:G262">F199/$F$494</f>
        <v>6.53263014110443E-05</v>
      </c>
      <c r="H199" s="41">
        <f t="shared" si="29"/>
        <v>15.955059615384615</v>
      </c>
      <c r="I199" s="36">
        <f t="shared" si="26"/>
        <v>371.6294711538461</v>
      </c>
      <c r="J199" s="41">
        <f t="shared" si="30"/>
        <v>371.6294711538461</v>
      </c>
      <c r="K199" s="41">
        <f aca="true" t="shared" si="32" ref="K199:K262">J199/$J$494</f>
        <v>9.862475704154272E-05</v>
      </c>
      <c r="L199" s="42">
        <f aca="true" t="shared" si="33" ref="L199:L262">$B$501*G199</f>
        <v>13007.748378298906</v>
      </c>
      <c r="M199" s="45">
        <f aca="true" t="shared" si="34" ref="M199:M262">$G$501*K199</f>
        <v>5304.030064342249</v>
      </c>
      <c r="N199" s="44">
        <f t="shared" si="27"/>
        <v>18311.778442641153</v>
      </c>
      <c r="O199" s="41"/>
      <c r="P199" s="41"/>
      <c r="Q199" s="41"/>
    </row>
    <row r="200" spans="1:17" s="70" customFormat="1" ht="12.75">
      <c r="A200" s="35" t="s">
        <v>487</v>
      </c>
      <c r="B200" s="36" t="s">
        <v>349</v>
      </c>
      <c r="C200" s="70">
        <v>50</v>
      </c>
      <c r="D200" s="37">
        <v>102891.16</v>
      </c>
      <c r="E200" s="38">
        <v>12400</v>
      </c>
      <c r="F200" s="39">
        <f t="shared" si="28"/>
        <v>414.88370967741935</v>
      </c>
      <c r="G200" s="40">
        <f t="shared" si="31"/>
        <v>2.2649298652811455E-05</v>
      </c>
      <c r="H200" s="41">
        <f t="shared" si="29"/>
        <v>8.297674193548387</v>
      </c>
      <c r="I200" s="36">
        <f aca="true" t="shared" si="35" ref="I200:I263">(H200-11)*C200</f>
        <v>-135.11629032258065</v>
      </c>
      <c r="J200" s="41">
        <f t="shared" si="30"/>
        <v>0</v>
      </c>
      <c r="K200" s="41">
        <f t="shared" si="32"/>
        <v>0</v>
      </c>
      <c r="L200" s="42">
        <f t="shared" si="33"/>
        <v>4509.919763663627</v>
      </c>
      <c r="M200" s="45">
        <f t="shared" si="34"/>
        <v>0</v>
      </c>
      <c r="N200" s="44">
        <f t="shared" si="27"/>
        <v>4509.919763663627</v>
      </c>
      <c r="O200" s="41"/>
      <c r="P200" s="41"/>
      <c r="Q200" s="41"/>
    </row>
    <row r="201" spans="1:17" s="70" customFormat="1" ht="12.75">
      <c r="A201" s="35" t="s">
        <v>483</v>
      </c>
      <c r="B201" s="36" t="s">
        <v>229</v>
      </c>
      <c r="C201" s="70">
        <v>1622</v>
      </c>
      <c r="D201" s="37">
        <v>2325176.62</v>
      </c>
      <c r="E201" s="38">
        <v>219550</v>
      </c>
      <c r="F201" s="39">
        <f t="shared" si="28"/>
        <v>17178.02995964473</v>
      </c>
      <c r="G201" s="40">
        <f t="shared" si="31"/>
        <v>0.00093778165241881</v>
      </c>
      <c r="H201" s="41">
        <f t="shared" si="29"/>
        <v>10.590647324071966</v>
      </c>
      <c r="I201" s="36">
        <f t="shared" si="35"/>
        <v>-663.9700403552706</v>
      </c>
      <c r="J201" s="41">
        <f t="shared" si="30"/>
        <v>0</v>
      </c>
      <c r="K201" s="41">
        <f t="shared" si="32"/>
        <v>0</v>
      </c>
      <c r="L201" s="42">
        <f t="shared" si="33"/>
        <v>186730.72721038718</v>
      </c>
      <c r="M201" s="45">
        <f t="shared" si="34"/>
        <v>0</v>
      </c>
      <c r="N201" s="44">
        <f t="shared" si="27"/>
        <v>186730.72721038718</v>
      </c>
      <c r="O201" s="41"/>
      <c r="P201" s="41"/>
      <c r="Q201" s="41"/>
    </row>
    <row r="202" spans="1:17" s="70" customFormat="1" ht="12.75">
      <c r="A202" s="35" t="s">
        <v>476</v>
      </c>
      <c r="B202" s="36" t="s">
        <v>38</v>
      </c>
      <c r="C202" s="70">
        <v>1295</v>
      </c>
      <c r="D202" s="37">
        <v>882353.9</v>
      </c>
      <c r="E202" s="38">
        <v>74500</v>
      </c>
      <c r="F202" s="39">
        <f t="shared" si="28"/>
        <v>15337.561080536912</v>
      </c>
      <c r="G202" s="40">
        <f t="shared" si="31"/>
        <v>0.0008373069209897807</v>
      </c>
      <c r="H202" s="41">
        <f t="shared" si="29"/>
        <v>11.843676510067114</v>
      </c>
      <c r="I202" s="36">
        <f t="shared" si="35"/>
        <v>1092.5610805369129</v>
      </c>
      <c r="J202" s="41">
        <f t="shared" si="30"/>
        <v>1092.5610805369129</v>
      </c>
      <c r="K202" s="41">
        <f t="shared" si="32"/>
        <v>0.0002899489396964185</v>
      </c>
      <c r="L202" s="42">
        <f t="shared" si="33"/>
        <v>166724.23676816208</v>
      </c>
      <c r="M202" s="45">
        <f t="shared" si="34"/>
        <v>15593.426431724116</v>
      </c>
      <c r="N202" s="44">
        <f t="shared" si="27"/>
        <v>182317.66319988618</v>
      </c>
      <c r="O202" s="41"/>
      <c r="P202" s="41"/>
      <c r="Q202" s="41"/>
    </row>
    <row r="203" spans="1:17" s="70" customFormat="1" ht="12.75">
      <c r="A203" s="35" t="s">
        <v>484</v>
      </c>
      <c r="B203" s="36" t="s">
        <v>275</v>
      </c>
      <c r="C203" s="70">
        <v>3260</v>
      </c>
      <c r="D203" s="37">
        <v>5194654.16</v>
      </c>
      <c r="E203" s="38">
        <v>369600</v>
      </c>
      <c r="F203" s="39">
        <f t="shared" si="28"/>
        <v>45818.648705627704</v>
      </c>
      <c r="G203" s="40">
        <f t="shared" si="31"/>
        <v>0.0025013280449331086</v>
      </c>
      <c r="H203" s="41">
        <f t="shared" si="29"/>
        <v>14.054800216450216</v>
      </c>
      <c r="I203" s="36">
        <f t="shared" si="35"/>
        <v>9958.648705627706</v>
      </c>
      <c r="J203" s="41">
        <f t="shared" si="30"/>
        <v>9958.648705627706</v>
      </c>
      <c r="K203" s="41">
        <f t="shared" si="32"/>
        <v>0.0026428724987960137</v>
      </c>
      <c r="L203" s="42">
        <f t="shared" si="33"/>
        <v>498063.4923037515</v>
      </c>
      <c r="M203" s="45">
        <f t="shared" si="34"/>
        <v>142133.43191236223</v>
      </c>
      <c r="N203" s="44">
        <f t="shared" si="27"/>
        <v>640196.9242161138</v>
      </c>
      <c r="O203" s="41"/>
      <c r="P203" s="41"/>
      <c r="Q203" s="41"/>
    </row>
    <row r="204" spans="1:17" s="70" customFormat="1" ht="12.75">
      <c r="A204" s="35" t="s">
        <v>490</v>
      </c>
      <c r="B204" s="36" t="s">
        <v>440</v>
      </c>
      <c r="C204" s="70">
        <v>4878</v>
      </c>
      <c r="D204" s="37">
        <v>6124296.78</v>
      </c>
      <c r="E204" s="38">
        <v>681400</v>
      </c>
      <c r="F204" s="39">
        <f t="shared" si="28"/>
        <v>43842.55898567655</v>
      </c>
      <c r="G204" s="40">
        <f t="shared" si="31"/>
        <v>0.002393449511291179</v>
      </c>
      <c r="H204" s="41">
        <f t="shared" si="29"/>
        <v>8.987814470208395</v>
      </c>
      <c r="I204" s="36">
        <f t="shared" si="35"/>
        <v>-9815.441014323449</v>
      </c>
      <c r="J204" s="41">
        <f t="shared" si="30"/>
        <v>0</v>
      </c>
      <c r="K204" s="41">
        <f t="shared" si="32"/>
        <v>0</v>
      </c>
      <c r="L204" s="42">
        <f t="shared" si="33"/>
        <v>476582.75957093475</v>
      </c>
      <c r="M204" s="45">
        <f t="shared" si="34"/>
        <v>0</v>
      </c>
      <c r="N204" s="44">
        <f t="shared" si="27"/>
        <v>476582.75957093475</v>
      </c>
      <c r="O204" s="41"/>
      <c r="P204" s="41"/>
      <c r="Q204" s="41"/>
    </row>
    <row r="205" spans="1:17" s="70" customFormat="1" ht="12.75">
      <c r="A205" s="35" t="s">
        <v>481</v>
      </c>
      <c r="B205" s="36" t="s">
        <v>186</v>
      </c>
      <c r="C205" s="70">
        <v>1731</v>
      </c>
      <c r="D205" s="37">
        <v>3395924.7</v>
      </c>
      <c r="E205" s="38">
        <v>266300</v>
      </c>
      <c r="F205" s="39">
        <f t="shared" si="28"/>
        <v>22074.148162598576</v>
      </c>
      <c r="G205" s="40">
        <f t="shared" si="31"/>
        <v>0.0012050701499700643</v>
      </c>
      <c r="H205" s="41">
        <f t="shared" si="29"/>
        <v>12.75225197146076</v>
      </c>
      <c r="I205" s="36">
        <f t="shared" si="35"/>
        <v>3033.1481625985757</v>
      </c>
      <c r="J205" s="41">
        <f t="shared" si="30"/>
        <v>3033.1481625985757</v>
      </c>
      <c r="K205" s="41">
        <f t="shared" si="32"/>
        <v>0.0008049509627923122</v>
      </c>
      <c r="L205" s="42">
        <f t="shared" si="33"/>
        <v>239953.11154045237</v>
      </c>
      <c r="M205" s="45">
        <f t="shared" si="34"/>
        <v>43290.18630862908</v>
      </c>
      <c r="N205" s="44">
        <f t="shared" si="27"/>
        <v>283243.29784908146</v>
      </c>
      <c r="O205" s="41"/>
      <c r="P205" s="41"/>
      <c r="Q205" s="41"/>
    </row>
    <row r="206" spans="1:17" s="70" customFormat="1" ht="12.75">
      <c r="A206" s="35" t="s">
        <v>476</v>
      </c>
      <c r="B206" s="36" t="s">
        <v>39</v>
      </c>
      <c r="C206" s="70">
        <v>6061</v>
      </c>
      <c r="D206" s="37">
        <v>5770584.04</v>
      </c>
      <c r="E206" s="38">
        <v>336200</v>
      </c>
      <c r="F206" s="39">
        <f t="shared" si="28"/>
        <v>104031.85564080905</v>
      </c>
      <c r="G206" s="40">
        <f t="shared" si="31"/>
        <v>0.005679298832067627</v>
      </c>
      <c r="H206" s="41">
        <f t="shared" si="29"/>
        <v>17.164140511600237</v>
      </c>
      <c r="I206" s="36">
        <f t="shared" si="35"/>
        <v>37360.85564080904</v>
      </c>
      <c r="J206" s="41">
        <f t="shared" si="30"/>
        <v>37360.85564080904</v>
      </c>
      <c r="K206" s="41">
        <f t="shared" si="32"/>
        <v>0.009914997588857957</v>
      </c>
      <c r="L206" s="42">
        <f t="shared" si="33"/>
        <v>1130859.8309870486</v>
      </c>
      <c r="M206" s="45">
        <f t="shared" si="34"/>
        <v>533227.62840401</v>
      </c>
      <c r="N206" s="44">
        <f t="shared" si="27"/>
        <v>1664087.4593910584</v>
      </c>
      <c r="O206" s="41"/>
      <c r="P206" s="41"/>
      <c r="Q206" s="41"/>
    </row>
    <row r="207" spans="1:17" s="70" customFormat="1" ht="12.75">
      <c r="A207" s="35" t="s">
        <v>484</v>
      </c>
      <c r="B207" s="36" t="s">
        <v>276</v>
      </c>
      <c r="C207" s="70">
        <v>1058</v>
      </c>
      <c r="D207" s="37">
        <v>1370529.93</v>
      </c>
      <c r="E207" s="38">
        <v>72350</v>
      </c>
      <c r="F207" s="39">
        <f t="shared" si="28"/>
        <v>20041.75073863165</v>
      </c>
      <c r="G207" s="40">
        <f t="shared" si="31"/>
        <v>0.0010941176706056113</v>
      </c>
      <c r="H207" s="41">
        <f t="shared" si="29"/>
        <v>18.943053628196267</v>
      </c>
      <c r="I207" s="36">
        <f t="shared" si="35"/>
        <v>8403.75073863165</v>
      </c>
      <c r="J207" s="41">
        <f t="shared" si="30"/>
        <v>8403.75073863165</v>
      </c>
      <c r="K207" s="41">
        <f t="shared" si="32"/>
        <v>0.0022302264464168936</v>
      </c>
      <c r="L207" s="42">
        <f t="shared" si="33"/>
        <v>217860.29590039217</v>
      </c>
      <c r="M207" s="45">
        <f t="shared" si="34"/>
        <v>119941.36641678812</v>
      </c>
      <c r="N207" s="44">
        <f t="shared" si="27"/>
        <v>337801.6623171803</v>
      </c>
      <c r="O207" s="41"/>
      <c r="P207" s="41"/>
      <c r="Q207" s="41"/>
    </row>
    <row r="208" spans="1:17" s="70" customFormat="1" ht="12.75">
      <c r="A208" s="35" t="s">
        <v>484</v>
      </c>
      <c r="B208" s="36" t="s">
        <v>277</v>
      </c>
      <c r="C208" s="70">
        <v>1411</v>
      </c>
      <c r="D208" s="37">
        <v>1420533.1</v>
      </c>
      <c r="E208" s="38">
        <v>123950</v>
      </c>
      <c r="F208" s="39">
        <f t="shared" si="28"/>
        <v>16170.812457442518</v>
      </c>
      <c r="G208" s="40">
        <f t="shared" si="31"/>
        <v>0.0008827957142303618</v>
      </c>
      <c r="H208" s="41">
        <f t="shared" si="29"/>
        <v>11.460533279548205</v>
      </c>
      <c r="I208" s="36">
        <f t="shared" si="35"/>
        <v>649.8124574425171</v>
      </c>
      <c r="J208" s="41">
        <f t="shared" si="30"/>
        <v>649.8124574425171</v>
      </c>
      <c r="K208" s="41">
        <f t="shared" si="32"/>
        <v>0.00017245025142611812</v>
      </c>
      <c r="L208" s="42">
        <f t="shared" si="33"/>
        <v>175781.94803797395</v>
      </c>
      <c r="M208" s="45">
        <f t="shared" si="34"/>
        <v>9274.358138922747</v>
      </c>
      <c r="N208" s="44">
        <f t="shared" si="27"/>
        <v>185056.3061768967</v>
      </c>
      <c r="O208" s="41"/>
      <c r="P208" s="41"/>
      <c r="Q208" s="41"/>
    </row>
    <row r="209" spans="1:17" s="70" customFormat="1" ht="12.75">
      <c r="A209" s="35" t="s">
        <v>489</v>
      </c>
      <c r="B209" s="36" t="s">
        <v>519</v>
      </c>
      <c r="C209" s="70">
        <v>763</v>
      </c>
      <c r="D209" s="37">
        <v>49057.5</v>
      </c>
      <c r="E209" s="38">
        <v>3875</v>
      </c>
      <c r="F209" s="39">
        <f t="shared" si="28"/>
        <v>9659.58</v>
      </c>
      <c r="G209" s="40">
        <f t="shared" si="31"/>
        <v>0.0005273350270870663</v>
      </c>
      <c r="H209" s="41">
        <f t="shared" si="29"/>
        <v>12.66</v>
      </c>
      <c r="I209" s="36">
        <f t="shared" si="35"/>
        <v>1266.5800000000002</v>
      </c>
      <c r="J209" s="41">
        <f t="shared" si="30"/>
        <v>1266.5800000000002</v>
      </c>
      <c r="K209" s="41">
        <f t="shared" si="32"/>
        <v>0.00033613088968922157</v>
      </c>
      <c r="L209" s="42">
        <f t="shared" si="33"/>
        <v>105002.75073360138</v>
      </c>
      <c r="M209" s="45">
        <f t="shared" si="34"/>
        <v>18077.087315051816</v>
      </c>
      <c r="N209" s="44">
        <f t="shared" si="27"/>
        <v>123079.8380486532</v>
      </c>
      <c r="O209" s="41"/>
      <c r="P209" s="41"/>
      <c r="Q209" s="41"/>
    </row>
    <row r="210" spans="1:17" s="70" customFormat="1" ht="12.75">
      <c r="A210" s="35" t="s">
        <v>478</v>
      </c>
      <c r="B210" s="36" t="s">
        <v>105</v>
      </c>
      <c r="C210" s="70">
        <v>795</v>
      </c>
      <c r="D210" s="37">
        <v>1444879.8</v>
      </c>
      <c r="E210" s="38">
        <v>126500</v>
      </c>
      <c r="F210" s="39">
        <f t="shared" si="28"/>
        <v>9080.469889328064</v>
      </c>
      <c r="G210" s="40">
        <f t="shared" si="31"/>
        <v>0.0004957202937448733</v>
      </c>
      <c r="H210" s="41">
        <f t="shared" si="29"/>
        <v>11.421974703557312</v>
      </c>
      <c r="I210" s="36">
        <f t="shared" si="35"/>
        <v>335.4698893280634</v>
      </c>
      <c r="J210" s="41">
        <f t="shared" si="30"/>
        <v>335.4698893280634</v>
      </c>
      <c r="K210" s="41">
        <f t="shared" si="32"/>
        <v>8.902855908334778E-05</v>
      </c>
      <c r="L210" s="42">
        <f t="shared" si="33"/>
        <v>98707.63701248784</v>
      </c>
      <c r="M210" s="45">
        <f t="shared" si="34"/>
        <v>4787.947449789331</v>
      </c>
      <c r="N210" s="44">
        <f t="shared" si="27"/>
        <v>103495.58446227717</v>
      </c>
      <c r="O210" s="41"/>
      <c r="P210" s="41"/>
      <c r="Q210" s="41"/>
    </row>
    <row r="211" spans="1:17" s="70" customFormat="1" ht="12.75">
      <c r="A211" s="35" t="s">
        <v>476</v>
      </c>
      <c r="B211" s="36" t="s">
        <v>40</v>
      </c>
      <c r="C211" s="70">
        <v>772</v>
      </c>
      <c r="D211" s="37">
        <v>1767970.91</v>
      </c>
      <c r="E211" s="38">
        <v>89400</v>
      </c>
      <c r="F211" s="39">
        <f t="shared" si="28"/>
        <v>15267.04186263982</v>
      </c>
      <c r="G211" s="40">
        <f t="shared" si="31"/>
        <v>0.000833457141425874</v>
      </c>
      <c r="H211" s="41">
        <f t="shared" si="29"/>
        <v>19.77596096196868</v>
      </c>
      <c r="I211" s="36">
        <f t="shared" si="35"/>
        <v>6775.04186263982</v>
      </c>
      <c r="J211" s="41">
        <f t="shared" si="30"/>
        <v>6775.04186263982</v>
      </c>
      <c r="K211" s="41">
        <f t="shared" si="32"/>
        <v>0.0017979921118056838</v>
      </c>
      <c r="L211" s="42">
        <f t="shared" si="33"/>
        <v>165957.67012046342</v>
      </c>
      <c r="M211" s="45">
        <f t="shared" si="34"/>
        <v>96695.84496365905</v>
      </c>
      <c r="N211" s="44">
        <f t="shared" si="27"/>
        <v>262653.5150841225</v>
      </c>
      <c r="O211" s="41"/>
      <c r="P211" s="41"/>
      <c r="Q211" s="41"/>
    </row>
    <row r="212" spans="1:17" s="70" customFormat="1" ht="12.75">
      <c r="A212" s="35" t="s">
        <v>481</v>
      </c>
      <c r="B212" s="36" t="s">
        <v>187</v>
      </c>
      <c r="C212" s="70">
        <v>92</v>
      </c>
      <c r="D212" s="37">
        <v>628642.44</v>
      </c>
      <c r="E212" s="38">
        <v>70250</v>
      </c>
      <c r="F212" s="39">
        <f t="shared" si="28"/>
        <v>823.2755086120995</v>
      </c>
      <c r="G212" s="40">
        <f t="shared" si="31"/>
        <v>4.494419142799995E-05</v>
      </c>
      <c r="H212" s="41">
        <f t="shared" si="29"/>
        <v>8.948646832740213</v>
      </c>
      <c r="I212" s="36">
        <f t="shared" si="35"/>
        <v>-188.7244913879004</v>
      </c>
      <c r="J212" s="41">
        <f t="shared" si="30"/>
        <v>0</v>
      </c>
      <c r="K212" s="41">
        <f t="shared" si="32"/>
        <v>0</v>
      </c>
      <c r="L212" s="42">
        <f t="shared" si="33"/>
        <v>8949.2703632948</v>
      </c>
      <c r="M212" s="45">
        <f t="shared" si="34"/>
        <v>0</v>
      </c>
      <c r="N212" s="44">
        <f t="shared" si="27"/>
        <v>8949.2703632948</v>
      </c>
      <c r="O212" s="41"/>
      <c r="P212" s="41"/>
      <c r="Q212" s="41"/>
    </row>
    <row r="213" spans="1:17" s="70" customFormat="1" ht="12.75">
      <c r="A213" s="35" t="s">
        <v>488</v>
      </c>
      <c r="B213" s="36" t="s">
        <v>372</v>
      </c>
      <c r="C213" s="70">
        <v>588</v>
      </c>
      <c r="D213" s="37">
        <v>6611667.41</v>
      </c>
      <c r="E213" s="38">
        <v>521050</v>
      </c>
      <c r="F213" s="39">
        <f t="shared" si="28"/>
        <v>7461.204178255445</v>
      </c>
      <c r="G213" s="40">
        <f t="shared" si="31"/>
        <v>0.00040732146816346745</v>
      </c>
      <c r="H213" s="41">
        <f t="shared" si="29"/>
        <v>12.689122752135113</v>
      </c>
      <c r="I213" s="36">
        <f t="shared" si="35"/>
        <v>993.2041782554462</v>
      </c>
      <c r="J213" s="41">
        <f t="shared" si="30"/>
        <v>993.2041782554462</v>
      </c>
      <c r="K213" s="41">
        <f t="shared" si="32"/>
        <v>0.0002635811429835109</v>
      </c>
      <c r="L213" s="42">
        <f t="shared" si="33"/>
        <v>81105.6963658732</v>
      </c>
      <c r="M213" s="45">
        <f t="shared" si="34"/>
        <v>14175.368829444633</v>
      </c>
      <c r="N213" s="44">
        <f t="shared" si="27"/>
        <v>95281.06519531783</v>
      </c>
      <c r="O213" s="41"/>
      <c r="P213" s="41"/>
      <c r="Q213" s="41"/>
    </row>
    <row r="214" spans="1:17" s="70" customFormat="1" ht="12.75">
      <c r="A214" s="35" t="s">
        <v>487</v>
      </c>
      <c r="B214" s="36" t="s">
        <v>350</v>
      </c>
      <c r="C214" s="70">
        <v>764</v>
      </c>
      <c r="D214" s="37">
        <v>1584456.58</v>
      </c>
      <c r="E214" s="38">
        <v>110250</v>
      </c>
      <c r="F214" s="39">
        <f t="shared" si="28"/>
        <v>10979.817026031747</v>
      </c>
      <c r="G214" s="40">
        <f t="shared" si="31"/>
        <v>0.0005994093023540861</v>
      </c>
      <c r="H214" s="41">
        <f t="shared" si="29"/>
        <v>14.371488253968254</v>
      </c>
      <c r="I214" s="36">
        <f t="shared" si="35"/>
        <v>2575.817026031746</v>
      </c>
      <c r="J214" s="41">
        <f t="shared" si="30"/>
        <v>2575.817026031746</v>
      </c>
      <c r="K214" s="41">
        <f t="shared" si="32"/>
        <v>0.0006835822992915532</v>
      </c>
      <c r="L214" s="42">
        <f t="shared" si="33"/>
        <v>119354.15310862003</v>
      </c>
      <c r="M214" s="45">
        <f t="shared" si="34"/>
        <v>36762.991115581295</v>
      </c>
      <c r="N214" s="44">
        <f t="shared" si="27"/>
        <v>156117.14422420133</v>
      </c>
      <c r="O214" s="41"/>
      <c r="P214" s="41"/>
      <c r="Q214" s="41"/>
    </row>
    <row r="215" spans="1:17" s="70" customFormat="1" ht="12.75">
      <c r="A215" s="35" t="s">
        <v>488</v>
      </c>
      <c r="B215" s="36" t="s">
        <v>373</v>
      </c>
      <c r="C215" s="70">
        <v>617</v>
      </c>
      <c r="D215" s="37">
        <v>694184.95</v>
      </c>
      <c r="E215" s="38">
        <v>52100</v>
      </c>
      <c r="F215" s="39">
        <f t="shared" si="28"/>
        <v>8220.961883877158</v>
      </c>
      <c r="G215" s="40">
        <f t="shared" si="31"/>
        <v>0.00044879810071619063</v>
      </c>
      <c r="H215" s="41">
        <f t="shared" si="29"/>
        <v>13.324087332053741</v>
      </c>
      <c r="I215" s="36">
        <f t="shared" si="35"/>
        <v>1433.9618838771585</v>
      </c>
      <c r="J215" s="41">
        <f t="shared" si="30"/>
        <v>1433.9618838771585</v>
      </c>
      <c r="K215" s="41">
        <f t="shared" si="32"/>
        <v>0.0003805514723176281</v>
      </c>
      <c r="L215" s="42">
        <f t="shared" si="33"/>
        <v>89364.5077201277</v>
      </c>
      <c r="M215" s="45">
        <f t="shared" si="34"/>
        <v>20466.02202885217</v>
      </c>
      <c r="N215" s="44">
        <f t="shared" si="27"/>
        <v>109830.52974897987</v>
      </c>
      <c r="O215" s="41"/>
      <c r="P215" s="41"/>
      <c r="Q215" s="41"/>
    </row>
    <row r="216" spans="1:17" s="70" customFormat="1" ht="12.75">
      <c r="A216" s="35" t="s">
        <v>478</v>
      </c>
      <c r="B216" s="36" t="s">
        <v>106</v>
      </c>
      <c r="C216" s="70">
        <v>4682</v>
      </c>
      <c r="D216" s="37">
        <v>7085220.6</v>
      </c>
      <c r="E216" s="38">
        <v>439200</v>
      </c>
      <c r="F216" s="39">
        <f t="shared" si="28"/>
        <v>75530.51650546447</v>
      </c>
      <c r="G216" s="40">
        <f t="shared" si="31"/>
        <v>0.004123355981037397</v>
      </c>
      <c r="H216" s="41">
        <f t="shared" si="29"/>
        <v>16.13210519125683</v>
      </c>
      <c r="I216" s="36">
        <f t="shared" si="35"/>
        <v>24028.51650546448</v>
      </c>
      <c r="J216" s="41">
        <f t="shared" si="30"/>
        <v>24028.51650546448</v>
      </c>
      <c r="K216" s="41">
        <f t="shared" si="32"/>
        <v>0.006376799436982993</v>
      </c>
      <c r="L216" s="42">
        <f t="shared" si="33"/>
        <v>821041.0801922496</v>
      </c>
      <c r="M216" s="45">
        <f t="shared" si="34"/>
        <v>342943.66792499885</v>
      </c>
      <c r="N216" s="44">
        <f t="shared" si="27"/>
        <v>1163984.7481172485</v>
      </c>
      <c r="O216" s="41"/>
      <c r="P216" s="41"/>
      <c r="Q216" s="41"/>
    </row>
    <row r="217" spans="1:17" s="70" customFormat="1" ht="12.75">
      <c r="A217" s="35" t="s">
        <v>482</v>
      </c>
      <c r="B217" s="36" t="s">
        <v>206</v>
      </c>
      <c r="C217" s="70">
        <v>2604</v>
      </c>
      <c r="D217" s="37">
        <v>4945073.18</v>
      </c>
      <c r="E217" s="38">
        <v>481150</v>
      </c>
      <c r="F217" s="39">
        <f t="shared" si="28"/>
        <v>26762.902547479993</v>
      </c>
      <c r="G217" s="40">
        <f t="shared" si="31"/>
        <v>0.0014610382583718834</v>
      </c>
      <c r="H217" s="41">
        <f t="shared" si="29"/>
        <v>10.277612345422424</v>
      </c>
      <c r="I217" s="36">
        <f t="shared" si="35"/>
        <v>-1881.0974525200068</v>
      </c>
      <c r="J217" s="41">
        <f t="shared" si="30"/>
        <v>0</v>
      </c>
      <c r="K217" s="41">
        <f t="shared" si="32"/>
        <v>0</v>
      </c>
      <c r="L217" s="42">
        <f t="shared" si="33"/>
        <v>290921.3842735095</v>
      </c>
      <c r="M217" s="45">
        <f t="shared" si="34"/>
        <v>0</v>
      </c>
      <c r="N217" s="44">
        <f t="shared" si="27"/>
        <v>290921.3842735095</v>
      </c>
      <c r="O217" s="41"/>
      <c r="P217" s="41"/>
      <c r="Q217" s="41"/>
    </row>
    <row r="218" spans="1:17" s="70" customFormat="1" ht="12.75">
      <c r="A218" s="35" t="s">
        <v>489</v>
      </c>
      <c r="B218" s="36" t="s">
        <v>409</v>
      </c>
      <c r="C218" s="70">
        <v>573</v>
      </c>
      <c r="D218" s="37">
        <v>910288.5</v>
      </c>
      <c r="E218" s="38">
        <v>69850</v>
      </c>
      <c r="F218" s="39">
        <f t="shared" si="28"/>
        <v>7467.363070866142</v>
      </c>
      <c r="G218" s="40">
        <f t="shared" si="31"/>
        <v>0.00040765769394157463</v>
      </c>
      <c r="H218" s="41">
        <f t="shared" si="29"/>
        <v>13.032047244094489</v>
      </c>
      <c r="I218" s="36">
        <f t="shared" si="35"/>
        <v>1164.3630708661422</v>
      </c>
      <c r="J218" s="41">
        <f t="shared" si="30"/>
        <v>1164.3630708661422</v>
      </c>
      <c r="K218" s="41">
        <f t="shared" si="32"/>
        <v>0.00030900408575179654</v>
      </c>
      <c r="L218" s="42">
        <f t="shared" si="33"/>
        <v>81172.64551538034</v>
      </c>
      <c r="M218" s="45">
        <f t="shared" si="34"/>
        <v>16618.21037634347</v>
      </c>
      <c r="N218" s="44">
        <f t="shared" si="27"/>
        <v>97790.85589172381</v>
      </c>
      <c r="O218" s="41"/>
      <c r="P218" s="41"/>
      <c r="Q218" s="41"/>
    </row>
    <row r="219" spans="1:17" s="70" customFormat="1" ht="12.75">
      <c r="A219" s="35" t="s">
        <v>489</v>
      </c>
      <c r="B219" s="36" t="s">
        <v>410</v>
      </c>
      <c r="C219" s="70">
        <v>1246</v>
      </c>
      <c r="D219" s="37">
        <v>2594547.15</v>
      </c>
      <c r="E219" s="38">
        <v>188300</v>
      </c>
      <c r="F219" s="39">
        <f t="shared" si="28"/>
        <v>17168.37891078067</v>
      </c>
      <c r="G219" s="40">
        <f t="shared" si="31"/>
        <v>0.0009372547831228213</v>
      </c>
      <c r="H219" s="41">
        <f t="shared" si="29"/>
        <v>13.778795273499734</v>
      </c>
      <c r="I219" s="36">
        <f t="shared" si="35"/>
        <v>3462.3789107806683</v>
      </c>
      <c r="J219" s="41">
        <f t="shared" si="30"/>
        <v>3462.3789107806683</v>
      </c>
      <c r="K219" s="41">
        <f t="shared" si="32"/>
        <v>0.000918862214563552</v>
      </c>
      <c r="L219" s="42">
        <f t="shared" si="33"/>
        <v>186625.81719585336</v>
      </c>
      <c r="M219" s="45">
        <f t="shared" si="34"/>
        <v>49416.322607317445</v>
      </c>
      <c r="N219" s="44">
        <f t="shared" si="27"/>
        <v>236042.1398031708</v>
      </c>
      <c r="O219" s="41"/>
      <c r="P219" s="41"/>
      <c r="Q219" s="41"/>
    </row>
    <row r="220" spans="1:17" s="70" customFormat="1" ht="12.75">
      <c r="A220" s="35" t="s">
        <v>484</v>
      </c>
      <c r="B220" s="36" t="s">
        <v>278</v>
      </c>
      <c r="C220" s="70">
        <v>1346</v>
      </c>
      <c r="D220" s="37">
        <v>1128477</v>
      </c>
      <c r="E220" s="38">
        <v>97850</v>
      </c>
      <c r="F220" s="39">
        <f t="shared" si="28"/>
        <v>15523.04590700051</v>
      </c>
      <c r="G220" s="40">
        <f t="shared" si="31"/>
        <v>0.0008474328939603882</v>
      </c>
      <c r="H220" s="41">
        <f t="shared" si="29"/>
        <v>11.532723556463976</v>
      </c>
      <c r="I220" s="36">
        <f t="shared" si="35"/>
        <v>717.0459070005118</v>
      </c>
      <c r="J220" s="41">
        <f t="shared" si="30"/>
        <v>717.0459070005118</v>
      </c>
      <c r="K220" s="41">
        <f t="shared" si="32"/>
        <v>0.00019029297688902147</v>
      </c>
      <c r="L220" s="42">
        <f t="shared" si="33"/>
        <v>168740.5166683257</v>
      </c>
      <c r="M220" s="45">
        <f t="shared" si="34"/>
        <v>10233.938219258771</v>
      </c>
      <c r="N220" s="44">
        <f t="shared" si="27"/>
        <v>178974.45488758446</v>
      </c>
      <c r="O220" s="41"/>
      <c r="P220" s="41"/>
      <c r="Q220" s="41"/>
    </row>
    <row r="221" spans="1:17" s="70" customFormat="1" ht="12.75">
      <c r="A221" s="35" t="s">
        <v>490</v>
      </c>
      <c r="B221" s="36" t="s">
        <v>441</v>
      </c>
      <c r="C221" s="70">
        <v>11574</v>
      </c>
      <c r="D221" s="37">
        <v>38977321.04</v>
      </c>
      <c r="E221" s="38">
        <v>3540950</v>
      </c>
      <c r="F221" s="39">
        <f t="shared" si="28"/>
        <v>127401.83106707521</v>
      </c>
      <c r="G221" s="40">
        <f t="shared" si="31"/>
        <v>0.0069551106814890445</v>
      </c>
      <c r="H221" s="41">
        <f t="shared" si="29"/>
        <v>11.007588652762676</v>
      </c>
      <c r="I221" s="36">
        <f t="shared" si="35"/>
        <v>87.83106707521274</v>
      </c>
      <c r="J221" s="41">
        <f t="shared" si="30"/>
        <v>87.83106707521274</v>
      </c>
      <c r="K221" s="41">
        <f t="shared" si="32"/>
        <v>2.330901697353894E-05</v>
      </c>
      <c r="L221" s="42">
        <f t="shared" si="33"/>
        <v>1384899.0029111502</v>
      </c>
      <c r="M221" s="45">
        <f t="shared" si="34"/>
        <v>1253.5567184803117</v>
      </c>
      <c r="N221" s="44">
        <f t="shared" si="27"/>
        <v>1386152.5596296305</v>
      </c>
      <c r="O221" s="41"/>
      <c r="P221" s="41"/>
      <c r="Q221" s="41"/>
    </row>
    <row r="222" spans="1:17" s="70" customFormat="1" ht="12.75">
      <c r="A222" s="35" t="s">
        <v>490</v>
      </c>
      <c r="B222" s="36" t="s">
        <v>442</v>
      </c>
      <c r="C222" s="70">
        <v>3619</v>
      </c>
      <c r="D222" s="37">
        <v>19571376.38</v>
      </c>
      <c r="E222" s="38">
        <v>3354550</v>
      </c>
      <c r="F222" s="39">
        <f t="shared" si="28"/>
        <v>21114.251127340478</v>
      </c>
      <c r="G222" s="40">
        <f t="shared" si="31"/>
        <v>0.0011526675269689997</v>
      </c>
      <c r="H222" s="41">
        <f t="shared" si="29"/>
        <v>5.834277736209029</v>
      </c>
      <c r="I222" s="36">
        <f t="shared" si="35"/>
        <v>-18694.748872659526</v>
      </c>
      <c r="J222" s="41">
        <f t="shared" si="30"/>
        <v>0</v>
      </c>
      <c r="K222" s="41">
        <f t="shared" si="32"/>
        <v>0</v>
      </c>
      <c r="L222" s="42">
        <f t="shared" si="33"/>
        <v>229518.7211090745</v>
      </c>
      <c r="M222" s="45">
        <f t="shared" si="34"/>
        <v>0</v>
      </c>
      <c r="N222" s="44">
        <f t="shared" si="27"/>
        <v>229518.7211090745</v>
      </c>
      <c r="O222" s="41"/>
      <c r="P222" s="41"/>
      <c r="Q222" s="41"/>
    </row>
    <row r="223" spans="1:17" s="70" customFormat="1" ht="12.75">
      <c r="A223" s="35" t="s">
        <v>478</v>
      </c>
      <c r="B223" s="36" t="s">
        <v>107</v>
      </c>
      <c r="C223" s="70">
        <v>974</v>
      </c>
      <c r="D223" s="37">
        <v>2010645.02</v>
      </c>
      <c r="E223" s="38">
        <v>174350</v>
      </c>
      <c r="F223" s="39">
        <f t="shared" si="28"/>
        <v>11232.396039460855</v>
      </c>
      <c r="G223" s="40">
        <f t="shared" si="31"/>
        <v>0.0006131980758709742</v>
      </c>
      <c r="H223" s="41">
        <f t="shared" si="29"/>
        <v>11.532234126756524</v>
      </c>
      <c r="I223" s="36">
        <f t="shared" si="35"/>
        <v>518.3960394608546</v>
      </c>
      <c r="J223" s="41">
        <f t="shared" si="30"/>
        <v>518.3960394608546</v>
      </c>
      <c r="K223" s="41">
        <f t="shared" si="32"/>
        <v>0.00013757435136773502</v>
      </c>
      <c r="L223" s="42">
        <f t="shared" si="33"/>
        <v>122099.76846535763</v>
      </c>
      <c r="M223" s="45">
        <f t="shared" si="34"/>
        <v>7398.735546993409</v>
      </c>
      <c r="N223" s="44">
        <f t="shared" si="27"/>
        <v>129498.50401235104</v>
      </c>
      <c r="O223" s="41"/>
      <c r="P223" s="41"/>
      <c r="Q223" s="41"/>
    </row>
    <row r="224" spans="1:17" s="70" customFormat="1" ht="12.75">
      <c r="A224" s="35" t="s">
        <v>485</v>
      </c>
      <c r="B224" s="36" t="s">
        <v>314</v>
      </c>
      <c r="C224" s="70">
        <v>28</v>
      </c>
      <c r="D224" s="37">
        <v>501372.74</v>
      </c>
      <c r="E224" s="38">
        <v>97700</v>
      </c>
      <c r="F224" s="39">
        <f t="shared" si="28"/>
        <v>143.6892192425793</v>
      </c>
      <c r="G224" s="40">
        <f t="shared" si="31"/>
        <v>7.844270488096268E-06</v>
      </c>
      <c r="H224" s="41">
        <f t="shared" si="29"/>
        <v>5.131757830092119</v>
      </c>
      <c r="I224" s="36">
        <f t="shared" si="35"/>
        <v>-164.31078075742067</v>
      </c>
      <c r="J224" s="41">
        <f t="shared" si="30"/>
        <v>0</v>
      </c>
      <c r="K224" s="41">
        <f t="shared" si="32"/>
        <v>0</v>
      </c>
      <c r="L224" s="42">
        <f t="shared" si="33"/>
        <v>1561.948166611214</v>
      </c>
      <c r="M224" s="45">
        <f t="shared" si="34"/>
        <v>0</v>
      </c>
      <c r="N224" s="44">
        <f t="shared" si="27"/>
        <v>1561.948166611214</v>
      </c>
      <c r="O224" s="41"/>
      <c r="P224" s="41"/>
      <c r="Q224" s="41"/>
    </row>
    <row r="225" spans="1:17" s="70" customFormat="1" ht="12.75">
      <c r="A225" s="35" t="s">
        <v>490</v>
      </c>
      <c r="B225" s="36" t="s">
        <v>443</v>
      </c>
      <c r="C225" s="70">
        <v>10116</v>
      </c>
      <c r="D225" s="37">
        <v>27135996.42</v>
      </c>
      <c r="E225" s="38">
        <v>2408700</v>
      </c>
      <c r="F225" s="39">
        <f t="shared" si="28"/>
        <v>113965.10141766099</v>
      </c>
      <c r="G225" s="40">
        <f t="shared" si="31"/>
        <v>0.0062215737995919606</v>
      </c>
      <c r="H225" s="41">
        <f t="shared" si="29"/>
        <v>11.265826553742684</v>
      </c>
      <c r="I225" s="36">
        <f t="shared" si="35"/>
        <v>2689.1014176609942</v>
      </c>
      <c r="J225" s="41">
        <f t="shared" si="30"/>
        <v>2689.1014176609942</v>
      </c>
      <c r="K225" s="41">
        <f t="shared" si="32"/>
        <v>0.000713646237887016</v>
      </c>
      <c r="L225" s="42">
        <f t="shared" si="33"/>
        <v>1238837.4169982811</v>
      </c>
      <c r="M225" s="45">
        <f t="shared" si="34"/>
        <v>38379.82687717112</v>
      </c>
      <c r="N225" s="44">
        <f t="shared" si="27"/>
        <v>1277217.2438754523</v>
      </c>
      <c r="O225" s="41"/>
      <c r="P225" s="41"/>
      <c r="Q225" s="41"/>
    </row>
    <row r="226" spans="1:17" s="70" customFormat="1" ht="12.75">
      <c r="A226" s="35" t="s">
        <v>488</v>
      </c>
      <c r="B226" s="36" t="s">
        <v>374</v>
      </c>
      <c r="C226" s="70">
        <v>825</v>
      </c>
      <c r="D226" s="37">
        <v>951530</v>
      </c>
      <c r="E226" s="38">
        <v>67850</v>
      </c>
      <c r="F226" s="39">
        <f t="shared" si="28"/>
        <v>11569.81945467944</v>
      </c>
      <c r="G226" s="40">
        <f t="shared" si="31"/>
        <v>0.0006316186682574034</v>
      </c>
      <c r="H226" s="41">
        <f t="shared" si="29"/>
        <v>14.024023581429624</v>
      </c>
      <c r="I226" s="36">
        <f t="shared" si="35"/>
        <v>2494.81945467944</v>
      </c>
      <c r="J226" s="41">
        <f t="shared" si="30"/>
        <v>2494.81945467944</v>
      </c>
      <c r="K226" s="41">
        <f t="shared" si="32"/>
        <v>0.0006620867871870537</v>
      </c>
      <c r="L226" s="42">
        <f t="shared" si="33"/>
        <v>125767.6698399389</v>
      </c>
      <c r="M226" s="45">
        <f t="shared" si="34"/>
        <v>35606.96451667497</v>
      </c>
      <c r="N226" s="44">
        <f t="shared" si="27"/>
        <v>161374.63435661385</v>
      </c>
      <c r="O226" s="41"/>
      <c r="P226" s="41"/>
      <c r="Q226" s="41"/>
    </row>
    <row r="227" spans="1:17" s="70" customFormat="1" ht="12.75">
      <c r="A227" s="35" t="s">
        <v>484</v>
      </c>
      <c r="B227" s="36" t="s">
        <v>279</v>
      </c>
      <c r="C227" s="70">
        <v>625</v>
      </c>
      <c r="D227" s="37">
        <v>487836</v>
      </c>
      <c r="E227" s="38">
        <v>41400</v>
      </c>
      <c r="F227" s="39">
        <f t="shared" si="28"/>
        <v>7364.673913043478</v>
      </c>
      <c r="G227" s="40">
        <f t="shared" si="31"/>
        <v>0.0004020516955625599</v>
      </c>
      <c r="H227" s="41">
        <f t="shared" si="29"/>
        <v>11.783478260869565</v>
      </c>
      <c r="I227" s="36">
        <f t="shared" si="35"/>
        <v>489.67391304347797</v>
      </c>
      <c r="J227" s="41">
        <f t="shared" si="30"/>
        <v>489.67391304347797</v>
      </c>
      <c r="K227" s="41">
        <f t="shared" si="32"/>
        <v>0.00012995193990818324</v>
      </c>
      <c r="L227" s="42">
        <f t="shared" si="33"/>
        <v>80056.38124282431</v>
      </c>
      <c r="M227" s="45">
        <f t="shared" si="34"/>
        <v>6988.802982827803</v>
      </c>
      <c r="N227" s="44">
        <f t="shared" si="27"/>
        <v>87045.18422565212</v>
      </c>
      <c r="O227" s="41"/>
      <c r="P227" s="41"/>
      <c r="Q227" s="41"/>
    </row>
    <row r="228" spans="1:17" s="70" customFormat="1" ht="12.75">
      <c r="A228" s="35" t="s">
        <v>485</v>
      </c>
      <c r="B228" s="36" t="s">
        <v>315</v>
      </c>
      <c r="C228" s="70">
        <v>159</v>
      </c>
      <c r="D228" s="37">
        <v>383042.85</v>
      </c>
      <c r="E228" s="38">
        <v>168750</v>
      </c>
      <c r="F228" s="39">
        <f t="shared" si="28"/>
        <v>360.9114853333333</v>
      </c>
      <c r="G228" s="40">
        <f t="shared" si="31"/>
        <v>1.970285125174041E-05</v>
      </c>
      <c r="H228" s="41">
        <f t="shared" si="29"/>
        <v>2.2698835555555554</v>
      </c>
      <c r="I228" s="36">
        <f t="shared" si="35"/>
        <v>-1388.0885146666667</v>
      </c>
      <c r="J228" s="41">
        <f t="shared" si="30"/>
        <v>0</v>
      </c>
      <c r="K228" s="41">
        <f t="shared" si="32"/>
        <v>0</v>
      </c>
      <c r="L228" s="42">
        <f t="shared" si="33"/>
        <v>3923.224273865926</v>
      </c>
      <c r="M228" s="45">
        <f t="shared" si="34"/>
        <v>0</v>
      </c>
      <c r="N228" s="44">
        <f t="shared" si="27"/>
        <v>3923.224273865926</v>
      </c>
      <c r="O228" s="41"/>
      <c r="P228" s="41"/>
      <c r="Q228" s="41"/>
    </row>
    <row r="229" spans="1:17" s="70" customFormat="1" ht="12.75">
      <c r="A229" s="35" t="s">
        <v>484</v>
      </c>
      <c r="B229" s="36" t="s">
        <v>280</v>
      </c>
      <c r="C229" s="70">
        <v>101</v>
      </c>
      <c r="D229" s="37">
        <v>320271.42</v>
      </c>
      <c r="E229" s="38">
        <v>90450</v>
      </c>
      <c r="F229" s="39">
        <f t="shared" si="28"/>
        <v>357.6275668325041</v>
      </c>
      <c r="G229" s="40">
        <f t="shared" si="31"/>
        <v>1.952357583276914E-05</v>
      </c>
      <c r="H229" s="41">
        <f t="shared" si="29"/>
        <v>3.540866998341625</v>
      </c>
      <c r="I229" s="36">
        <f t="shared" si="35"/>
        <v>-753.3724331674958</v>
      </c>
      <c r="J229" s="41">
        <f t="shared" si="30"/>
        <v>0</v>
      </c>
      <c r="K229" s="41">
        <f t="shared" si="32"/>
        <v>0</v>
      </c>
      <c r="L229" s="42">
        <f t="shared" si="33"/>
        <v>3887.527020385751</v>
      </c>
      <c r="M229" s="45">
        <f t="shared" si="34"/>
        <v>0</v>
      </c>
      <c r="N229" s="44">
        <f t="shared" si="27"/>
        <v>3887.527020385751</v>
      </c>
      <c r="O229" s="41"/>
      <c r="P229" s="41"/>
      <c r="Q229" s="41"/>
    </row>
    <row r="230" spans="1:17" s="70" customFormat="1" ht="12.75">
      <c r="A230" s="35" t="s">
        <v>479</v>
      </c>
      <c r="B230" s="36" t="s">
        <v>133</v>
      </c>
      <c r="C230" s="70">
        <v>1751</v>
      </c>
      <c r="D230" s="37">
        <v>3086988.21</v>
      </c>
      <c r="E230" s="38">
        <v>363600</v>
      </c>
      <c r="F230" s="39">
        <f t="shared" si="28"/>
        <v>14866.106588861387</v>
      </c>
      <c r="G230" s="40">
        <f t="shared" si="31"/>
        <v>0.0008115693146820497</v>
      </c>
      <c r="H230" s="41">
        <f t="shared" si="29"/>
        <v>8.490066584158416</v>
      </c>
      <c r="I230" s="36">
        <f t="shared" si="35"/>
        <v>-4394.8934111386125</v>
      </c>
      <c r="J230" s="41">
        <f t="shared" si="30"/>
        <v>0</v>
      </c>
      <c r="K230" s="41">
        <f t="shared" si="32"/>
        <v>0</v>
      </c>
      <c r="L230" s="42">
        <f t="shared" si="33"/>
        <v>161599.37435471948</v>
      </c>
      <c r="M230" s="45">
        <f t="shared" si="34"/>
        <v>0</v>
      </c>
      <c r="N230" s="44">
        <f t="shared" si="27"/>
        <v>161599.37435471948</v>
      </c>
      <c r="O230" s="41"/>
      <c r="P230" s="41"/>
      <c r="Q230" s="41"/>
    </row>
    <row r="231" spans="1:17" s="70" customFormat="1" ht="12.75">
      <c r="A231" s="35" t="s">
        <v>490</v>
      </c>
      <c r="B231" s="36" t="s">
        <v>444</v>
      </c>
      <c r="C231" s="70">
        <v>6559</v>
      </c>
      <c r="D231" s="37">
        <v>7460136.44</v>
      </c>
      <c r="E231" s="38">
        <v>810600</v>
      </c>
      <c r="F231" s="39">
        <f t="shared" si="28"/>
        <v>60363.97102141623</v>
      </c>
      <c r="G231" s="40">
        <f t="shared" si="31"/>
        <v>0.003295385129960248</v>
      </c>
      <c r="H231" s="41">
        <f t="shared" si="29"/>
        <v>9.203227781889959</v>
      </c>
      <c r="I231" s="36">
        <f t="shared" si="35"/>
        <v>-11785.02897858376</v>
      </c>
      <c r="J231" s="41">
        <f t="shared" si="30"/>
        <v>0</v>
      </c>
      <c r="K231" s="41">
        <f t="shared" si="32"/>
        <v>0</v>
      </c>
      <c r="L231" s="42">
        <f t="shared" si="33"/>
        <v>656175.8381267203</v>
      </c>
      <c r="M231" s="45">
        <f t="shared" si="34"/>
        <v>0</v>
      </c>
      <c r="N231" s="44">
        <f t="shared" si="27"/>
        <v>656175.8381267203</v>
      </c>
      <c r="O231" s="41"/>
      <c r="P231" s="41"/>
      <c r="Q231" s="41"/>
    </row>
    <row r="232" spans="1:17" s="70" customFormat="1" ht="12.75">
      <c r="A232" s="35" t="s">
        <v>484</v>
      </c>
      <c r="B232" s="36" t="s">
        <v>281</v>
      </c>
      <c r="C232" s="70">
        <v>895</v>
      </c>
      <c r="D232" s="37">
        <v>1070305.01</v>
      </c>
      <c r="E232" s="38">
        <v>79400</v>
      </c>
      <c r="F232" s="39">
        <f t="shared" si="28"/>
        <v>12064.521208438287</v>
      </c>
      <c r="G232" s="40">
        <f t="shared" si="31"/>
        <v>0.000658625387257447</v>
      </c>
      <c r="H232" s="41">
        <f t="shared" si="29"/>
        <v>13.479911964735516</v>
      </c>
      <c r="I232" s="36">
        <f t="shared" si="35"/>
        <v>2219.5212084382865</v>
      </c>
      <c r="J232" s="41">
        <f t="shared" si="30"/>
        <v>2219.5212084382865</v>
      </c>
      <c r="K232" s="41">
        <f t="shared" si="32"/>
        <v>0.0005890268585296289</v>
      </c>
      <c r="L232" s="42">
        <f t="shared" si="33"/>
        <v>131145.23749168107</v>
      </c>
      <c r="M232" s="45">
        <f t="shared" si="34"/>
        <v>31677.80849417188</v>
      </c>
      <c r="N232" s="44">
        <f t="shared" si="27"/>
        <v>162823.04598585295</v>
      </c>
      <c r="O232" s="41"/>
      <c r="P232" s="41"/>
      <c r="Q232" s="41"/>
    </row>
    <row r="233" spans="1:17" s="70" customFormat="1" ht="12.75">
      <c r="A233" s="35" t="s">
        <v>475</v>
      </c>
      <c r="B233" s="36" t="s">
        <v>3</v>
      </c>
      <c r="C233" s="70">
        <v>2288</v>
      </c>
      <c r="D233" s="37">
        <v>3171018.77</v>
      </c>
      <c r="E233" s="38">
        <v>254850</v>
      </c>
      <c r="F233" s="39">
        <f t="shared" si="28"/>
        <v>28468.867748714933</v>
      </c>
      <c r="G233" s="40">
        <f t="shared" si="31"/>
        <v>0.0015541701756605045</v>
      </c>
      <c r="H233" s="41">
        <f t="shared" si="29"/>
        <v>12.442686953109673</v>
      </c>
      <c r="I233" s="36">
        <f t="shared" si="35"/>
        <v>3300.867748714932</v>
      </c>
      <c r="J233" s="41">
        <f t="shared" si="30"/>
        <v>3300.867748714932</v>
      </c>
      <c r="K233" s="41">
        <f t="shared" si="32"/>
        <v>0.0008759996313868905</v>
      </c>
      <c r="L233" s="42">
        <f t="shared" si="33"/>
        <v>309465.7763470231</v>
      </c>
      <c r="M233" s="45">
        <f t="shared" si="34"/>
        <v>47111.17695602199</v>
      </c>
      <c r="N233" s="44">
        <f t="shared" si="27"/>
        <v>356576.95330304507</v>
      </c>
      <c r="O233" s="41"/>
      <c r="P233" s="41"/>
      <c r="Q233" s="41"/>
    </row>
    <row r="234" spans="1:17" s="70" customFormat="1" ht="12.75">
      <c r="A234" s="35" t="s">
        <v>484</v>
      </c>
      <c r="B234" s="36" t="s">
        <v>282</v>
      </c>
      <c r="C234" s="70">
        <v>2955</v>
      </c>
      <c r="D234" s="37">
        <v>2658468.75</v>
      </c>
      <c r="E234" s="38">
        <v>233700</v>
      </c>
      <c r="F234" s="39">
        <f t="shared" si="28"/>
        <v>33614.78457958921</v>
      </c>
      <c r="G234" s="40">
        <f t="shared" si="31"/>
        <v>0.0018350956601429435</v>
      </c>
      <c r="H234" s="41">
        <f t="shared" si="29"/>
        <v>11.37556161745828</v>
      </c>
      <c r="I234" s="36">
        <f t="shared" si="35"/>
        <v>1109.7845795892158</v>
      </c>
      <c r="J234" s="41">
        <f t="shared" si="30"/>
        <v>1109.7845795892158</v>
      </c>
      <c r="K234" s="41">
        <f t="shared" si="32"/>
        <v>0.0002945197919600039</v>
      </c>
      <c r="L234" s="42">
        <f t="shared" si="33"/>
        <v>365403.5523464077</v>
      </c>
      <c r="M234" s="45">
        <f t="shared" si="34"/>
        <v>15839.246432228774</v>
      </c>
      <c r="N234" s="44">
        <f t="shared" si="27"/>
        <v>381242.7987786365</v>
      </c>
      <c r="O234" s="41"/>
      <c r="P234" s="41"/>
      <c r="Q234" s="41"/>
    </row>
    <row r="235" spans="1:17" s="70" customFormat="1" ht="12.75">
      <c r="A235" s="35" t="s">
        <v>475</v>
      </c>
      <c r="B235" s="36" t="s">
        <v>4</v>
      </c>
      <c r="C235" s="70">
        <v>36811</v>
      </c>
      <c r="D235" s="37">
        <v>55879645.79</v>
      </c>
      <c r="E235" s="38">
        <v>2919200</v>
      </c>
      <c r="F235" s="39">
        <f t="shared" si="28"/>
        <v>704640.189495646</v>
      </c>
      <c r="G235" s="40">
        <f t="shared" si="31"/>
        <v>0.0384676614733065</v>
      </c>
      <c r="H235" s="41">
        <f t="shared" si="29"/>
        <v>19.142109410112358</v>
      </c>
      <c r="I235" s="36">
        <f t="shared" si="35"/>
        <v>299719.189495646</v>
      </c>
      <c r="J235" s="41">
        <f t="shared" si="30"/>
        <v>299719.189495646</v>
      </c>
      <c r="K235" s="41">
        <f t="shared" si="32"/>
        <v>0.07954087212975403</v>
      </c>
      <c r="L235" s="42">
        <f t="shared" si="33"/>
        <v>7659666.173321092</v>
      </c>
      <c r="M235" s="45">
        <f t="shared" si="34"/>
        <v>4277700.546755319</v>
      </c>
      <c r="N235" s="44">
        <f t="shared" si="27"/>
        <v>11937366.720076412</v>
      </c>
      <c r="O235" s="41"/>
      <c r="P235" s="41"/>
      <c r="Q235" s="41"/>
    </row>
    <row r="236" spans="1:17" s="70" customFormat="1" ht="12.75">
      <c r="A236" s="35" t="s">
        <v>488</v>
      </c>
      <c r="B236" s="36" t="s">
        <v>375</v>
      </c>
      <c r="C236" s="70">
        <v>941</v>
      </c>
      <c r="D236" s="37">
        <v>2337961.16</v>
      </c>
      <c r="E236" s="38">
        <v>199500</v>
      </c>
      <c r="F236" s="39">
        <f t="shared" si="28"/>
        <v>11027.676448922306</v>
      </c>
      <c r="G236" s="40">
        <f t="shared" si="31"/>
        <v>0.0006020220401818554</v>
      </c>
      <c r="H236" s="41">
        <f t="shared" si="29"/>
        <v>11.719103558897244</v>
      </c>
      <c r="I236" s="36">
        <f t="shared" si="35"/>
        <v>676.6764489223062</v>
      </c>
      <c r="J236" s="41">
        <f t="shared" si="30"/>
        <v>676.6764489223062</v>
      </c>
      <c r="K236" s="41">
        <f t="shared" si="32"/>
        <v>0.000179579542396057</v>
      </c>
      <c r="L236" s="42">
        <f t="shared" si="33"/>
        <v>119874.40047465781</v>
      </c>
      <c r="M236" s="45">
        <f t="shared" si="34"/>
        <v>9657.770730003418</v>
      </c>
      <c r="N236" s="44">
        <f t="shared" si="27"/>
        <v>129532.17120466124</v>
      </c>
      <c r="O236" s="41"/>
      <c r="P236" s="41"/>
      <c r="Q236" s="41"/>
    </row>
    <row r="237" spans="1:17" s="70" customFormat="1" ht="12.75">
      <c r="A237" s="35" t="s">
        <v>490</v>
      </c>
      <c r="B237" s="36" t="s">
        <v>445</v>
      </c>
      <c r="C237" s="70">
        <v>3245</v>
      </c>
      <c r="D237" s="37">
        <v>4963699.75</v>
      </c>
      <c r="E237" s="38">
        <v>451000</v>
      </c>
      <c r="F237" s="39">
        <f t="shared" si="28"/>
        <v>35714.42503048781</v>
      </c>
      <c r="G237" s="40">
        <f t="shared" si="31"/>
        <v>0.0019497190655133334</v>
      </c>
      <c r="H237" s="41">
        <f t="shared" si="29"/>
        <v>11.005986141906874</v>
      </c>
      <c r="I237" s="36">
        <f t="shared" si="35"/>
        <v>19.425030487805657</v>
      </c>
      <c r="J237" s="41">
        <f t="shared" si="30"/>
        <v>19.425030487805657</v>
      </c>
      <c r="K237" s="41">
        <f t="shared" si="32"/>
        <v>5.155104912525358E-06</v>
      </c>
      <c r="L237" s="42">
        <f t="shared" si="33"/>
        <v>388227.3213814891</v>
      </c>
      <c r="M237" s="45">
        <f t="shared" si="34"/>
        <v>277.24105246064704</v>
      </c>
      <c r="N237" s="44">
        <f t="shared" si="27"/>
        <v>388504.56243394973</v>
      </c>
      <c r="O237" s="41"/>
      <c r="P237" s="41"/>
      <c r="Q237" s="41"/>
    </row>
    <row r="238" spans="1:17" s="70" customFormat="1" ht="12.75">
      <c r="A238" s="35" t="s">
        <v>476</v>
      </c>
      <c r="B238" s="36" t="s">
        <v>41</v>
      </c>
      <c r="C238" s="70">
        <v>1501</v>
      </c>
      <c r="D238" s="37">
        <v>1893724.47</v>
      </c>
      <c r="E238" s="38">
        <v>83550</v>
      </c>
      <c r="F238" s="39">
        <f t="shared" si="28"/>
        <v>34021.30974829443</v>
      </c>
      <c r="G238" s="40">
        <f t="shared" si="31"/>
        <v>0.0018572886499883341</v>
      </c>
      <c r="H238" s="41">
        <f t="shared" si="29"/>
        <v>22.665762657091562</v>
      </c>
      <c r="I238" s="36">
        <f t="shared" si="35"/>
        <v>17510.309748294436</v>
      </c>
      <c r="J238" s="41">
        <f t="shared" si="30"/>
        <v>17510.309748294436</v>
      </c>
      <c r="K238" s="41">
        <f t="shared" si="32"/>
        <v>0.004646967419687708</v>
      </c>
      <c r="L238" s="42">
        <f t="shared" si="33"/>
        <v>369822.61207327875</v>
      </c>
      <c r="M238" s="45">
        <f t="shared" si="34"/>
        <v>249913.4663689001</v>
      </c>
      <c r="N238" s="44">
        <f t="shared" si="27"/>
        <v>619736.0784421789</v>
      </c>
      <c r="O238" s="41"/>
      <c r="P238" s="41"/>
      <c r="Q238" s="41"/>
    </row>
    <row r="239" spans="1:17" s="70" customFormat="1" ht="12.75">
      <c r="A239" s="35" t="s">
        <v>490</v>
      </c>
      <c r="B239" s="36" t="s">
        <v>446</v>
      </c>
      <c r="C239" s="70">
        <v>3943</v>
      </c>
      <c r="D239" s="37">
        <v>4775956.9</v>
      </c>
      <c r="E239" s="38">
        <v>502700</v>
      </c>
      <c r="F239" s="39">
        <f t="shared" si="28"/>
        <v>37460.90721444201</v>
      </c>
      <c r="G239" s="40">
        <f t="shared" si="31"/>
        <v>0.0020450628827168318</v>
      </c>
      <c r="H239" s="41">
        <f t="shared" si="29"/>
        <v>9.500610503282276</v>
      </c>
      <c r="I239" s="36">
        <f t="shared" si="35"/>
        <v>-5912.092785557985</v>
      </c>
      <c r="J239" s="41">
        <f t="shared" si="30"/>
        <v>0</v>
      </c>
      <c r="K239" s="41">
        <f t="shared" si="32"/>
        <v>0</v>
      </c>
      <c r="L239" s="42">
        <f t="shared" si="33"/>
        <v>407212.146127743</v>
      </c>
      <c r="M239" s="45">
        <f t="shared" si="34"/>
        <v>0</v>
      </c>
      <c r="N239" s="44">
        <f t="shared" si="27"/>
        <v>407212.146127743</v>
      </c>
      <c r="O239" s="41"/>
      <c r="P239" s="41"/>
      <c r="Q239" s="41"/>
    </row>
    <row r="240" spans="1:17" s="70" customFormat="1" ht="12.75">
      <c r="A240" s="35" t="s">
        <v>484</v>
      </c>
      <c r="B240" s="36" t="s">
        <v>283</v>
      </c>
      <c r="C240" s="70">
        <v>4796</v>
      </c>
      <c r="D240" s="37">
        <v>6685157.062</v>
      </c>
      <c r="E240" s="38">
        <v>415950</v>
      </c>
      <c r="F240" s="39">
        <f t="shared" si="28"/>
        <v>77081.41187486958</v>
      </c>
      <c r="G240" s="40">
        <f t="shared" si="31"/>
        <v>0.0042080223383359995</v>
      </c>
      <c r="H240" s="41">
        <f t="shared" si="29"/>
        <v>16.072020824618342</v>
      </c>
      <c r="I240" s="36">
        <f t="shared" si="35"/>
        <v>24325.411874869566</v>
      </c>
      <c r="J240" s="41">
        <f t="shared" si="30"/>
        <v>24325.411874869566</v>
      </c>
      <c r="K240" s="41">
        <f t="shared" si="32"/>
        <v>0.0064555909106070375</v>
      </c>
      <c r="L240" s="42">
        <f t="shared" si="33"/>
        <v>837899.813168998</v>
      </c>
      <c r="M240" s="45">
        <f t="shared" si="34"/>
        <v>347181.06589131</v>
      </c>
      <c r="N240" s="44">
        <f t="shared" si="27"/>
        <v>1185080.879060308</v>
      </c>
      <c r="O240" s="41"/>
      <c r="P240" s="41"/>
      <c r="Q240" s="41"/>
    </row>
    <row r="241" spans="1:17" s="70" customFormat="1" ht="12.75">
      <c r="A241" s="35" t="s">
        <v>483</v>
      </c>
      <c r="B241" s="36" t="s">
        <v>230</v>
      </c>
      <c r="C241" s="70">
        <v>40</v>
      </c>
      <c r="D241" s="37">
        <v>111515.58</v>
      </c>
      <c r="E241" s="38">
        <v>38250</v>
      </c>
      <c r="F241" s="39">
        <f t="shared" si="28"/>
        <v>116.61760000000001</v>
      </c>
      <c r="G241" s="40">
        <f t="shared" si="31"/>
        <v>6.366378792331412E-06</v>
      </c>
      <c r="H241" s="41">
        <f t="shared" si="29"/>
        <v>2.9154400000000003</v>
      </c>
      <c r="I241" s="36">
        <f t="shared" si="35"/>
        <v>-323.38239999999996</v>
      </c>
      <c r="J241" s="41">
        <f t="shared" si="30"/>
        <v>0</v>
      </c>
      <c r="K241" s="41">
        <f t="shared" si="32"/>
        <v>0</v>
      </c>
      <c r="L241" s="42">
        <f t="shared" si="33"/>
        <v>1267.6709322714685</v>
      </c>
      <c r="M241" s="45">
        <f t="shared" si="34"/>
        <v>0</v>
      </c>
      <c r="N241" s="44">
        <f t="shared" si="27"/>
        <v>1267.6709322714685</v>
      </c>
      <c r="O241" s="41"/>
      <c r="P241" s="41"/>
      <c r="Q241" s="41"/>
    </row>
    <row r="242" spans="1:17" s="70" customFormat="1" ht="12.75">
      <c r="A242" s="35" t="s">
        <v>488</v>
      </c>
      <c r="B242" s="36" t="s">
        <v>376</v>
      </c>
      <c r="C242" s="70">
        <v>2329</v>
      </c>
      <c r="D242" s="37">
        <v>6635308.14</v>
      </c>
      <c r="E242" s="38">
        <v>622400</v>
      </c>
      <c r="F242" s="39">
        <f t="shared" si="28"/>
        <v>24829.101314363754</v>
      </c>
      <c r="G242" s="40">
        <f t="shared" si="31"/>
        <v>0.0013554683344573493</v>
      </c>
      <c r="H242" s="41">
        <f t="shared" si="29"/>
        <v>10.660842127249357</v>
      </c>
      <c r="I242" s="36">
        <f t="shared" si="35"/>
        <v>-789.8986856362486</v>
      </c>
      <c r="J242" s="41">
        <f t="shared" si="30"/>
        <v>0</v>
      </c>
      <c r="K242" s="41">
        <f t="shared" si="32"/>
        <v>0</v>
      </c>
      <c r="L242" s="42">
        <f t="shared" si="33"/>
        <v>269900.34103464865</v>
      </c>
      <c r="M242" s="45">
        <f t="shared" si="34"/>
        <v>0</v>
      </c>
      <c r="N242" s="44">
        <f t="shared" si="27"/>
        <v>269900.34103464865</v>
      </c>
      <c r="O242" s="41"/>
      <c r="P242" s="41"/>
      <c r="Q242" s="41"/>
    </row>
    <row r="243" spans="1:17" s="70" customFormat="1" ht="12.75">
      <c r="A243" s="35" t="s">
        <v>476</v>
      </c>
      <c r="B243" s="36" t="s">
        <v>42</v>
      </c>
      <c r="C243" s="70">
        <v>955</v>
      </c>
      <c r="D243" s="37">
        <v>1080330.1</v>
      </c>
      <c r="E243" s="38">
        <v>80100</v>
      </c>
      <c r="F243" s="39">
        <f t="shared" si="28"/>
        <v>12880.340143570538</v>
      </c>
      <c r="G243" s="40">
        <f t="shared" si="31"/>
        <v>0.0007031625100160045</v>
      </c>
      <c r="H243" s="41">
        <f t="shared" si="29"/>
        <v>13.487267166042448</v>
      </c>
      <c r="I243" s="36">
        <f t="shared" si="35"/>
        <v>2375.340143570538</v>
      </c>
      <c r="J243" s="41">
        <f t="shared" si="30"/>
        <v>2375.340143570538</v>
      </c>
      <c r="K243" s="41">
        <f t="shared" si="32"/>
        <v>0.0006303788120552102</v>
      </c>
      <c r="L243" s="42">
        <f t="shared" si="33"/>
        <v>140013.45249579553</v>
      </c>
      <c r="M243" s="45">
        <f t="shared" si="34"/>
        <v>33901.71262634206</v>
      </c>
      <c r="N243" s="44">
        <f t="shared" si="27"/>
        <v>173915.16512213758</v>
      </c>
      <c r="O243" s="41"/>
      <c r="P243" s="41"/>
      <c r="Q243" s="41"/>
    </row>
    <row r="244" spans="1:17" s="70" customFormat="1" ht="12.75">
      <c r="A244" s="35" t="s">
        <v>475</v>
      </c>
      <c r="B244" s="36" t="s">
        <v>5</v>
      </c>
      <c r="C244" s="70">
        <v>9691</v>
      </c>
      <c r="D244" s="37">
        <v>12425209.680000002</v>
      </c>
      <c r="E244" s="38">
        <v>807500</v>
      </c>
      <c r="F244" s="39">
        <f t="shared" si="28"/>
        <v>149117.9034165697</v>
      </c>
      <c r="G244" s="40">
        <f t="shared" si="31"/>
        <v>0.008140632785001347</v>
      </c>
      <c r="H244" s="41">
        <f t="shared" si="29"/>
        <v>15.387256569659444</v>
      </c>
      <c r="I244" s="36">
        <f t="shared" si="35"/>
        <v>42516.90341656967</v>
      </c>
      <c r="J244" s="41">
        <f t="shared" si="30"/>
        <v>42516.90341656967</v>
      </c>
      <c r="K244" s="41">
        <f t="shared" si="32"/>
        <v>0.011283333521958554</v>
      </c>
      <c r="L244" s="42">
        <f t="shared" si="33"/>
        <v>1620959.7148496427</v>
      </c>
      <c r="M244" s="45">
        <f t="shared" si="34"/>
        <v>606816.6048942464</v>
      </c>
      <c r="N244" s="44">
        <f t="shared" si="27"/>
        <v>2227776.3197438894</v>
      </c>
      <c r="O244" s="41"/>
      <c r="P244" s="41"/>
      <c r="Q244" s="41"/>
    </row>
    <row r="245" spans="1:17" s="70" customFormat="1" ht="12.75">
      <c r="A245" s="35" t="s">
        <v>480</v>
      </c>
      <c r="B245" s="36" t="s">
        <v>164</v>
      </c>
      <c r="C245" s="70">
        <v>3596</v>
      </c>
      <c r="D245" s="37">
        <v>5173967.63</v>
      </c>
      <c r="E245" s="38">
        <v>478150</v>
      </c>
      <c r="F245" s="39">
        <f t="shared" si="28"/>
        <v>38911.6126685768</v>
      </c>
      <c r="G245" s="40">
        <f t="shared" si="31"/>
        <v>0.002124259680088097</v>
      </c>
      <c r="H245" s="41">
        <f t="shared" si="29"/>
        <v>10.820804412841158</v>
      </c>
      <c r="I245" s="36">
        <f t="shared" si="35"/>
        <v>-644.3873314231973</v>
      </c>
      <c r="J245" s="41">
        <f t="shared" si="30"/>
        <v>0</v>
      </c>
      <c r="K245" s="41">
        <f t="shared" si="32"/>
        <v>0</v>
      </c>
      <c r="L245" s="42">
        <f t="shared" si="33"/>
        <v>422981.7824047231</v>
      </c>
      <c r="M245" s="45">
        <f t="shared" si="34"/>
        <v>0</v>
      </c>
      <c r="N245" s="44">
        <f t="shared" si="27"/>
        <v>422981.7824047231</v>
      </c>
      <c r="O245" s="41"/>
      <c r="P245" s="41"/>
      <c r="Q245" s="41"/>
    </row>
    <row r="246" spans="1:17" s="70" customFormat="1" ht="12.75">
      <c r="A246" s="35" t="s">
        <v>476</v>
      </c>
      <c r="B246" s="36" t="s">
        <v>43</v>
      </c>
      <c r="C246" s="70">
        <v>991</v>
      </c>
      <c r="D246" s="37">
        <v>936083.94</v>
      </c>
      <c r="E246" s="38">
        <v>66300</v>
      </c>
      <c r="F246" s="39">
        <f t="shared" si="28"/>
        <v>13991.842904072397</v>
      </c>
      <c r="G246" s="40">
        <f t="shared" si="31"/>
        <v>0.0007638415807744222</v>
      </c>
      <c r="H246" s="41">
        <f t="shared" si="29"/>
        <v>14.118913122171945</v>
      </c>
      <c r="I246" s="36">
        <f t="shared" si="35"/>
        <v>3090.8429040723972</v>
      </c>
      <c r="J246" s="41">
        <f t="shared" si="30"/>
        <v>3090.8429040723972</v>
      </c>
      <c r="K246" s="41">
        <f t="shared" si="32"/>
        <v>0.000820262261551163</v>
      </c>
      <c r="L246" s="42">
        <f t="shared" si="33"/>
        <v>152095.84606784384</v>
      </c>
      <c r="M246" s="45">
        <f t="shared" si="34"/>
        <v>44113.626501306695</v>
      </c>
      <c r="N246" s="44">
        <f t="shared" si="27"/>
        <v>196209.47256915053</v>
      </c>
      <c r="O246" s="41"/>
      <c r="P246" s="41"/>
      <c r="Q246" s="41"/>
    </row>
    <row r="247" spans="1:17" s="70" customFormat="1" ht="12.75">
      <c r="A247" s="35" t="s">
        <v>475</v>
      </c>
      <c r="B247" s="36" t="s">
        <v>6</v>
      </c>
      <c r="C247" s="70">
        <v>2165</v>
      </c>
      <c r="D247" s="37">
        <v>3366919.28</v>
      </c>
      <c r="E247" s="38">
        <v>256600</v>
      </c>
      <c r="F247" s="39">
        <f t="shared" si="28"/>
        <v>28407.56134528449</v>
      </c>
      <c r="G247" s="40">
        <f t="shared" si="31"/>
        <v>0.0015508233413350364</v>
      </c>
      <c r="H247" s="41">
        <f t="shared" si="29"/>
        <v>13.121275448168355</v>
      </c>
      <c r="I247" s="36">
        <f t="shared" si="35"/>
        <v>4592.561345284488</v>
      </c>
      <c r="J247" s="41">
        <f t="shared" si="30"/>
        <v>4592.561345284488</v>
      </c>
      <c r="K247" s="41">
        <f t="shared" si="32"/>
        <v>0.0012187952841058623</v>
      </c>
      <c r="L247" s="42">
        <f t="shared" si="33"/>
        <v>308799.3559645861</v>
      </c>
      <c r="M247" s="45">
        <f t="shared" si="34"/>
        <v>65546.69459366128</v>
      </c>
      <c r="N247" s="44">
        <f t="shared" si="27"/>
        <v>374346.05055824737</v>
      </c>
      <c r="O247" s="41"/>
      <c r="P247" s="41"/>
      <c r="Q247" s="41"/>
    </row>
    <row r="248" spans="1:17" s="70" customFormat="1" ht="12.75">
      <c r="A248" s="35" t="s">
        <v>475</v>
      </c>
      <c r="B248" s="36" t="s">
        <v>7</v>
      </c>
      <c r="C248" s="70">
        <v>3076</v>
      </c>
      <c r="D248" s="37">
        <v>3736290.4</v>
      </c>
      <c r="E248" s="38">
        <v>224250</v>
      </c>
      <c r="F248" s="39">
        <f t="shared" si="28"/>
        <v>51250.07478439242</v>
      </c>
      <c r="G248" s="40">
        <f t="shared" si="31"/>
        <v>0.0027978400276866848</v>
      </c>
      <c r="H248" s="41">
        <f t="shared" si="29"/>
        <v>16.661272686733557</v>
      </c>
      <c r="I248" s="36">
        <f t="shared" si="35"/>
        <v>17414.074784392422</v>
      </c>
      <c r="J248" s="41">
        <f t="shared" si="30"/>
        <v>17414.074784392422</v>
      </c>
      <c r="K248" s="41">
        <f t="shared" si="32"/>
        <v>0.004621428137498195</v>
      </c>
      <c r="L248" s="42">
        <f t="shared" si="33"/>
        <v>557104.8459316022</v>
      </c>
      <c r="M248" s="45">
        <f t="shared" si="34"/>
        <v>248539.96619897985</v>
      </c>
      <c r="N248" s="44">
        <f t="shared" si="27"/>
        <v>805644.812130582</v>
      </c>
      <c r="O248" s="41"/>
      <c r="P248" s="41"/>
      <c r="Q248" s="41"/>
    </row>
    <row r="249" spans="1:17" s="70" customFormat="1" ht="12.75">
      <c r="A249" s="35" t="s">
        <v>477</v>
      </c>
      <c r="B249" s="36" t="s">
        <v>85</v>
      </c>
      <c r="C249" s="70">
        <v>235</v>
      </c>
      <c r="D249" s="37">
        <v>1280037.96</v>
      </c>
      <c r="E249" s="38">
        <v>226850</v>
      </c>
      <c r="F249" s="39">
        <f t="shared" si="28"/>
        <v>1326.025658364558</v>
      </c>
      <c r="G249" s="40">
        <f t="shared" si="31"/>
        <v>7.239028782533185E-05</v>
      </c>
      <c r="H249" s="41">
        <f t="shared" si="29"/>
        <v>5.642662376019396</v>
      </c>
      <c r="I249" s="36">
        <f t="shared" si="35"/>
        <v>-1258.974341635442</v>
      </c>
      <c r="J249" s="41">
        <f t="shared" si="30"/>
        <v>0</v>
      </c>
      <c r="K249" s="41">
        <f t="shared" si="32"/>
        <v>0</v>
      </c>
      <c r="L249" s="42">
        <f t="shared" si="33"/>
        <v>14414.326675860992</v>
      </c>
      <c r="M249" s="45">
        <f t="shared" si="34"/>
        <v>0</v>
      </c>
      <c r="N249" s="44">
        <f t="shared" si="27"/>
        <v>14414.326675860992</v>
      </c>
      <c r="O249" s="41"/>
      <c r="P249" s="41"/>
      <c r="Q249" s="41"/>
    </row>
    <row r="250" spans="1:17" s="70" customFormat="1" ht="12.75">
      <c r="A250" s="35" t="s">
        <v>483</v>
      </c>
      <c r="B250" s="36" t="s">
        <v>231</v>
      </c>
      <c r="C250" s="70">
        <v>1136</v>
      </c>
      <c r="D250" s="37">
        <v>4425492.5</v>
      </c>
      <c r="E250" s="38">
        <v>633950</v>
      </c>
      <c r="F250" s="39">
        <f t="shared" si="28"/>
        <v>7930.214496411389</v>
      </c>
      <c r="G250" s="40">
        <f t="shared" si="31"/>
        <v>0.0004329256423438022</v>
      </c>
      <c r="H250" s="41">
        <f t="shared" si="29"/>
        <v>6.980822620080448</v>
      </c>
      <c r="I250" s="36">
        <f t="shared" si="35"/>
        <v>-4565.7855035886105</v>
      </c>
      <c r="J250" s="41">
        <f t="shared" si="30"/>
        <v>0</v>
      </c>
      <c r="K250" s="41">
        <f t="shared" si="32"/>
        <v>0</v>
      </c>
      <c r="L250" s="42">
        <f t="shared" si="33"/>
        <v>86203.98982467945</v>
      </c>
      <c r="M250" s="45">
        <f t="shared" si="34"/>
        <v>0</v>
      </c>
      <c r="N250" s="44">
        <f t="shared" si="27"/>
        <v>86203.98982467945</v>
      </c>
      <c r="O250" s="41"/>
      <c r="P250" s="41"/>
      <c r="Q250" s="41"/>
    </row>
    <row r="251" spans="1:17" s="70" customFormat="1" ht="12.75">
      <c r="A251" s="35" t="s">
        <v>484</v>
      </c>
      <c r="B251" s="36" t="s">
        <v>284</v>
      </c>
      <c r="C251" s="70">
        <v>363</v>
      </c>
      <c r="D251" s="37">
        <v>634867.91</v>
      </c>
      <c r="E251" s="38">
        <v>67500</v>
      </c>
      <c r="F251" s="39">
        <f t="shared" si="28"/>
        <v>3414.1785382222224</v>
      </c>
      <c r="G251" s="40">
        <f t="shared" si="31"/>
        <v>0.00018638656462636015</v>
      </c>
      <c r="H251" s="41">
        <f t="shared" si="29"/>
        <v>9.405450518518519</v>
      </c>
      <c r="I251" s="36">
        <f t="shared" si="35"/>
        <v>-578.8214617777777</v>
      </c>
      <c r="J251" s="41">
        <f t="shared" si="30"/>
        <v>0</v>
      </c>
      <c r="K251" s="41">
        <f t="shared" si="32"/>
        <v>0</v>
      </c>
      <c r="L251" s="42">
        <f t="shared" si="33"/>
        <v>37113.22210789284</v>
      </c>
      <c r="M251" s="45">
        <f t="shared" si="34"/>
        <v>0</v>
      </c>
      <c r="N251" s="44">
        <f t="shared" si="27"/>
        <v>37113.22210789284</v>
      </c>
      <c r="O251" s="41"/>
      <c r="P251" s="41"/>
      <c r="Q251" s="41"/>
    </row>
    <row r="252" spans="1:17" s="70" customFormat="1" ht="12.75">
      <c r="A252" s="35" t="s">
        <v>489</v>
      </c>
      <c r="B252" s="36" t="s">
        <v>411</v>
      </c>
      <c r="C252" s="70">
        <v>1267</v>
      </c>
      <c r="D252" s="37">
        <v>2940225.54</v>
      </c>
      <c r="E252" s="38">
        <v>230300</v>
      </c>
      <c r="F252" s="39">
        <f t="shared" si="28"/>
        <v>16175.70889787234</v>
      </c>
      <c r="G252" s="40">
        <f t="shared" si="31"/>
        <v>0.0008830630203188968</v>
      </c>
      <c r="H252" s="41">
        <f t="shared" si="29"/>
        <v>12.766936778115502</v>
      </c>
      <c r="I252" s="36">
        <f t="shared" si="35"/>
        <v>2238.7088978723414</v>
      </c>
      <c r="J252" s="41">
        <f t="shared" si="30"/>
        <v>2238.7088978723414</v>
      </c>
      <c r="K252" s="41">
        <f t="shared" si="32"/>
        <v>0.0005941189767697316</v>
      </c>
      <c r="L252" s="42">
        <f t="shared" si="33"/>
        <v>175835.173925014</v>
      </c>
      <c r="M252" s="45">
        <f t="shared" si="34"/>
        <v>31951.662129373373</v>
      </c>
      <c r="N252" s="44">
        <f t="shared" si="27"/>
        <v>207786.8360543874</v>
      </c>
      <c r="O252" s="41"/>
      <c r="P252" s="41"/>
      <c r="Q252" s="41"/>
    </row>
    <row r="253" spans="1:17" s="70" customFormat="1" ht="12.75">
      <c r="A253" s="35" t="s">
        <v>476</v>
      </c>
      <c r="B253" s="36" t="s">
        <v>44</v>
      </c>
      <c r="C253" s="70">
        <v>435</v>
      </c>
      <c r="D253" s="37">
        <v>415669.74</v>
      </c>
      <c r="E253" s="38">
        <v>28600</v>
      </c>
      <c r="F253" s="39">
        <f t="shared" si="28"/>
        <v>6322.249541958042</v>
      </c>
      <c r="G253" s="40">
        <f t="shared" si="31"/>
        <v>0.0003451437467736316</v>
      </c>
      <c r="H253" s="41">
        <f t="shared" si="29"/>
        <v>14.533906993006992</v>
      </c>
      <c r="I253" s="36">
        <f t="shared" si="35"/>
        <v>1537.2495419580416</v>
      </c>
      <c r="J253" s="41">
        <f t="shared" si="30"/>
        <v>1537.2495419580416</v>
      </c>
      <c r="K253" s="41">
        <f t="shared" si="32"/>
        <v>0.0004079624312816441</v>
      </c>
      <c r="L253" s="42">
        <f t="shared" si="33"/>
        <v>68724.8920480855</v>
      </c>
      <c r="M253" s="45">
        <f t="shared" si="34"/>
        <v>21940.180797895846</v>
      </c>
      <c r="N253" s="44">
        <f t="shared" si="27"/>
        <v>90665.07284598134</v>
      </c>
      <c r="O253" s="41"/>
      <c r="P253" s="41"/>
      <c r="Q253" s="41"/>
    </row>
    <row r="254" spans="1:17" s="70" customFormat="1" ht="12.75">
      <c r="A254" s="35" t="s">
        <v>490</v>
      </c>
      <c r="B254" s="36" t="s">
        <v>447</v>
      </c>
      <c r="C254" s="70">
        <v>4583</v>
      </c>
      <c r="D254" s="37">
        <v>7223630.428</v>
      </c>
      <c r="E254" s="38">
        <v>796300</v>
      </c>
      <c r="F254" s="39">
        <f t="shared" si="28"/>
        <v>41574.65559653899</v>
      </c>
      <c r="G254" s="40">
        <f t="shared" si="31"/>
        <v>0.0022696403089095324</v>
      </c>
      <c r="H254" s="41">
        <f t="shared" si="29"/>
        <v>9.071493693331659</v>
      </c>
      <c r="I254" s="36">
        <f t="shared" si="35"/>
        <v>-8838.344403461007</v>
      </c>
      <c r="J254" s="41">
        <f t="shared" si="30"/>
        <v>0</v>
      </c>
      <c r="K254" s="41">
        <f t="shared" si="32"/>
        <v>0</v>
      </c>
      <c r="L254" s="42">
        <f t="shared" si="33"/>
        <v>451929.918116389</v>
      </c>
      <c r="M254" s="45">
        <f t="shared" si="34"/>
        <v>0</v>
      </c>
      <c r="N254" s="44">
        <f t="shared" si="27"/>
        <v>451929.918116389</v>
      </c>
      <c r="O254" s="41"/>
      <c r="P254" s="41"/>
      <c r="Q254" s="41"/>
    </row>
    <row r="255" spans="1:17" s="70" customFormat="1" ht="12.75">
      <c r="A255" s="35" t="s">
        <v>489</v>
      </c>
      <c r="B255" s="36" t="s">
        <v>412</v>
      </c>
      <c r="C255" s="70">
        <v>1940</v>
      </c>
      <c r="D255" s="37">
        <v>2809816</v>
      </c>
      <c r="E255" s="38">
        <v>172950</v>
      </c>
      <c r="F255" s="39">
        <f t="shared" si="28"/>
        <v>31518.028563168547</v>
      </c>
      <c r="G255" s="40">
        <f t="shared" si="31"/>
        <v>0.0017206297215913542</v>
      </c>
      <c r="H255" s="41">
        <f t="shared" si="29"/>
        <v>16.246406475860073</v>
      </c>
      <c r="I255" s="36">
        <f t="shared" si="35"/>
        <v>10178.028563168542</v>
      </c>
      <c r="J255" s="41">
        <f t="shared" si="30"/>
        <v>10178.028563168542</v>
      </c>
      <c r="K255" s="41">
        <f t="shared" si="32"/>
        <v>0.002701092545453229</v>
      </c>
      <c r="L255" s="42">
        <f t="shared" si="33"/>
        <v>342611.13804460596</v>
      </c>
      <c r="M255" s="45">
        <f t="shared" si="34"/>
        <v>145264.50049068284</v>
      </c>
      <c r="N255" s="44">
        <f t="shared" si="27"/>
        <v>487875.6385352888</v>
      </c>
      <c r="O255" s="41"/>
      <c r="P255" s="41"/>
      <c r="Q255" s="41"/>
    </row>
    <row r="256" spans="1:17" s="70" customFormat="1" ht="12.75">
      <c r="A256" s="35" t="s">
        <v>489</v>
      </c>
      <c r="B256" s="36" t="s">
        <v>413</v>
      </c>
      <c r="C256" s="70">
        <v>960</v>
      </c>
      <c r="D256" s="37">
        <v>1310640.75</v>
      </c>
      <c r="E256" s="38">
        <v>157000</v>
      </c>
      <c r="F256" s="39">
        <f t="shared" si="28"/>
        <v>8014.109044585987</v>
      </c>
      <c r="G256" s="40">
        <f t="shared" si="31"/>
        <v>0.0004375056068799528</v>
      </c>
      <c r="H256" s="41">
        <f t="shared" si="29"/>
        <v>8.34803025477707</v>
      </c>
      <c r="I256" s="36">
        <f t="shared" si="35"/>
        <v>-2545.8909554140128</v>
      </c>
      <c r="J256" s="41">
        <f t="shared" si="30"/>
        <v>0</v>
      </c>
      <c r="K256" s="41">
        <f t="shared" si="32"/>
        <v>0</v>
      </c>
      <c r="L256" s="42">
        <f t="shared" si="33"/>
        <v>87115.95062731119</v>
      </c>
      <c r="M256" s="45">
        <f t="shared" si="34"/>
        <v>0</v>
      </c>
      <c r="N256" s="44">
        <f t="shared" si="27"/>
        <v>87115.95062731119</v>
      </c>
      <c r="O256" s="41"/>
      <c r="P256" s="41"/>
      <c r="Q256" s="41"/>
    </row>
    <row r="257" spans="1:17" s="70" customFormat="1" ht="12.75">
      <c r="A257" s="35" t="s">
        <v>476</v>
      </c>
      <c r="B257" s="36" t="s">
        <v>45</v>
      </c>
      <c r="C257" s="70">
        <v>63</v>
      </c>
      <c r="D257" s="37">
        <v>90070.82</v>
      </c>
      <c r="E257" s="38">
        <v>15950</v>
      </c>
      <c r="F257" s="39">
        <f t="shared" si="28"/>
        <v>355.76562131661444</v>
      </c>
      <c r="G257" s="40">
        <f t="shared" si="31"/>
        <v>1.9421928650484164E-05</v>
      </c>
      <c r="H257" s="41">
        <f t="shared" si="29"/>
        <v>5.647073354231975</v>
      </c>
      <c r="I257" s="36">
        <f t="shared" si="35"/>
        <v>-337.23437868338556</v>
      </c>
      <c r="J257" s="41">
        <f t="shared" si="30"/>
        <v>0</v>
      </c>
      <c r="K257" s="41">
        <f t="shared" si="32"/>
        <v>0</v>
      </c>
      <c r="L257" s="42">
        <f t="shared" si="33"/>
        <v>3867.2870719734483</v>
      </c>
      <c r="M257" s="45">
        <f t="shared" si="34"/>
        <v>0</v>
      </c>
      <c r="N257" s="44">
        <f t="shared" si="27"/>
        <v>3867.2870719734483</v>
      </c>
      <c r="O257" s="41"/>
      <c r="P257" s="41"/>
      <c r="Q257" s="41"/>
    </row>
    <row r="258" spans="1:17" s="70" customFormat="1" ht="12.75">
      <c r="A258" s="35" t="s">
        <v>476</v>
      </c>
      <c r="B258" s="36" t="s">
        <v>46</v>
      </c>
      <c r="C258" s="70">
        <v>3812</v>
      </c>
      <c r="D258" s="37">
        <v>7077264.5</v>
      </c>
      <c r="E258" s="38">
        <v>373300</v>
      </c>
      <c r="F258" s="39">
        <f t="shared" si="28"/>
        <v>72270.37844628985</v>
      </c>
      <c r="G258" s="40">
        <f t="shared" si="31"/>
        <v>0.0039453787820554085</v>
      </c>
      <c r="H258" s="41">
        <f t="shared" si="29"/>
        <v>18.958651218858826</v>
      </c>
      <c r="I258" s="36">
        <f t="shared" si="35"/>
        <v>30338.378446289844</v>
      </c>
      <c r="J258" s="41">
        <f t="shared" si="30"/>
        <v>30338.378446289844</v>
      </c>
      <c r="K258" s="41">
        <f t="shared" si="32"/>
        <v>0.008051339938163959</v>
      </c>
      <c r="L258" s="42">
        <f t="shared" si="33"/>
        <v>785602.3277843145</v>
      </c>
      <c r="M258" s="45">
        <f t="shared" si="34"/>
        <v>433000.2969971636</v>
      </c>
      <c r="N258" s="44">
        <f t="shared" si="27"/>
        <v>1218602.6247814782</v>
      </c>
      <c r="O258" s="41"/>
      <c r="P258" s="41"/>
      <c r="Q258" s="41"/>
    </row>
    <row r="259" spans="1:17" s="70" customFormat="1" ht="12.75">
      <c r="A259" s="35" t="s">
        <v>487</v>
      </c>
      <c r="B259" s="36" t="s">
        <v>351</v>
      </c>
      <c r="C259" s="70">
        <v>4753</v>
      </c>
      <c r="D259" s="37">
        <v>6025100.448</v>
      </c>
      <c r="E259" s="38">
        <v>402850</v>
      </c>
      <c r="F259" s="39">
        <f t="shared" si="28"/>
        <v>71086.76288778453</v>
      </c>
      <c r="G259" s="40">
        <f t="shared" si="31"/>
        <v>0.0038807629351340026</v>
      </c>
      <c r="H259" s="41">
        <f t="shared" si="29"/>
        <v>14.956188278515576</v>
      </c>
      <c r="I259" s="36">
        <f t="shared" si="35"/>
        <v>18803.76288778453</v>
      </c>
      <c r="J259" s="41">
        <f t="shared" si="30"/>
        <v>18803.76288778453</v>
      </c>
      <c r="K259" s="41">
        <f t="shared" si="32"/>
        <v>0.00499023002808838</v>
      </c>
      <c r="L259" s="42">
        <f t="shared" si="33"/>
        <v>772736.0448347302</v>
      </c>
      <c r="M259" s="45">
        <f t="shared" si="34"/>
        <v>268374.0968387404</v>
      </c>
      <c r="N259" s="44">
        <f aca="true" t="shared" si="36" ref="N259:N321">L259+M259</f>
        <v>1041110.1416734706</v>
      </c>
      <c r="O259" s="41"/>
      <c r="P259" s="41"/>
      <c r="Q259" s="41"/>
    </row>
    <row r="260" spans="1:17" s="70" customFormat="1" ht="12.75">
      <c r="A260" s="35" t="s">
        <v>480</v>
      </c>
      <c r="B260" s="36" t="s">
        <v>165</v>
      </c>
      <c r="C260" s="70">
        <v>2470</v>
      </c>
      <c r="D260" s="37">
        <v>5050626.8</v>
      </c>
      <c r="E260" s="38">
        <v>413200</v>
      </c>
      <c r="F260" s="39">
        <f aca="true" t="shared" si="37" ref="F260:F323">(C260*D260)/E260</f>
        <v>30191.307347531463</v>
      </c>
      <c r="G260" s="40">
        <f t="shared" si="31"/>
        <v>0.0016482014619584337</v>
      </c>
      <c r="H260" s="41">
        <f aca="true" t="shared" si="38" ref="H260:H323">D260/E260</f>
        <v>12.223201355275895</v>
      </c>
      <c r="I260" s="36">
        <f t="shared" si="35"/>
        <v>3021.3073475314613</v>
      </c>
      <c r="J260" s="41">
        <f aca="true" t="shared" si="39" ref="J260:J323">IF(I260&gt;0,I260,0)</f>
        <v>3021.3073475314613</v>
      </c>
      <c r="K260" s="41">
        <f t="shared" si="32"/>
        <v>0.0008018085922328886</v>
      </c>
      <c r="L260" s="42">
        <f t="shared" si="33"/>
        <v>328189.25043680926</v>
      </c>
      <c r="M260" s="45">
        <f t="shared" si="34"/>
        <v>43121.18991846849</v>
      </c>
      <c r="N260" s="44">
        <f t="shared" si="36"/>
        <v>371310.44035527774</v>
      </c>
      <c r="O260" s="41"/>
      <c r="P260" s="41"/>
      <c r="Q260" s="41"/>
    </row>
    <row r="261" spans="1:17" s="70" customFormat="1" ht="12.75">
      <c r="A261" s="35" t="s">
        <v>476</v>
      </c>
      <c r="B261" s="36" t="s">
        <v>47</v>
      </c>
      <c r="C261" s="70">
        <v>1897</v>
      </c>
      <c r="D261" s="37">
        <v>1814159.88</v>
      </c>
      <c r="E261" s="38">
        <v>153500</v>
      </c>
      <c r="F261" s="39">
        <f t="shared" si="37"/>
        <v>22419.943272703582</v>
      </c>
      <c r="G261" s="40">
        <f t="shared" si="31"/>
        <v>0.0012239477692613584</v>
      </c>
      <c r="H261" s="41">
        <f t="shared" si="38"/>
        <v>11.818631140065145</v>
      </c>
      <c r="I261" s="36">
        <f t="shared" si="35"/>
        <v>1552.9432727035803</v>
      </c>
      <c r="J261" s="41">
        <f t="shared" si="39"/>
        <v>1552.9432727035803</v>
      </c>
      <c r="K261" s="41">
        <f t="shared" si="32"/>
        <v>0.0004121273065189296</v>
      </c>
      <c r="L261" s="42">
        <f t="shared" si="33"/>
        <v>243712.01593911712</v>
      </c>
      <c r="M261" s="45">
        <f t="shared" si="34"/>
        <v>22164.167392493913</v>
      </c>
      <c r="N261" s="44">
        <f t="shared" si="36"/>
        <v>265876.18333161104</v>
      </c>
      <c r="O261" s="41"/>
      <c r="P261" s="41"/>
      <c r="Q261" s="41"/>
    </row>
    <row r="262" spans="1:17" s="70" customFormat="1" ht="12.75">
      <c r="A262" s="35" t="s">
        <v>479</v>
      </c>
      <c r="B262" s="36" t="s">
        <v>135</v>
      </c>
      <c r="C262" s="70">
        <v>470</v>
      </c>
      <c r="D262" s="37">
        <v>1127505.6</v>
      </c>
      <c r="E262" s="38">
        <v>84250</v>
      </c>
      <c r="F262" s="39">
        <f t="shared" si="37"/>
        <v>6289.94221958457</v>
      </c>
      <c r="G262" s="40">
        <f t="shared" si="31"/>
        <v>0.0003433800279867976</v>
      </c>
      <c r="H262" s="41">
        <f t="shared" si="38"/>
        <v>13.382855786350149</v>
      </c>
      <c r="I262" s="36">
        <f t="shared" si="35"/>
        <v>1119.94221958457</v>
      </c>
      <c r="J262" s="41">
        <f t="shared" si="39"/>
        <v>1119.94221958457</v>
      </c>
      <c r="K262" s="41">
        <f t="shared" si="32"/>
        <v>0.0002972154736925287</v>
      </c>
      <c r="L262" s="42">
        <f t="shared" si="33"/>
        <v>68373.70103170053</v>
      </c>
      <c r="M262" s="45">
        <f t="shared" si="34"/>
        <v>15984.219939714192</v>
      </c>
      <c r="N262" s="44">
        <f t="shared" si="36"/>
        <v>84357.92097141473</v>
      </c>
      <c r="O262" s="41"/>
      <c r="P262" s="41"/>
      <c r="Q262" s="41"/>
    </row>
    <row r="263" spans="1:17" s="70" customFormat="1" ht="12.75">
      <c r="A263" s="35" t="s">
        <v>476</v>
      </c>
      <c r="B263" s="36" t="s">
        <v>48</v>
      </c>
      <c r="C263" s="70">
        <v>1330</v>
      </c>
      <c r="D263" s="37">
        <v>2413592.74</v>
      </c>
      <c r="E263" s="38">
        <v>155300</v>
      </c>
      <c r="F263" s="39">
        <f t="shared" si="37"/>
        <v>20670.176073406314</v>
      </c>
      <c r="G263" s="40">
        <f aca="true" t="shared" si="40" ref="G263:G322">F263/$F$494</f>
        <v>0.0011284246167601643</v>
      </c>
      <c r="H263" s="41">
        <f t="shared" si="38"/>
        <v>15.541485769478431</v>
      </c>
      <c r="I263" s="36">
        <f t="shared" si="35"/>
        <v>6040.176073406313</v>
      </c>
      <c r="J263" s="41">
        <f t="shared" si="39"/>
        <v>6040.176073406313</v>
      </c>
      <c r="K263" s="41">
        <f aca="true" t="shared" si="41" ref="K263:K322">J263/$J$494</f>
        <v>0.001602970011711548</v>
      </c>
      <c r="L263" s="42">
        <f aca="true" t="shared" si="42" ref="L263:L322">$B$501*G263</f>
        <v>224691.48201635416</v>
      </c>
      <c r="M263" s="45">
        <f aca="true" t="shared" si="43" ref="M263:M322">$G$501*K263</f>
        <v>86207.57494769593</v>
      </c>
      <c r="N263" s="44">
        <f t="shared" si="36"/>
        <v>310899.0569640501</v>
      </c>
      <c r="O263" s="41"/>
      <c r="P263" s="41"/>
      <c r="Q263" s="41"/>
    </row>
    <row r="264" spans="1:17" s="70" customFormat="1" ht="12.75">
      <c r="A264" s="35" t="s">
        <v>489</v>
      </c>
      <c r="B264" s="36" t="s">
        <v>414</v>
      </c>
      <c r="C264" s="70">
        <v>531</v>
      </c>
      <c r="D264" s="37">
        <v>608053.5</v>
      </c>
      <c r="E264" s="38">
        <v>43500</v>
      </c>
      <c r="F264" s="39">
        <f t="shared" si="37"/>
        <v>7422.446172413793</v>
      </c>
      <c r="G264" s="40">
        <f t="shared" si="40"/>
        <v>0.00040520559417512133</v>
      </c>
      <c r="H264" s="41">
        <f t="shared" si="38"/>
        <v>13.978241379310345</v>
      </c>
      <c r="I264" s="36">
        <f aca="true" t="shared" si="44" ref="I264:I327">(H264-11)*C264</f>
        <v>1581.4461724137934</v>
      </c>
      <c r="J264" s="41">
        <f t="shared" si="39"/>
        <v>1581.4461724137934</v>
      </c>
      <c r="K264" s="41">
        <f t="shared" si="41"/>
        <v>0.00041969153857558336</v>
      </c>
      <c r="L264" s="42">
        <f t="shared" si="42"/>
        <v>80684.38433922996</v>
      </c>
      <c r="M264" s="45">
        <f t="shared" si="43"/>
        <v>22570.97107389871</v>
      </c>
      <c r="N264" s="44">
        <f t="shared" si="36"/>
        <v>103255.35541312867</v>
      </c>
      <c r="O264" s="41"/>
      <c r="P264" s="41"/>
      <c r="Q264" s="41"/>
    </row>
    <row r="265" spans="1:17" s="70" customFormat="1" ht="12.75">
      <c r="A265" s="35" t="s">
        <v>476</v>
      </c>
      <c r="B265" s="36" t="s">
        <v>49</v>
      </c>
      <c r="C265" s="70">
        <v>204</v>
      </c>
      <c r="D265" s="37">
        <v>569141.36</v>
      </c>
      <c r="E265" s="38">
        <v>29350</v>
      </c>
      <c r="F265" s="39">
        <f t="shared" si="37"/>
        <v>3955.8718037478707</v>
      </c>
      <c r="G265" s="40">
        <f t="shared" si="40"/>
        <v>0.0002159586405187746</v>
      </c>
      <c r="H265" s="41">
        <f t="shared" si="38"/>
        <v>19.391528449744463</v>
      </c>
      <c r="I265" s="36">
        <f t="shared" si="44"/>
        <v>1711.8718037478704</v>
      </c>
      <c r="J265" s="41">
        <f t="shared" si="39"/>
        <v>1711.8718037478704</v>
      </c>
      <c r="K265" s="41">
        <f t="shared" si="41"/>
        <v>0.00045430449906651304</v>
      </c>
      <c r="L265" s="42">
        <f t="shared" si="42"/>
        <v>43001.602651773646</v>
      </c>
      <c r="M265" s="45">
        <f t="shared" si="43"/>
        <v>24432.45280086966</v>
      </c>
      <c r="N265" s="44">
        <f t="shared" si="36"/>
        <v>67434.05545264331</v>
      </c>
      <c r="O265" s="41"/>
      <c r="P265" s="41"/>
      <c r="Q265" s="41"/>
    </row>
    <row r="266" spans="1:17" s="70" customFormat="1" ht="12.75">
      <c r="A266" s="35" t="s">
        <v>481</v>
      </c>
      <c r="B266" s="36" t="s">
        <v>188</v>
      </c>
      <c r="C266" s="70">
        <v>54</v>
      </c>
      <c r="D266" s="37">
        <v>266252.48</v>
      </c>
      <c r="E266" s="38">
        <v>35850</v>
      </c>
      <c r="F266" s="39">
        <f t="shared" si="37"/>
        <v>401.049760669456</v>
      </c>
      <c r="G266" s="40">
        <f t="shared" si="40"/>
        <v>2.189407680312074E-05</v>
      </c>
      <c r="H266" s="41">
        <f t="shared" si="38"/>
        <v>7.426847419804742</v>
      </c>
      <c r="I266" s="36">
        <f t="shared" si="44"/>
        <v>-192.95023933054395</v>
      </c>
      <c r="J266" s="41">
        <f t="shared" si="39"/>
        <v>0</v>
      </c>
      <c r="K266" s="41">
        <f t="shared" si="41"/>
        <v>0</v>
      </c>
      <c r="L266" s="42">
        <f t="shared" si="42"/>
        <v>4359.540275182293</v>
      </c>
      <c r="M266" s="45">
        <f t="shared" si="43"/>
        <v>0</v>
      </c>
      <c r="N266" s="44">
        <f t="shared" si="36"/>
        <v>4359.540275182293</v>
      </c>
      <c r="O266" s="41"/>
      <c r="P266" s="41"/>
      <c r="Q266" s="41"/>
    </row>
    <row r="267" spans="1:17" s="70" customFormat="1" ht="12.75">
      <c r="A267" s="35" t="s">
        <v>484</v>
      </c>
      <c r="B267" s="36" t="s">
        <v>285</v>
      </c>
      <c r="C267" s="70">
        <v>590</v>
      </c>
      <c r="D267" s="37">
        <v>867800.18</v>
      </c>
      <c r="E267" s="38">
        <v>58000</v>
      </c>
      <c r="F267" s="39">
        <f t="shared" si="37"/>
        <v>8827.622520689656</v>
      </c>
      <c r="G267" s="40">
        <f t="shared" si="40"/>
        <v>0.0004819168702016315</v>
      </c>
      <c r="H267" s="41">
        <f t="shared" si="38"/>
        <v>14.962072068965519</v>
      </c>
      <c r="I267" s="36">
        <f t="shared" si="44"/>
        <v>2337.622520689656</v>
      </c>
      <c r="J267" s="41">
        <f t="shared" si="39"/>
        <v>2337.622520689656</v>
      </c>
      <c r="K267" s="41">
        <f t="shared" si="41"/>
        <v>0.0006203691339173007</v>
      </c>
      <c r="L267" s="42">
        <f t="shared" si="42"/>
        <v>95959.10454805505</v>
      </c>
      <c r="M267" s="45">
        <f t="shared" si="43"/>
        <v>33363.39308700471</v>
      </c>
      <c r="N267" s="44">
        <f t="shared" si="36"/>
        <v>129322.49763505976</v>
      </c>
      <c r="O267" s="41"/>
      <c r="P267" s="41"/>
      <c r="Q267" s="41"/>
    </row>
    <row r="268" spans="1:17" s="70" customFormat="1" ht="12.75">
      <c r="A268" s="35" t="s">
        <v>484</v>
      </c>
      <c r="B268" s="36" t="s">
        <v>286</v>
      </c>
      <c r="C268" s="70">
        <v>90</v>
      </c>
      <c r="D268" s="37">
        <v>179569.35</v>
      </c>
      <c r="E268" s="38">
        <v>10150</v>
      </c>
      <c r="F268" s="39">
        <f t="shared" si="37"/>
        <v>1592.240541871921</v>
      </c>
      <c r="G268" s="40">
        <f t="shared" si="40"/>
        <v>8.69234696826523E-05</v>
      </c>
      <c r="H268" s="41">
        <f t="shared" si="38"/>
        <v>17.69156157635468</v>
      </c>
      <c r="I268" s="36">
        <f t="shared" si="44"/>
        <v>602.2405418719212</v>
      </c>
      <c r="J268" s="41">
        <f t="shared" si="39"/>
        <v>602.2405418719212</v>
      </c>
      <c r="K268" s="41">
        <f t="shared" si="41"/>
        <v>0.00015982539527414593</v>
      </c>
      <c r="L268" s="42">
        <f t="shared" si="42"/>
        <v>17308.168339214717</v>
      </c>
      <c r="M268" s="45">
        <f t="shared" si="43"/>
        <v>8595.394574431017</v>
      </c>
      <c r="N268" s="44">
        <f t="shared" si="36"/>
        <v>25903.562913645736</v>
      </c>
      <c r="O268" s="41"/>
      <c r="P268" s="41"/>
      <c r="Q268" s="41"/>
    </row>
    <row r="269" spans="1:17" s="70" customFormat="1" ht="12.75">
      <c r="A269" s="35" t="s">
        <v>475</v>
      </c>
      <c r="B269" s="36" t="s">
        <v>8</v>
      </c>
      <c r="C269" s="70">
        <v>3109</v>
      </c>
      <c r="D269" s="37">
        <v>3188706.2</v>
      </c>
      <c r="E269" s="38">
        <v>237300</v>
      </c>
      <c r="F269" s="39">
        <f t="shared" si="37"/>
        <v>41777.02307543195</v>
      </c>
      <c r="G269" s="40">
        <f t="shared" si="40"/>
        <v>0.002280687938305796</v>
      </c>
      <c r="H269" s="41">
        <f t="shared" si="38"/>
        <v>13.437447113358619</v>
      </c>
      <c r="I269" s="36">
        <f t="shared" si="44"/>
        <v>7578.023075431946</v>
      </c>
      <c r="J269" s="41">
        <f t="shared" si="39"/>
        <v>7578.023075431946</v>
      </c>
      <c r="K269" s="41">
        <f t="shared" si="41"/>
        <v>0.002011090999723974</v>
      </c>
      <c r="L269" s="42">
        <f t="shared" si="42"/>
        <v>454129.7178947215</v>
      </c>
      <c r="M269" s="45">
        <f t="shared" si="43"/>
        <v>108156.28291151034</v>
      </c>
      <c r="N269" s="44">
        <f t="shared" si="36"/>
        <v>562286.0008062319</v>
      </c>
      <c r="O269" s="41"/>
      <c r="P269" s="41"/>
      <c r="Q269" s="41"/>
    </row>
    <row r="270" spans="1:17" s="70" customFormat="1" ht="12.75">
      <c r="A270" s="35" t="s">
        <v>489</v>
      </c>
      <c r="B270" s="36" t="s">
        <v>415</v>
      </c>
      <c r="C270" s="70">
        <v>137</v>
      </c>
      <c r="D270" s="37">
        <v>211782.8</v>
      </c>
      <c r="E270" s="38">
        <v>33350</v>
      </c>
      <c r="F270" s="39">
        <f t="shared" si="37"/>
        <v>869.9923118440779</v>
      </c>
      <c r="G270" s="40">
        <f t="shared" si="40"/>
        <v>4.749455145377296E-05</v>
      </c>
      <c r="H270" s="41">
        <f t="shared" si="38"/>
        <v>6.350308845577211</v>
      </c>
      <c r="I270" s="36">
        <f t="shared" si="44"/>
        <v>-637.0076881559221</v>
      </c>
      <c r="J270" s="41">
        <f t="shared" si="39"/>
        <v>0</v>
      </c>
      <c r="K270" s="41">
        <f t="shared" si="41"/>
        <v>0</v>
      </c>
      <c r="L270" s="42">
        <f t="shared" si="42"/>
        <v>9457.097085040272</v>
      </c>
      <c r="M270" s="45">
        <f t="shared" si="43"/>
        <v>0</v>
      </c>
      <c r="N270" s="44">
        <f t="shared" si="36"/>
        <v>9457.097085040272</v>
      </c>
      <c r="O270" s="41"/>
      <c r="P270" s="41"/>
      <c r="Q270" s="41"/>
    </row>
    <row r="271" spans="1:17" s="70" customFormat="1" ht="12.75">
      <c r="A271" s="35" t="s">
        <v>485</v>
      </c>
      <c r="B271" s="36" t="s">
        <v>316</v>
      </c>
      <c r="C271" s="70">
        <v>239</v>
      </c>
      <c r="D271" s="37">
        <v>449973.61</v>
      </c>
      <c r="E271" s="38">
        <v>29000</v>
      </c>
      <c r="F271" s="39">
        <f t="shared" si="37"/>
        <v>3708.403199655172</v>
      </c>
      <c r="G271" s="40">
        <f t="shared" si="40"/>
        <v>0.0002024488540640404</v>
      </c>
      <c r="H271" s="41">
        <f t="shared" si="38"/>
        <v>15.516331379310344</v>
      </c>
      <c r="I271" s="36">
        <f t="shared" si="44"/>
        <v>1079.4031996551723</v>
      </c>
      <c r="J271" s="41">
        <f t="shared" si="39"/>
        <v>1079.4031996551723</v>
      </c>
      <c r="K271" s="41">
        <f t="shared" si="41"/>
        <v>0.0002864570400870734</v>
      </c>
      <c r="L271" s="42">
        <f t="shared" si="42"/>
        <v>40311.53909311604</v>
      </c>
      <c r="M271" s="45">
        <f t="shared" si="43"/>
        <v>15405.632402464</v>
      </c>
      <c r="N271" s="44">
        <f t="shared" si="36"/>
        <v>55717.171495580034</v>
      </c>
      <c r="O271" s="41"/>
      <c r="P271" s="41"/>
      <c r="Q271" s="41"/>
    </row>
    <row r="272" spans="1:17" s="70" customFormat="1" ht="12.75">
      <c r="A272" s="35" t="s">
        <v>484</v>
      </c>
      <c r="B272" s="36" t="s">
        <v>287</v>
      </c>
      <c r="C272" s="70">
        <v>1196</v>
      </c>
      <c r="D272" s="37">
        <v>1516034.56</v>
      </c>
      <c r="E272" s="38">
        <v>77500</v>
      </c>
      <c r="F272" s="39">
        <f t="shared" si="37"/>
        <v>23395.83656464516</v>
      </c>
      <c r="G272" s="40">
        <f t="shared" si="40"/>
        <v>0.0012772236586416521</v>
      </c>
      <c r="H272" s="41">
        <f t="shared" si="38"/>
        <v>19.561736258064517</v>
      </c>
      <c r="I272" s="36">
        <f t="shared" si="44"/>
        <v>10239.836564645162</v>
      </c>
      <c r="J272" s="41">
        <f t="shared" si="39"/>
        <v>10239.836564645162</v>
      </c>
      <c r="K272" s="41">
        <f t="shared" si="41"/>
        <v>0.002717495440277282</v>
      </c>
      <c r="L272" s="42">
        <f t="shared" si="42"/>
        <v>254320.29084095915</v>
      </c>
      <c r="M272" s="45">
        <f t="shared" si="43"/>
        <v>146146.6466160454</v>
      </c>
      <c r="N272" s="44">
        <f t="shared" si="36"/>
        <v>400466.93745700456</v>
      </c>
      <c r="O272" s="41"/>
      <c r="P272" s="41"/>
      <c r="Q272" s="41"/>
    </row>
    <row r="273" spans="1:17" s="70" customFormat="1" ht="12.75">
      <c r="A273" s="35" t="s">
        <v>487</v>
      </c>
      <c r="B273" s="36" t="s">
        <v>352</v>
      </c>
      <c r="C273" s="70">
        <v>714</v>
      </c>
      <c r="D273" s="37">
        <v>1108593.6</v>
      </c>
      <c r="E273" s="38">
        <v>86150</v>
      </c>
      <c r="F273" s="39">
        <f t="shared" si="37"/>
        <v>9187.879633197912</v>
      </c>
      <c r="G273" s="40">
        <f t="shared" si="40"/>
        <v>0.0005015839979838798</v>
      </c>
      <c r="H273" s="41">
        <f t="shared" si="38"/>
        <v>12.868178757980267</v>
      </c>
      <c r="I273" s="36">
        <f t="shared" si="44"/>
        <v>1333.8796331979108</v>
      </c>
      <c r="J273" s="41">
        <f t="shared" si="39"/>
        <v>1333.8796331979108</v>
      </c>
      <c r="K273" s="41">
        <f t="shared" si="41"/>
        <v>0.0003539911792742237</v>
      </c>
      <c r="L273" s="42">
        <f t="shared" si="42"/>
        <v>99875.2155782149</v>
      </c>
      <c r="M273" s="45">
        <f t="shared" si="43"/>
        <v>19037.61199220572</v>
      </c>
      <c r="N273" s="44">
        <f t="shared" si="36"/>
        <v>118912.82757042063</v>
      </c>
      <c r="O273" s="41"/>
      <c r="P273" s="41"/>
      <c r="Q273" s="41"/>
    </row>
    <row r="274" spans="1:17" s="70" customFormat="1" ht="12.75">
      <c r="A274" s="35" t="s">
        <v>476</v>
      </c>
      <c r="B274" s="36" t="s">
        <v>50</v>
      </c>
      <c r="C274" s="70">
        <v>209</v>
      </c>
      <c r="D274" s="37">
        <v>297518.63</v>
      </c>
      <c r="E274" s="38">
        <v>16250</v>
      </c>
      <c r="F274" s="39">
        <f t="shared" si="37"/>
        <v>3826.547302769231</v>
      </c>
      <c r="G274" s="40">
        <f t="shared" si="40"/>
        <v>0.00020889856759359648</v>
      </c>
      <c r="H274" s="41">
        <f t="shared" si="38"/>
        <v>18.30883876923077</v>
      </c>
      <c r="I274" s="36">
        <f t="shared" si="44"/>
        <v>1527.5473027692312</v>
      </c>
      <c r="J274" s="41">
        <f t="shared" si="39"/>
        <v>1527.5473027692312</v>
      </c>
      <c r="K274" s="41">
        <f t="shared" si="41"/>
        <v>0.00040538760593266304</v>
      </c>
      <c r="L274" s="42">
        <f t="shared" si="42"/>
        <v>41595.803606679816</v>
      </c>
      <c r="M274" s="45">
        <f t="shared" si="43"/>
        <v>21801.706935236056</v>
      </c>
      <c r="N274" s="44">
        <f t="shared" si="36"/>
        <v>63397.51054191587</v>
      </c>
      <c r="O274" s="41"/>
      <c r="P274" s="41"/>
      <c r="Q274" s="41"/>
    </row>
    <row r="275" spans="1:17" s="70" customFormat="1" ht="12.75">
      <c r="A275" s="35" t="s">
        <v>483</v>
      </c>
      <c r="B275" s="36" t="s">
        <v>232</v>
      </c>
      <c r="C275" s="70">
        <v>2787</v>
      </c>
      <c r="D275" s="37">
        <v>3382676.01</v>
      </c>
      <c r="E275" s="38">
        <v>125700</v>
      </c>
      <c r="F275" s="39">
        <f t="shared" si="37"/>
        <v>75000.14351527445</v>
      </c>
      <c r="G275" s="40">
        <f t="shared" si="40"/>
        <v>0.004094401900720436</v>
      </c>
      <c r="H275" s="41">
        <f t="shared" si="38"/>
        <v>26.91070811455847</v>
      </c>
      <c r="I275" s="36">
        <f t="shared" si="44"/>
        <v>44343.14351527446</v>
      </c>
      <c r="J275" s="41">
        <f t="shared" si="39"/>
        <v>44343.14351527446</v>
      </c>
      <c r="K275" s="41">
        <f t="shared" si="41"/>
        <v>0.011767989610925515</v>
      </c>
      <c r="L275" s="42">
        <f t="shared" si="42"/>
        <v>815275.7546931328</v>
      </c>
      <c r="M275" s="45">
        <f t="shared" si="43"/>
        <v>632881.3633165611</v>
      </c>
      <c r="N275" s="44">
        <f t="shared" si="36"/>
        <v>1448157.118009694</v>
      </c>
      <c r="O275" s="41"/>
      <c r="P275" s="41"/>
      <c r="Q275" s="41"/>
    </row>
    <row r="276" spans="1:17" s="70" customFormat="1" ht="12.75">
      <c r="A276" s="35" t="s">
        <v>489</v>
      </c>
      <c r="B276" s="36" t="s">
        <v>416</v>
      </c>
      <c r="C276" s="70">
        <v>1351</v>
      </c>
      <c r="D276" s="37">
        <v>2703355.86</v>
      </c>
      <c r="E276" s="38">
        <v>241050</v>
      </c>
      <c r="F276" s="39">
        <f t="shared" si="37"/>
        <v>15151.353523584317</v>
      </c>
      <c r="G276" s="40">
        <f t="shared" si="40"/>
        <v>0.0008271414927735008</v>
      </c>
      <c r="H276" s="41">
        <f t="shared" si="38"/>
        <v>11.214917485998756</v>
      </c>
      <c r="I276" s="36">
        <f t="shared" si="44"/>
        <v>290.35352358431896</v>
      </c>
      <c r="J276" s="41">
        <f t="shared" si="39"/>
        <v>290.35352358431896</v>
      </c>
      <c r="K276" s="41">
        <f t="shared" si="41"/>
        <v>7.705536816213544E-05</v>
      </c>
      <c r="L276" s="42">
        <f t="shared" si="42"/>
        <v>164700.1005544337</v>
      </c>
      <c r="M276" s="45">
        <f t="shared" si="43"/>
        <v>4144.030379499668</v>
      </c>
      <c r="N276" s="44">
        <f t="shared" si="36"/>
        <v>168844.13093393337</v>
      </c>
      <c r="O276" s="41"/>
      <c r="P276" s="41"/>
      <c r="Q276" s="41"/>
    </row>
    <row r="277" spans="1:17" s="70" customFormat="1" ht="12.75">
      <c r="A277" s="35" t="s">
        <v>484</v>
      </c>
      <c r="B277" s="36" t="s">
        <v>288</v>
      </c>
      <c r="C277" s="70">
        <v>3057</v>
      </c>
      <c r="D277" s="37">
        <v>3166894.35</v>
      </c>
      <c r="E277" s="38">
        <v>229100</v>
      </c>
      <c r="F277" s="39">
        <f t="shared" si="37"/>
        <v>42257.512125491055</v>
      </c>
      <c r="G277" s="40">
        <f t="shared" si="40"/>
        <v>0.0023069187585099825</v>
      </c>
      <c r="H277" s="41">
        <f t="shared" si="38"/>
        <v>13.823196639022262</v>
      </c>
      <c r="I277" s="36">
        <f t="shared" si="44"/>
        <v>8630.512125491055</v>
      </c>
      <c r="J277" s="41">
        <f t="shared" si="39"/>
        <v>8630.512125491055</v>
      </c>
      <c r="K277" s="41">
        <f t="shared" si="41"/>
        <v>0.0022904054376469887</v>
      </c>
      <c r="L277" s="42">
        <f t="shared" si="42"/>
        <v>459352.78887229826</v>
      </c>
      <c r="M277" s="45">
        <f t="shared" si="43"/>
        <v>123177.78684813848</v>
      </c>
      <c r="N277" s="44">
        <f t="shared" si="36"/>
        <v>582530.5757204368</v>
      </c>
      <c r="O277" s="41"/>
      <c r="P277" s="41"/>
      <c r="Q277" s="41"/>
    </row>
    <row r="278" spans="1:17" s="70" customFormat="1" ht="12.75">
      <c r="A278" s="35" t="s">
        <v>484</v>
      </c>
      <c r="B278" s="36" t="s">
        <v>289</v>
      </c>
      <c r="C278" s="70">
        <v>4006</v>
      </c>
      <c r="D278" s="37">
        <v>5810459.2</v>
      </c>
      <c r="E278" s="38">
        <v>206450</v>
      </c>
      <c r="F278" s="39">
        <f t="shared" si="37"/>
        <v>112747.39430951804</v>
      </c>
      <c r="G278" s="40">
        <f t="shared" si="40"/>
        <v>0.006155096829490085</v>
      </c>
      <c r="H278" s="41">
        <f t="shared" si="38"/>
        <v>28.14463162993461</v>
      </c>
      <c r="I278" s="36">
        <f t="shared" si="44"/>
        <v>68681.39430951806</v>
      </c>
      <c r="J278" s="41">
        <f t="shared" si="39"/>
        <v>68681.39430951806</v>
      </c>
      <c r="K278" s="41">
        <f t="shared" si="41"/>
        <v>0.018226987773653888</v>
      </c>
      <c r="L278" s="42">
        <f t="shared" si="42"/>
        <v>1225600.5479063673</v>
      </c>
      <c r="M278" s="45">
        <f t="shared" si="43"/>
        <v>980245.6709032676</v>
      </c>
      <c r="N278" s="44">
        <f t="shared" si="36"/>
        <v>2205846.218809635</v>
      </c>
      <c r="O278" s="41"/>
      <c r="P278" s="41"/>
      <c r="Q278" s="41"/>
    </row>
    <row r="279" spans="1:17" s="70" customFormat="1" ht="12.75">
      <c r="A279" s="35" t="s">
        <v>485</v>
      </c>
      <c r="B279" s="36" t="s">
        <v>317</v>
      </c>
      <c r="C279" s="70">
        <v>2339</v>
      </c>
      <c r="D279" s="37">
        <v>2235085.4</v>
      </c>
      <c r="E279" s="38">
        <v>104750</v>
      </c>
      <c r="F279" s="39">
        <f t="shared" si="37"/>
        <v>49908.01671217183</v>
      </c>
      <c r="G279" s="40">
        <f t="shared" si="40"/>
        <v>0.0027245744995926208</v>
      </c>
      <c r="H279" s="41">
        <f t="shared" si="38"/>
        <v>21.337330787589497</v>
      </c>
      <c r="I279" s="36">
        <f t="shared" si="44"/>
        <v>24179.016712171833</v>
      </c>
      <c r="J279" s="41">
        <f t="shared" si="39"/>
        <v>24179.016712171833</v>
      </c>
      <c r="K279" s="41">
        <f t="shared" si="41"/>
        <v>0.00641673988162838</v>
      </c>
      <c r="L279" s="42">
        <f t="shared" si="42"/>
        <v>542516.2417451473</v>
      </c>
      <c r="M279" s="45">
        <f t="shared" si="43"/>
        <v>345091.6612436855</v>
      </c>
      <c r="N279" s="44">
        <f t="shared" si="36"/>
        <v>887607.9029888328</v>
      </c>
      <c r="O279" s="41"/>
      <c r="P279" s="41"/>
      <c r="Q279" s="41"/>
    </row>
    <row r="280" spans="1:17" s="70" customFormat="1" ht="12.75">
      <c r="A280" s="35" t="s">
        <v>475</v>
      </c>
      <c r="B280" s="36" t="s">
        <v>9</v>
      </c>
      <c r="C280" s="70">
        <v>2752</v>
      </c>
      <c r="D280" s="37">
        <v>3052229.65</v>
      </c>
      <c r="E280" s="38">
        <v>271400</v>
      </c>
      <c r="F280" s="39">
        <f t="shared" si="37"/>
        <v>30949.65363596168</v>
      </c>
      <c r="G280" s="40">
        <f t="shared" si="40"/>
        <v>0.001689601042535511</v>
      </c>
      <c r="H280" s="41">
        <f t="shared" si="38"/>
        <v>11.246240420044215</v>
      </c>
      <c r="I280" s="36">
        <f t="shared" si="44"/>
        <v>677.653635961679</v>
      </c>
      <c r="J280" s="41">
        <f t="shared" si="39"/>
        <v>677.653635961679</v>
      </c>
      <c r="K280" s="41">
        <f t="shared" si="41"/>
        <v>0.000179838872836248</v>
      </c>
      <c r="L280" s="42">
        <f t="shared" si="42"/>
        <v>336432.71923087584</v>
      </c>
      <c r="M280" s="45">
        <f t="shared" si="43"/>
        <v>9671.717496440499</v>
      </c>
      <c r="N280" s="44">
        <f t="shared" si="36"/>
        <v>346104.43672731635</v>
      </c>
      <c r="O280" s="41"/>
      <c r="P280" s="41"/>
      <c r="Q280" s="41"/>
    </row>
    <row r="281" spans="1:17" s="70" customFormat="1" ht="12.75">
      <c r="A281" s="35" t="s">
        <v>482</v>
      </c>
      <c r="B281" s="36" t="s">
        <v>207</v>
      </c>
      <c r="C281" s="70">
        <v>67</v>
      </c>
      <c r="D281" s="37">
        <v>611479.97</v>
      </c>
      <c r="E281" s="38">
        <v>87000</v>
      </c>
      <c r="F281" s="39">
        <f t="shared" si="37"/>
        <v>470.9098619540229</v>
      </c>
      <c r="G281" s="40">
        <f t="shared" si="40"/>
        <v>2.5707873925066235E-05</v>
      </c>
      <c r="H281" s="41">
        <f t="shared" si="38"/>
        <v>7.02850540229885</v>
      </c>
      <c r="I281" s="36">
        <f t="shared" si="44"/>
        <v>-266.090138045977</v>
      </c>
      <c r="J281" s="41">
        <f t="shared" si="39"/>
        <v>0</v>
      </c>
      <c r="K281" s="41">
        <f t="shared" si="41"/>
        <v>0</v>
      </c>
      <c r="L281" s="42">
        <f t="shared" si="42"/>
        <v>5118.942112674971</v>
      </c>
      <c r="M281" s="45">
        <f t="shared" si="43"/>
        <v>0</v>
      </c>
      <c r="N281" s="44">
        <f t="shared" si="36"/>
        <v>5118.942112674971</v>
      </c>
      <c r="O281" s="41"/>
      <c r="P281" s="41"/>
      <c r="Q281" s="41"/>
    </row>
    <row r="282" spans="1:17" s="70" customFormat="1" ht="12.75">
      <c r="A282" s="35" t="s">
        <v>480</v>
      </c>
      <c r="B282" s="36" t="s">
        <v>166</v>
      </c>
      <c r="C282" s="70">
        <v>4079</v>
      </c>
      <c r="D282" s="37">
        <v>7514892.02</v>
      </c>
      <c r="E282" s="38">
        <v>551750</v>
      </c>
      <c r="F282" s="39">
        <f t="shared" si="37"/>
        <v>55556.40153979157</v>
      </c>
      <c r="G282" s="40">
        <f t="shared" si="40"/>
        <v>0.0030329306771977576</v>
      </c>
      <c r="H282" s="41">
        <f t="shared" si="38"/>
        <v>13.620103343905754</v>
      </c>
      <c r="I282" s="36">
        <f t="shared" si="44"/>
        <v>10687.40153979157</v>
      </c>
      <c r="J282" s="41">
        <f t="shared" si="39"/>
        <v>10687.40153979157</v>
      </c>
      <c r="K282" s="41">
        <f t="shared" si="41"/>
        <v>0.002836272314450012</v>
      </c>
      <c r="L282" s="42">
        <f t="shared" si="42"/>
        <v>603916.0069628909</v>
      </c>
      <c r="M282" s="45">
        <f t="shared" si="43"/>
        <v>152534.45562525178</v>
      </c>
      <c r="N282" s="44">
        <f t="shared" si="36"/>
        <v>756450.4625881426</v>
      </c>
      <c r="O282" s="41"/>
      <c r="P282" s="41"/>
      <c r="Q282" s="41"/>
    </row>
    <row r="283" spans="1:17" s="70" customFormat="1" ht="12.75">
      <c r="A283" s="35" t="s">
        <v>488</v>
      </c>
      <c r="B283" s="36" t="s">
        <v>377</v>
      </c>
      <c r="C283" s="70">
        <v>947</v>
      </c>
      <c r="D283" s="37">
        <v>1357277.26</v>
      </c>
      <c r="E283" s="38">
        <v>105350</v>
      </c>
      <c r="F283" s="39">
        <f t="shared" si="37"/>
        <v>12200.679309159943</v>
      </c>
      <c r="G283" s="40">
        <f t="shared" si="40"/>
        <v>0.0006660585195191165</v>
      </c>
      <c r="H283" s="41">
        <f t="shared" si="38"/>
        <v>12.883505078310394</v>
      </c>
      <c r="I283" s="36">
        <f t="shared" si="44"/>
        <v>1783.6793091599432</v>
      </c>
      <c r="J283" s="41">
        <f t="shared" si="39"/>
        <v>1783.6793091599432</v>
      </c>
      <c r="K283" s="41">
        <f t="shared" si="41"/>
        <v>0.0004733611087402199</v>
      </c>
      <c r="L283" s="42">
        <f t="shared" si="42"/>
        <v>132625.3199704676</v>
      </c>
      <c r="M283" s="45">
        <f t="shared" si="43"/>
        <v>25457.315458743695</v>
      </c>
      <c r="N283" s="44">
        <f t="shared" si="36"/>
        <v>158082.63542921128</v>
      </c>
      <c r="O283" s="41"/>
      <c r="P283" s="41"/>
      <c r="Q283" s="41"/>
    </row>
    <row r="284" spans="1:17" s="70" customFormat="1" ht="12.75">
      <c r="A284" s="35" t="s">
        <v>485</v>
      </c>
      <c r="B284" s="36" t="s">
        <v>318</v>
      </c>
      <c r="C284" s="70">
        <v>620</v>
      </c>
      <c r="D284" s="37">
        <v>1282792.84</v>
      </c>
      <c r="E284" s="38">
        <v>91100</v>
      </c>
      <c r="F284" s="39">
        <f t="shared" si="37"/>
        <v>8730.313510428101</v>
      </c>
      <c r="G284" s="40">
        <f t="shared" si="40"/>
        <v>0.00047660458441259177</v>
      </c>
      <c r="H284" s="41">
        <f t="shared" si="38"/>
        <v>14.081150823271132</v>
      </c>
      <c r="I284" s="36">
        <f t="shared" si="44"/>
        <v>1910.313510428102</v>
      </c>
      <c r="J284" s="41">
        <f t="shared" si="39"/>
        <v>1910.313510428102</v>
      </c>
      <c r="K284" s="41">
        <f t="shared" si="41"/>
        <v>0.0005069678818910277</v>
      </c>
      <c r="L284" s="42">
        <f t="shared" si="42"/>
        <v>94901.32421509777</v>
      </c>
      <c r="M284" s="45">
        <f t="shared" si="43"/>
        <v>27264.684526150693</v>
      </c>
      <c r="N284" s="44">
        <f t="shared" si="36"/>
        <v>122166.00874124847</v>
      </c>
      <c r="O284" s="41"/>
      <c r="P284" s="41"/>
      <c r="Q284" s="41"/>
    </row>
    <row r="285" spans="1:17" s="70" customFormat="1" ht="12.75">
      <c r="A285" s="35" t="s">
        <v>476</v>
      </c>
      <c r="B285" s="36" t="s">
        <v>51</v>
      </c>
      <c r="C285" s="70">
        <v>730</v>
      </c>
      <c r="D285" s="37">
        <v>844978.46</v>
      </c>
      <c r="E285" s="38">
        <v>60850</v>
      </c>
      <c r="F285" s="39">
        <f t="shared" si="37"/>
        <v>10136.9642695152</v>
      </c>
      <c r="G285" s="40">
        <f t="shared" si="40"/>
        <v>0.0005533963513574524</v>
      </c>
      <c r="H285" s="41">
        <f t="shared" si="38"/>
        <v>13.886252423993426</v>
      </c>
      <c r="I285" s="36">
        <f t="shared" si="44"/>
        <v>2106.964269515201</v>
      </c>
      <c r="J285" s="41">
        <f t="shared" si="39"/>
        <v>2106.964269515201</v>
      </c>
      <c r="K285" s="41">
        <f t="shared" si="41"/>
        <v>0.0005591559747158058</v>
      </c>
      <c r="L285" s="42">
        <f t="shared" si="42"/>
        <v>110192.07174507876</v>
      </c>
      <c r="M285" s="45">
        <f t="shared" si="43"/>
        <v>30071.355200398437</v>
      </c>
      <c r="N285" s="44">
        <f t="shared" si="36"/>
        <v>140263.4269454772</v>
      </c>
      <c r="O285" s="41"/>
      <c r="P285" s="41"/>
      <c r="Q285" s="41"/>
    </row>
    <row r="286" spans="1:17" s="70" customFormat="1" ht="12.75">
      <c r="A286" s="35" t="s">
        <v>488</v>
      </c>
      <c r="B286" s="36" t="s">
        <v>378</v>
      </c>
      <c r="C286" s="70">
        <v>1037</v>
      </c>
      <c r="D286" s="37">
        <v>1485456.86</v>
      </c>
      <c r="E286" s="38">
        <v>116150</v>
      </c>
      <c r="F286" s="39">
        <f t="shared" si="37"/>
        <v>13262.322546879037</v>
      </c>
      <c r="G286" s="40">
        <f t="shared" si="40"/>
        <v>0.0007240156631546989</v>
      </c>
      <c r="H286" s="41">
        <f t="shared" si="38"/>
        <v>12.78912492466638</v>
      </c>
      <c r="I286" s="36">
        <f t="shared" si="44"/>
        <v>1855.322546879036</v>
      </c>
      <c r="J286" s="41">
        <f t="shared" si="39"/>
        <v>1855.322546879036</v>
      </c>
      <c r="K286" s="41">
        <f t="shared" si="41"/>
        <v>0.0004923741242897589</v>
      </c>
      <c r="L286" s="42">
        <f t="shared" si="42"/>
        <v>144165.7244454273</v>
      </c>
      <c r="M286" s="45">
        <f t="shared" si="43"/>
        <v>26479.833628761426</v>
      </c>
      <c r="N286" s="44">
        <f t="shared" si="36"/>
        <v>170645.55807418874</v>
      </c>
      <c r="O286" s="41"/>
      <c r="P286" s="41"/>
      <c r="Q286" s="41"/>
    </row>
    <row r="287" spans="1:17" s="70" customFormat="1" ht="12.75">
      <c r="A287" s="35" t="s">
        <v>487</v>
      </c>
      <c r="B287" s="36" t="s">
        <v>353</v>
      </c>
      <c r="C287" s="70">
        <v>187</v>
      </c>
      <c r="D287" s="37">
        <v>421462.56</v>
      </c>
      <c r="E287" s="38">
        <v>47500</v>
      </c>
      <c r="F287" s="39">
        <f t="shared" si="37"/>
        <v>1659.231552</v>
      </c>
      <c r="G287" s="40">
        <f t="shared" si="40"/>
        <v>9.058063760718736E-05</v>
      </c>
      <c r="H287" s="41">
        <f t="shared" si="38"/>
        <v>8.872896</v>
      </c>
      <c r="I287" s="36">
        <f t="shared" si="44"/>
        <v>-397.76844799999986</v>
      </c>
      <c r="J287" s="41">
        <f t="shared" si="39"/>
        <v>0</v>
      </c>
      <c r="K287" s="41">
        <f t="shared" si="41"/>
        <v>0</v>
      </c>
      <c r="L287" s="42">
        <f t="shared" si="42"/>
        <v>18036.382230281495</v>
      </c>
      <c r="M287" s="45">
        <f t="shared" si="43"/>
        <v>0</v>
      </c>
      <c r="N287" s="44">
        <f t="shared" si="36"/>
        <v>18036.382230281495</v>
      </c>
      <c r="O287" s="41"/>
      <c r="P287" s="41"/>
      <c r="Q287" s="41"/>
    </row>
    <row r="288" spans="1:17" s="70" customFormat="1" ht="12.75">
      <c r="A288" s="35" t="s">
        <v>476</v>
      </c>
      <c r="B288" s="36" t="s">
        <v>520</v>
      </c>
      <c r="C288" s="70">
        <v>44</v>
      </c>
      <c r="D288" s="37">
        <v>126337.5</v>
      </c>
      <c r="E288" s="38">
        <v>11850</v>
      </c>
      <c r="F288" s="39">
        <f t="shared" si="37"/>
        <v>469.1012658227848</v>
      </c>
      <c r="G288" s="40">
        <f t="shared" si="40"/>
        <v>2.5609139188167114E-05</v>
      </c>
      <c r="H288" s="41">
        <f t="shared" si="38"/>
        <v>10.66139240506329</v>
      </c>
      <c r="I288" s="36">
        <f t="shared" si="44"/>
        <v>-14.89873417721521</v>
      </c>
      <c r="J288" s="41">
        <f t="shared" si="39"/>
        <v>0</v>
      </c>
      <c r="K288" s="41">
        <f t="shared" si="41"/>
        <v>0</v>
      </c>
      <c r="L288" s="42">
        <f t="shared" si="42"/>
        <v>5099.282089284084</v>
      </c>
      <c r="M288" s="45">
        <f t="shared" si="43"/>
        <v>0</v>
      </c>
      <c r="N288" s="44">
        <f t="shared" si="36"/>
        <v>5099.282089284084</v>
      </c>
      <c r="O288" s="41"/>
      <c r="P288" s="41"/>
      <c r="Q288" s="41"/>
    </row>
    <row r="289" spans="1:17" s="70" customFormat="1" ht="12.75">
      <c r="A289" s="35" t="s">
        <v>488</v>
      </c>
      <c r="B289" s="36" t="s">
        <v>379</v>
      </c>
      <c r="C289" s="70">
        <v>994</v>
      </c>
      <c r="D289" s="37">
        <v>1156894.8</v>
      </c>
      <c r="E289" s="38">
        <v>94450</v>
      </c>
      <c r="F289" s="39">
        <f t="shared" si="37"/>
        <v>12175.261314981472</v>
      </c>
      <c r="G289" s="40">
        <f t="shared" si="40"/>
        <v>0.0006646709023920154</v>
      </c>
      <c r="H289" s="41">
        <f t="shared" si="38"/>
        <v>12.248753838009529</v>
      </c>
      <c r="I289" s="36">
        <f t="shared" si="44"/>
        <v>1241.261314981472</v>
      </c>
      <c r="J289" s="41">
        <f t="shared" si="39"/>
        <v>1241.261314981472</v>
      </c>
      <c r="K289" s="41">
        <f t="shared" si="41"/>
        <v>0.0003294116993332716</v>
      </c>
      <c r="L289" s="42">
        <f t="shared" si="42"/>
        <v>132349.0181740261</v>
      </c>
      <c r="M289" s="45">
        <f t="shared" si="43"/>
        <v>17715.729896031913</v>
      </c>
      <c r="N289" s="44">
        <f t="shared" si="36"/>
        <v>150064.748070058</v>
      </c>
      <c r="O289" s="41"/>
      <c r="P289" s="41"/>
      <c r="Q289" s="41"/>
    </row>
    <row r="290" spans="1:17" s="70" customFormat="1" ht="12.75">
      <c r="A290" s="35" t="s">
        <v>487</v>
      </c>
      <c r="B290" s="36" t="s">
        <v>354</v>
      </c>
      <c r="C290" s="70">
        <v>464</v>
      </c>
      <c r="D290" s="37">
        <v>1673749.96</v>
      </c>
      <c r="E290" s="38">
        <v>128650</v>
      </c>
      <c r="F290" s="39">
        <f t="shared" si="37"/>
        <v>6036.688545977458</v>
      </c>
      <c r="G290" s="40">
        <f t="shared" si="40"/>
        <v>0.0003295544234748514</v>
      </c>
      <c r="H290" s="41">
        <f t="shared" si="38"/>
        <v>13.010104624951419</v>
      </c>
      <c r="I290" s="36">
        <f t="shared" si="44"/>
        <v>932.6885459774583</v>
      </c>
      <c r="J290" s="41">
        <f t="shared" si="39"/>
        <v>932.6885459774583</v>
      </c>
      <c r="K290" s="41">
        <f t="shared" si="41"/>
        <v>0.0002475212231065937</v>
      </c>
      <c r="L290" s="42">
        <f t="shared" si="42"/>
        <v>65620.75190118591</v>
      </c>
      <c r="M290" s="45">
        <f t="shared" si="43"/>
        <v>13311.667864156414</v>
      </c>
      <c r="N290" s="44">
        <f t="shared" si="36"/>
        <v>78932.41976534232</v>
      </c>
      <c r="O290" s="41"/>
      <c r="P290" s="41"/>
      <c r="Q290" s="41"/>
    </row>
    <row r="291" spans="1:17" s="70" customFormat="1" ht="12.75">
      <c r="A291" s="35" t="s">
        <v>484</v>
      </c>
      <c r="B291" s="36" t="s">
        <v>494</v>
      </c>
      <c r="C291" s="70">
        <v>185</v>
      </c>
      <c r="D291" s="37">
        <v>627026.4</v>
      </c>
      <c r="E291" s="38">
        <v>42750</v>
      </c>
      <c r="F291" s="39">
        <f t="shared" si="37"/>
        <v>2713.4475789473686</v>
      </c>
      <c r="G291" s="40">
        <f t="shared" si="40"/>
        <v>0.00014813231553996602</v>
      </c>
      <c r="H291" s="41">
        <f t="shared" si="38"/>
        <v>14.667284210526317</v>
      </c>
      <c r="I291" s="36">
        <f t="shared" si="44"/>
        <v>678.4475789473686</v>
      </c>
      <c r="J291" s="41">
        <f t="shared" si="39"/>
        <v>678.4475789473686</v>
      </c>
      <c r="K291" s="41">
        <f t="shared" si="41"/>
        <v>0.00018004957311743225</v>
      </c>
      <c r="L291" s="42">
        <f t="shared" si="42"/>
        <v>29496.050528170443</v>
      </c>
      <c r="M291" s="45">
        <f t="shared" si="43"/>
        <v>9683.04893754606</v>
      </c>
      <c r="N291" s="44">
        <f t="shared" si="36"/>
        <v>39179.0994657165</v>
      </c>
      <c r="O291" s="41"/>
      <c r="P291" s="41"/>
      <c r="Q291" s="41"/>
    </row>
    <row r="292" spans="1:17" s="70" customFormat="1" ht="12.75">
      <c r="A292" s="35" t="s">
        <v>479</v>
      </c>
      <c r="B292" s="36" t="s">
        <v>136</v>
      </c>
      <c r="C292" s="70">
        <v>2178</v>
      </c>
      <c r="D292" s="37">
        <v>17249138.12</v>
      </c>
      <c r="E292" s="38">
        <v>2507250</v>
      </c>
      <c r="F292" s="39">
        <f t="shared" si="37"/>
        <v>14983.9955430691</v>
      </c>
      <c r="G292" s="40">
        <f t="shared" si="40"/>
        <v>0.0008180050991426982</v>
      </c>
      <c r="H292" s="41">
        <f t="shared" si="38"/>
        <v>6.8797041060923325</v>
      </c>
      <c r="I292" s="36">
        <f t="shared" si="44"/>
        <v>-8974.0044569309</v>
      </c>
      <c r="J292" s="41">
        <f t="shared" si="39"/>
        <v>0</v>
      </c>
      <c r="K292" s="41">
        <f t="shared" si="41"/>
        <v>0</v>
      </c>
      <c r="L292" s="42">
        <f t="shared" si="42"/>
        <v>162880.8653173615</v>
      </c>
      <c r="M292" s="45">
        <f t="shared" si="43"/>
        <v>0</v>
      </c>
      <c r="N292" s="44">
        <f t="shared" si="36"/>
        <v>162880.8653173615</v>
      </c>
      <c r="O292" s="41"/>
      <c r="P292" s="41"/>
      <c r="Q292" s="41"/>
    </row>
    <row r="293" spans="1:17" s="70" customFormat="1" ht="12.75">
      <c r="A293" s="35" t="s">
        <v>480</v>
      </c>
      <c r="B293" s="36" t="s">
        <v>167</v>
      </c>
      <c r="C293" s="70">
        <v>1760</v>
      </c>
      <c r="D293" s="37">
        <v>4013683.2</v>
      </c>
      <c r="E293" s="38">
        <v>317800</v>
      </c>
      <c r="F293" s="39">
        <f t="shared" si="37"/>
        <v>22228.07561988672</v>
      </c>
      <c r="G293" s="40">
        <f t="shared" si="40"/>
        <v>0.0012134733455394873</v>
      </c>
      <c r="H293" s="41">
        <f t="shared" si="38"/>
        <v>12.629588420390183</v>
      </c>
      <c r="I293" s="36">
        <f t="shared" si="44"/>
        <v>2868.0756198867225</v>
      </c>
      <c r="J293" s="41">
        <f t="shared" si="39"/>
        <v>2868.0756198867225</v>
      </c>
      <c r="K293" s="41">
        <f t="shared" si="41"/>
        <v>0.0007611432438602296</v>
      </c>
      <c r="L293" s="42">
        <f t="shared" si="42"/>
        <v>241626.35265742475</v>
      </c>
      <c r="M293" s="45">
        <f t="shared" si="43"/>
        <v>40934.21134619498</v>
      </c>
      <c r="N293" s="44">
        <f t="shared" si="36"/>
        <v>282560.5640036197</v>
      </c>
      <c r="O293" s="41"/>
      <c r="P293" s="41"/>
      <c r="Q293" s="41"/>
    </row>
    <row r="294" spans="1:17" s="70" customFormat="1" ht="12.75">
      <c r="A294" s="35" t="s">
        <v>477</v>
      </c>
      <c r="B294" s="36" t="s">
        <v>86</v>
      </c>
      <c r="C294" s="70">
        <v>3952</v>
      </c>
      <c r="D294" s="37">
        <v>10286023.76</v>
      </c>
      <c r="E294" s="38">
        <v>1112100</v>
      </c>
      <c r="F294" s="39">
        <f t="shared" si="37"/>
        <v>36552.797319953235</v>
      </c>
      <c r="G294" s="40">
        <f t="shared" si="40"/>
        <v>0.00199548741920721</v>
      </c>
      <c r="H294" s="41">
        <f t="shared" si="38"/>
        <v>9.249189605251326</v>
      </c>
      <c r="I294" s="36">
        <f t="shared" si="44"/>
        <v>-6919.20268004676</v>
      </c>
      <c r="J294" s="41">
        <f t="shared" si="39"/>
        <v>0</v>
      </c>
      <c r="K294" s="41">
        <f t="shared" si="41"/>
        <v>0</v>
      </c>
      <c r="L294" s="42">
        <f t="shared" si="42"/>
        <v>397340.69862280774</v>
      </c>
      <c r="M294" s="45">
        <f t="shared" si="43"/>
        <v>0</v>
      </c>
      <c r="N294" s="44">
        <f t="shared" si="36"/>
        <v>397340.69862280774</v>
      </c>
      <c r="O294" s="41"/>
      <c r="P294" s="41"/>
      <c r="Q294" s="41"/>
    </row>
    <row r="295" spans="1:17" s="70" customFormat="1" ht="12.75">
      <c r="A295" s="35" t="s">
        <v>476</v>
      </c>
      <c r="B295" s="36" t="s">
        <v>52</v>
      </c>
      <c r="C295" s="70">
        <v>25</v>
      </c>
      <c r="D295" s="37">
        <v>49486.95</v>
      </c>
      <c r="E295" s="38">
        <v>53950</v>
      </c>
      <c r="F295" s="39">
        <f t="shared" si="37"/>
        <v>22.931858202038924</v>
      </c>
      <c r="G295" s="40">
        <f t="shared" si="40"/>
        <v>1.251894188580555E-06</v>
      </c>
      <c r="H295" s="41">
        <f t="shared" si="38"/>
        <v>0.917274328081557</v>
      </c>
      <c r="I295" s="36">
        <f t="shared" si="44"/>
        <v>-252.06814179796106</v>
      </c>
      <c r="J295" s="41">
        <f t="shared" si="39"/>
        <v>0</v>
      </c>
      <c r="K295" s="41">
        <f t="shared" si="41"/>
        <v>0</v>
      </c>
      <c r="L295" s="42">
        <f t="shared" si="42"/>
        <v>249.27669636226264</v>
      </c>
      <c r="M295" s="45">
        <f t="shared" si="43"/>
        <v>0</v>
      </c>
      <c r="N295" s="44">
        <f t="shared" si="36"/>
        <v>249.27669636226264</v>
      </c>
      <c r="O295" s="41"/>
      <c r="P295" s="41"/>
      <c r="Q295" s="41"/>
    </row>
    <row r="296" spans="1:17" s="70" customFormat="1" ht="12.75">
      <c r="A296" s="35" t="s">
        <v>476</v>
      </c>
      <c r="B296" s="36" t="s">
        <v>513</v>
      </c>
      <c r="C296" s="70">
        <v>312</v>
      </c>
      <c r="D296" s="37">
        <v>439003.13</v>
      </c>
      <c r="E296" s="38">
        <v>30150</v>
      </c>
      <c r="F296" s="39">
        <f t="shared" si="37"/>
        <v>4542.917962189054</v>
      </c>
      <c r="G296" s="40">
        <f t="shared" si="40"/>
        <v>0.00024800661795288043</v>
      </c>
      <c r="H296" s="41">
        <f t="shared" si="38"/>
        <v>14.56063449419569</v>
      </c>
      <c r="I296" s="36">
        <f t="shared" si="44"/>
        <v>1110.917962189055</v>
      </c>
      <c r="J296" s="41">
        <f t="shared" si="39"/>
        <v>1110.917962189055</v>
      </c>
      <c r="K296" s="41">
        <f t="shared" si="41"/>
        <v>0.00029482057430430295</v>
      </c>
      <c r="L296" s="42">
        <f t="shared" si="42"/>
        <v>49382.98377226935</v>
      </c>
      <c r="M296" s="45">
        <f t="shared" si="43"/>
        <v>15855.422478130853</v>
      </c>
      <c r="N296" s="44">
        <f t="shared" si="36"/>
        <v>65238.4062504002</v>
      </c>
      <c r="O296" s="41"/>
      <c r="P296" s="41"/>
      <c r="Q296" s="41"/>
    </row>
    <row r="297" spans="1:17" s="70" customFormat="1" ht="12.75">
      <c r="A297" s="35" t="s">
        <v>477</v>
      </c>
      <c r="B297" s="36" t="s">
        <v>87</v>
      </c>
      <c r="C297" s="70">
        <v>5744</v>
      </c>
      <c r="D297" s="37">
        <v>8186061.1244</v>
      </c>
      <c r="E297" s="38">
        <v>730150</v>
      </c>
      <c r="F297" s="39">
        <f t="shared" si="37"/>
        <v>64398.73327200384</v>
      </c>
      <c r="G297" s="40">
        <f t="shared" si="40"/>
        <v>0.003515650551511028</v>
      </c>
      <c r="H297" s="41">
        <f t="shared" si="38"/>
        <v>11.211478633705402</v>
      </c>
      <c r="I297" s="36">
        <f t="shared" si="44"/>
        <v>1214.7332720038316</v>
      </c>
      <c r="J297" s="41">
        <f t="shared" si="39"/>
        <v>1214.7332720038316</v>
      </c>
      <c r="K297" s="41">
        <f t="shared" si="41"/>
        <v>0.0003223715639389119</v>
      </c>
      <c r="L297" s="42">
        <f t="shared" si="42"/>
        <v>700035.0053853169</v>
      </c>
      <c r="M297" s="45">
        <f t="shared" si="43"/>
        <v>17337.11208333611</v>
      </c>
      <c r="N297" s="44">
        <f t="shared" si="36"/>
        <v>717372.117468653</v>
      </c>
      <c r="O297" s="41"/>
      <c r="P297" s="41"/>
      <c r="Q297" s="41"/>
    </row>
    <row r="298" spans="1:17" s="70" customFormat="1" ht="12.75">
      <c r="A298" s="35" t="s">
        <v>476</v>
      </c>
      <c r="B298" s="36" t="s">
        <v>53</v>
      </c>
      <c r="C298" s="70">
        <v>570</v>
      </c>
      <c r="D298" s="37">
        <v>837123.6</v>
      </c>
      <c r="E298" s="38">
        <v>133750</v>
      </c>
      <c r="F298" s="39">
        <f t="shared" si="37"/>
        <v>3567.5547813084113</v>
      </c>
      <c r="G298" s="40">
        <f t="shared" si="40"/>
        <v>0.00019475966835368243</v>
      </c>
      <c r="H298" s="41">
        <f t="shared" si="38"/>
        <v>6.258868037383177</v>
      </c>
      <c r="I298" s="36">
        <f t="shared" si="44"/>
        <v>-2702.445218691589</v>
      </c>
      <c r="J298" s="41">
        <f t="shared" si="39"/>
        <v>0</v>
      </c>
      <c r="K298" s="41">
        <f t="shared" si="41"/>
        <v>0</v>
      </c>
      <c r="L298" s="42">
        <f t="shared" si="42"/>
        <v>38780.47134867094</v>
      </c>
      <c r="M298" s="45">
        <f t="shared" si="43"/>
        <v>0</v>
      </c>
      <c r="N298" s="44">
        <f t="shared" si="36"/>
        <v>38780.47134867094</v>
      </c>
      <c r="O298" s="41"/>
      <c r="P298" s="41"/>
      <c r="Q298" s="41"/>
    </row>
    <row r="299" spans="1:17" s="70" customFormat="1" ht="12.75">
      <c r="A299" s="35" t="s">
        <v>487</v>
      </c>
      <c r="B299" s="36" t="s">
        <v>355</v>
      </c>
      <c r="C299" s="70">
        <v>752</v>
      </c>
      <c r="D299" s="37">
        <v>1568885.58</v>
      </c>
      <c r="E299" s="38">
        <v>100450</v>
      </c>
      <c r="F299" s="39">
        <f t="shared" si="37"/>
        <v>11745.166313190643</v>
      </c>
      <c r="G299" s="40">
        <f t="shared" si="40"/>
        <v>0.000641191190083677</v>
      </c>
      <c r="H299" s="41">
        <f t="shared" si="38"/>
        <v>15.618572224987556</v>
      </c>
      <c r="I299" s="36">
        <f t="shared" si="44"/>
        <v>3473.166313190642</v>
      </c>
      <c r="J299" s="41">
        <f t="shared" si="39"/>
        <v>3473.166313190642</v>
      </c>
      <c r="K299" s="41">
        <f t="shared" si="41"/>
        <v>0.0009217250255739108</v>
      </c>
      <c r="L299" s="42">
        <f t="shared" si="42"/>
        <v>127673.74675800074</v>
      </c>
      <c r="M299" s="45">
        <f t="shared" si="43"/>
        <v>49570.28431148749</v>
      </c>
      <c r="N299" s="44">
        <f t="shared" si="36"/>
        <v>177244.03106948824</v>
      </c>
      <c r="O299" s="41"/>
      <c r="P299" s="41"/>
      <c r="Q299" s="41"/>
    </row>
    <row r="300" spans="1:17" s="70" customFormat="1" ht="12.75">
      <c r="A300" s="35" t="s">
        <v>478</v>
      </c>
      <c r="B300" s="36" t="s">
        <v>108</v>
      </c>
      <c r="C300" s="70">
        <v>1480</v>
      </c>
      <c r="D300" s="37">
        <v>1729416.61</v>
      </c>
      <c r="E300" s="38">
        <v>129650</v>
      </c>
      <c r="F300" s="39">
        <f t="shared" si="37"/>
        <v>19741.894198225993</v>
      </c>
      <c r="G300" s="40">
        <f t="shared" si="40"/>
        <v>0.0010777479260766513</v>
      </c>
      <c r="H300" s="41">
        <f t="shared" si="38"/>
        <v>13.33911770150405</v>
      </c>
      <c r="I300" s="36">
        <f t="shared" si="44"/>
        <v>3461.894198225993</v>
      </c>
      <c r="J300" s="41">
        <f t="shared" si="39"/>
        <v>3461.894198225993</v>
      </c>
      <c r="K300" s="41">
        <f t="shared" si="41"/>
        <v>0.0009187335792919968</v>
      </c>
      <c r="L300" s="42">
        <f t="shared" si="42"/>
        <v>214600.75857391884</v>
      </c>
      <c r="M300" s="45">
        <f t="shared" si="43"/>
        <v>49409.40461463355</v>
      </c>
      <c r="N300" s="44">
        <f t="shared" si="36"/>
        <v>264010.16318855237</v>
      </c>
      <c r="O300" s="41"/>
      <c r="P300" s="41"/>
      <c r="Q300" s="41"/>
    </row>
    <row r="301" spans="1:17" s="70" customFormat="1" ht="12.75">
      <c r="A301" s="35" t="s">
        <v>476</v>
      </c>
      <c r="B301" s="36" t="s">
        <v>54</v>
      </c>
      <c r="C301" s="70">
        <v>563</v>
      </c>
      <c r="D301" s="37">
        <v>694058.55</v>
      </c>
      <c r="E301" s="38">
        <v>44400</v>
      </c>
      <c r="F301" s="39">
        <f t="shared" si="37"/>
        <v>8800.787469594596</v>
      </c>
      <c r="G301" s="40">
        <f t="shared" si="40"/>
        <v>0.0004804518932154586</v>
      </c>
      <c r="H301" s="41">
        <f t="shared" si="38"/>
        <v>15.631949324324326</v>
      </c>
      <c r="I301" s="36">
        <f t="shared" si="44"/>
        <v>2607.7874695945957</v>
      </c>
      <c r="J301" s="41">
        <f t="shared" si="39"/>
        <v>2607.7874695945957</v>
      </c>
      <c r="K301" s="41">
        <f t="shared" si="41"/>
        <v>0.000692066764259056</v>
      </c>
      <c r="L301" s="42">
        <f t="shared" si="42"/>
        <v>95667.39888579458</v>
      </c>
      <c r="M301" s="45">
        <f t="shared" si="43"/>
        <v>37219.284835509425</v>
      </c>
      <c r="N301" s="44">
        <f t="shared" si="36"/>
        <v>132886.683721304</v>
      </c>
      <c r="O301" s="41"/>
      <c r="P301" s="41"/>
      <c r="Q301" s="41"/>
    </row>
    <row r="302" spans="1:17" s="70" customFormat="1" ht="12.75">
      <c r="A302" s="35" t="s">
        <v>478</v>
      </c>
      <c r="B302" s="36" t="s">
        <v>109</v>
      </c>
      <c r="C302" s="70">
        <v>723</v>
      </c>
      <c r="D302" s="37">
        <v>1229615.44</v>
      </c>
      <c r="E302" s="38">
        <v>96950</v>
      </c>
      <c r="F302" s="39">
        <f t="shared" si="37"/>
        <v>9169.798484992265</v>
      </c>
      <c r="G302" s="40">
        <f t="shared" si="40"/>
        <v>0.0005005969133716306</v>
      </c>
      <c r="H302" s="41">
        <f t="shared" si="38"/>
        <v>12.682985456420836</v>
      </c>
      <c r="I302" s="36">
        <f t="shared" si="44"/>
        <v>1216.7984849922643</v>
      </c>
      <c r="J302" s="41">
        <f t="shared" si="39"/>
        <v>1216.7984849922643</v>
      </c>
      <c r="K302" s="41">
        <f t="shared" si="41"/>
        <v>0.00032291963976452073</v>
      </c>
      <c r="L302" s="42">
        <f t="shared" si="42"/>
        <v>99678.66766432891</v>
      </c>
      <c r="M302" s="45">
        <f t="shared" si="43"/>
        <v>17366.587549170148</v>
      </c>
      <c r="N302" s="44">
        <f t="shared" si="36"/>
        <v>117045.25521349905</v>
      </c>
      <c r="O302" s="41"/>
      <c r="P302" s="41"/>
      <c r="Q302" s="41"/>
    </row>
    <row r="303" spans="1:17" s="70" customFormat="1" ht="12.75">
      <c r="A303" s="35" t="s">
        <v>484</v>
      </c>
      <c r="B303" s="36" t="s">
        <v>290</v>
      </c>
      <c r="C303" s="70">
        <v>1600</v>
      </c>
      <c r="D303" s="37">
        <v>1870458.96</v>
      </c>
      <c r="E303" s="38">
        <v>171700</v>
      </c>
      <c r="F303" s="39">
        <f t="shared" si="37"/>
        <v>17430.01942923704</v>
      </c>
      <c r="G303" s="40">
        <f t="shared" si="40"/>
        <v>0.000951538241605205</v>
      </c>
      <c r="H303" s="41">
        <f t="shared" si="38"/>
        <v>10.89376214327315</v>
      </c>
      <c r="I303" s="36">
        <f t="shared" si="44"/>
        <v>-169.98057076295936</v>
      </c>
      <c r="J303" s="41">
        <f t="shared" si="39"/>
        <v>0</v>
      </c>
      <c r="K303" s="41">
        <f t="shared" si="41"/>
        <v>0</v>
      </c>
      <c r="L303" s="42">
        <f t="shared" si="42"/>
        <v>189469.93403543485</v>
      </c>
      <c r="M303" s="45">
        <f t="shared" si="43"/>
        <v>0</v>
      </c>
      <c r="N303" s="44">
        <f t="shared" si="36"/>
        <v>189469.93403543485</v>
      </c>
      <c r="O303" s="41"/>
      <c r="P303" s="41"/>
      <c r="Q303" s="41"/>
    </row>
    <row r="304" spans="1:17" s="70" customFormat="1" ht="12.75">
      <c r="A304" s="35" t="s">
        <v>482</v>
      </c>
      <c r="B304" s="36" t="s">
        <v>208</v>
      </c>
      <c r="C304" s="70">
        <v>1871</v>
      </c>
      <c r="D304" s="37">
        <v>5067766.98</v>
      </c>
      <c r="E304" s="38">
        <v>358000</v>
      </c>
      <c r="F304" s="39">
        <f t="shared" si="37"/>
        <v>26485.452568659217</v>
      </c>
      <c r="G304" s="40">
        <f t="shared" si="40"/>
        <v>0.0014458917310801419</v>
      </c>
      <c r="H304" s="41">
        <f t="shared" si="38"/>
        <v>14.15577368715084</v>
      </c>
      <c r="I304" s="36">
        <f t="shared" si="44"/>
        <v>5904.452568659221</v>
      </c>
      <c r="J304" s="41">
        <f t="shared" si="39"/>
        <v>5904.452568659221</v>
      </c>
      <c r="K304" s="41">
        <f t="shared" si="41"/>
        <v>0.0015669510769404484</v>
      </c>
      <c r="L304" s="42">
        <f t="shared" si="42"/>
        <v>287905.4134997118</v>
      </c>
      <c r="M304" s="45">
        <f t="shared" si="43"/>
        <v>84270.480057505</v>
      </c>
      <c r="N304" s="44">
        <f t="shared" si="36"/>
        <v>372175.8935572168</v>
      </c>
      <c r="O304" s="41"/>
      <c r="P304" s="41"/>
      <c r="Q304" s="41"/>
    </row>
    <row r="305" spans="1:17" s="70" customFormat="1" ht="12.75">
      <c r="A305" s="35" t="s">
        <v>490</v>
      </c>
      <c r="B305" s="36" t="s">
        <v>448</v>
      </c>
      <c r="C305" s="70">
        <v>1647</v>
      </c>
      <c r="D305" s="37">
        <v>2944859.25</v>
      </c>
      <c r="E305" s="38">
        <v>365200</v>
      </c>
      <c r="F305" s="39">
        <f t="shared" si="37"/>
        <v>13280.895905668127</v>
      </c>
      <c r="G305" s="40">
        <f t="shared" si="40"/>
        <v>0.0007250296184881754</v>
      </c>
      <c r="H305" s="41">
        <f t="shared" si="38"/>
        <v>8.063689074479736</v>
      </c>
      <c r="I305" s="36">
        <f t="shared" si="44"/>
        <v>-4836.104094331874</v>
      </c>
      <c r="J305" s="41">
        <f t="shared" si="39"/>
        <v>0</v>
      </c>
      <c r="K305" s="41">
        <f t="shared" si="41"/>
        <v>0</v>
      </c>
      <c r="L305" s="42">
        <f t="shared" si="42"/>
        <v>144367.62284714007</v>
      </c>
      <c r="M305" s="45">
        <f t="shared" si="43"/>
        <v>0</v>
      </c>
      <c r="N305" s="44">
        <f t="shared" si="36"/>
        <v>144367.62284714007</v>
      </c>
      <c r="O305" s="41"/>
      <c r="P305" s="41"/>
      <c r="Q305" s="41"/>
    </row>
    <row r="306" spans="1:17" s="70" customFormat="1" ht="12.75">
      <c r="A306" s="35" t="s">
        <v>484</v>
      </c>
      <c r="B306" s="36" t="s">
        <v>291</v>
      </c>
      <c r="C306" s="70">
        <v>3124</v>
      </c>
      <c r="D306" s="37">
        <v>5347021.74</v>
      </c>
      <c r="E306" s="38">
        <v>359100</v>
      </c>
      <c r="F306" s="39">
        <f t="shared" si="37"/>
        <v>46516.557827234756</v>
      </c>
      <c r="G306" s="40">
        <f t="shared" si="40"/>
        <v>0.002539428244480808</v>
      </c>
      <c r="H306" s="41">
        <f t="shared" si="38"/>
        <v>14.890063324979115</v>
      </c>
      <c r="I306" s="36">
        <f t="shared" si="44"/>
        <v>12152.557827234756</v>
      </c>
      <c r="J306" s="41">
        <f t="shared" si="39"/>
        <v>12152.557827234756</v>
      </c>
      <c r="K306" s="41">
        <f t="shared" si="41"/>
        <v>0.003225102302632389</v>
      </c>
      <c r="L306" s="42">
        <f t="shared" si="42"/>
        <v>505649.9895977138</v>
      </c>
      <c r="M306" s="45">
        <f t="shared" si="43"/>
        <v>173445.6954508511</v>
      </c>
      <c r="N306" s="44">
        <f t="shared" si="36"/>
        <v>679095.6850485649</v>
      </c>
      <c r="O306" s="41"/>
      <c r="P306" s="41"/>
      <c r="Q306" s="41"/>
    </row>
    <row r="307" spans="1:17" s="70" customFormat="1" ht="12.75">
      <c r="A307" s="35" t="s">
        <v>483</v>
      </c>
      <c r="B307" s="36" t="s">
        <v>233</v>
      </c>
      <c r="C307" s="70">
        <v>411</v>
      </c>
      <c r="D307" s="37">
        <v>4745542.31</v>
      </c>
      <c r="E307" s="38">
        <v>713850</v>
      </c>
      <c r="F307" s="39">
        <f t="shared" si="37"/>
        <v>2732.2517187224203</v>
      </c>
      <c r="G307" s="40">
        <f t="shared" si="40"/>
        <v>0.00014915886965076854</v>
      </c>
      <c r="H307" s="41">
        <f t="shared" si="38"/>
        <v>6.647814400784478</v>
      </c>
      <c r="I307" s="36">
        <f t="shared" si="44"/>
        <v>-1788.7482812775795</v>
      </c>
      <c r="J307" s="41">
        <f t="shared" si="39"/>
        <v>0</v>
      </c>
      <c r="K307" s="41">
        <f t="shared" si="41"/>
        <v>0</v>
      </c>
      <c r="L307" s="42">
        <f t="shared" si="42"/>
        <v>29700.457593649433</v>
      </c>
      <c r="M307" s="45">
        <f t="shared" si="43"/>
        <v>0</v>
      </c>
      <c r="N307" s="44">
        <f t="shared" si="36"/>
        <v>29700.457593649433</v>
      </c>
      <c r="O307" s="41"/>
      <c r="P307" s="41"/>
      <c r="Q307" s="41"/>
    </row>
    <row r="308" spans="1:17" s="70" customFormat="1" ht="12.75">
      <c r="A308" s="35" t="s">
        <v>482</v>
      </c>
      <c r="B308" s="36" t="s">
        <v>209</v>
      </c>
      <c r="C308" s="70">
        <v>1825</v>
      </c>
      <c r="D308" s="37">
        <v>4203114.24</v>
      </c>
      <c r="E308" s="38">
        <v>434700</v>
      </c>
      <c r="F308" s="39">
        <f t="shared" si="37"/>
        <v>17645.92474810214</v>
      </c>
      <c r="G308" s="40">
        <f t="shared" si="40"/>
        <v>0.0009633249276901041</v>
      </c>
      <c r="H308" s="41">
        <f t="shared" si="38"/>
        <v>9.668999861973775</v>
      </c>
      <c r="I308" s="36">
        <f t="shared" si="44"/>
        <v>-2429.0752518978597</v>
      </c>
      <c r="J308" s="41">
        <f t="shared" si="39"/>
        <v>0</v>
      </c>
      <c r="K308" s="41">
        <f t="shared" si="41"/>
        <v>0</v>
      </c>
      <c r="L308" s="42">
        <f t="shared" si="42"/>
        <v>191816.89450150594</v>
      </c>
      <c r="M308" s="45">
        <f t="shared" si="43"/>
        <v>0</v>
      </c>
      <c r="N308" s="44">
        <f t="shared" si="36"/>
        <v>191816.89450150594</v>
      </c>
      <c r="O308" s="41"/>
      <c r="P308" s="41"/>
      <c r="Q308" s="41"/>
    </row>
    <row r="309" spans="1:17" s="70" customFormat="1" ht="12.75">
      <c r="A309" s="35" t="s">
        <v>487</v>
      </c>
      <c r="B309" s="36" t="s">
        <v>356</v>
      </c>
      <c r="C309" s="70">
        <v>3301</v>
      </c>
      <c r="D309" s="37">
        <v>2670281.88</v>
      </c>
      <c r="E309" s="38">
        <v>278750</v>
      </c>
      <c r="F309" s="39">
        <f t="shared" si="37"/>
        <v>31621.88515113901</v>
      </c>
      <c r="G309" s="40">
        <f t="shared" si="40"/>
        <v>0.0017262994522246296</v>
      </c>
      <c r="H309" s="41">
        <f t="shared" si="38"/>
        <v>9.579486565022421</v>
      </c>
      <c r="I309" s="36">
        <f t="shared" si="44"/>
        <v>-4689.114848860988</v>
      </c>
      <c r="J309" s="41">
        <f t="shared" si="39"/>
        <v>0</v>
      </c>
      <c r="K309" s="41">
        <f t="shared" si="41"/>
        <v>0</v>
      </c>
      <c r="L309" s="42">
        <f t="shared" si="42"/>
        <v>343740.09265947586</v>
      </c>
      <c r="M309" s="45">
        <f t="shared" si="43"/>
        <v>0</v>
      </c>
      <c r="N309" s="44">
        <f t="shared" si="36"/>
        <v>343740.09265947586</v>
      </c>
      <c r="O309" s="41"/>
      <c r="P309" s="41"/>
      <c r="Q309" s="41"/>
    </row>
    <row r="310" spans="1:17" s="70" customFormat="1" ht="12.75">
      <c r="A310" s="35" t="s">
        <v>490</v>
      </c>
      <c r="B310" s="36" t="s">
        <v>449</v>
      </c>
      <c r="C310" s="70">
        <v>5063</v>
      </c>
      <c r="D310" s="37">
        <v>7603273.63</v>
      </c>
      <c r="E310" s="38">
        <v>968550</v>
      </c>
      <c r="F310" s="39">
        <f t="shared" si="37"/>
        <v>39745.36615424088</v>
      </c>
      <c r="G310" s="40">
        <f t="shared" si="40"/>
        <v>0.0021697758844102934</v>
      </c>
      <c r="H310" s="41">
        <f t="shared" si="38"/>
        <v>7.8501611997315575</v>
      </c>
      <c r="I310" s="36">
        <f t="shared" si="44"/>
        <v>-15947.633845759125</v>
      </c>
      <c r="J310" s="41">
        <f t="shared" si="39"/>
        <v>0</v>
      </c>
      <c r="K310" s="41">
        <f t="shared" si="41"/>
        <v>0</v>
      </c>
      <c r="L310" s="42">
        <f t="shared" si="42"/>
        <v>432044.9517587174</v>
      </c>
      <c r="M310" s="45">
        <f t="shared" si="43"/>
        <v>0</v>
      </c>
      <c r="N310" s="44">
        <f t="shared" si="36"/>
        <v>432044.9517587174</v>
      </c>
      <c r="O310" s="41"/>
      <c r="P310" s="41"/>
      <c r="Q310" s="41"/>
    </row>
    <row r="311" spans="1:17" s="70" customFormat="1" ht="12.75">
      <c r="A311" s="35" t="s">
        <v>481</v>
      </c>
      <c r="B311" s="36" t="s">
        <v>189</v>
      </c>
      <c r="C311" s="70">
        <v>423</v>
      </c>
      <c r="D311" s="37">
        <v>4285615.22</v>
      </c>
      <c r="E311" s="38">
        <v>409300</v>
      </c>
      <c r="F311" s="39">
        <f t="shared" si="37"/>
        <v>4429.062394478377</v>
      </c>
      <c r="G311" s="40">
        <f t="shared" si="40"/>
        <v>0.00024179102380875376</v>
      </c>
      <c r="H311" s="41">
        <f t="shared" si="38"/>
        <v>10.470596677253848</v>
      </c>
      <c r="I311" s="36">
        <f t="shared" si="44"/>
        <v>-223.93760552162223</v>
      </c>
      <c r="J311" s="41">
        <f t="shared" si="39"/>
        <v>0</v>
      </c>
      <c r="K311" s="41">
        <f t="shared" si="41"/>
        <v>0</v>
      </c>
      <c r="L311" s="42">
        <f t="shared" si="42"/>
        <v>48145.337022001026</v>
      </c>
      <c r="M311" s="45">
        <f t="shared" si="43"/>
        <v>0</v>
      </c>
      <c r="N311" s="44">
        <f t="shared" si="36"/>
        <v>48145.337022001026</v>
      </c>
      <c r="O311" s="41"/>
      <c r="P311" s="41"/>
      <c r="Q311" s="41"/>
    </row>
    <row r="312" spans="1:17" s="70" customFormat="1" ht="12.75">
      <c r="A312" s="35" t="s">
        <v>477</v>
      </c>
      <c r="B312" s="36" t="s">
        <v>495</v>
      </c>
      <c r="C312" s="70">
        <v>4136</v>
      </c>
      <c r="D312" s="37">
        <v>9444580.54</v>
      </c>
      <c r="E312" s="38">
        <v>701350</v>
      </c>
      <c r="F312" s="39">
        <f t="shared" si="37"/>
        <v>55696.56393161759</v>
      </c>
      <c r="G312" s="40">
        <f t="shared" si="40"/>
        <v>0.0030405824114025743</v>
      </c>
      <c r="H312" s="41">
        <f t="shared" si="38"/>
        <v>13.466287217509088</v>
      </c>
      <c r="I312" s="36">
        <f t="shared" si="44"/>
        <v>10200.563931617586</v>
      </c>
      <c r="J312" s="41">
        <f t="shared" si="39"/>
        <v>10200.563931617586</v>
      </c>
      <c r="K312" s="41">
        <f t="shared" si="41"/>
        <v>0.0027070730863162236</v>
      </c>
      <c r="L312" s="42">
        <f t="shared" si="42"/>
        <v>605439.6173777467</v>
      </c>
      <c r="M312" s="45">
        <f t="shared" si="43"/>
        <v>145586.13341014332</v>
      </c>
      <c r="N312" s="44">
        <f t="shared" si="36"/>
        <v>751025.75078789</v>
      </c>
      <c r="O312" s="41"/>
      <c r="P312" s="41"/>
      <c r="Q312" s="41"/>
    </row>
    <row r="313" spans="1:17" s="70" customFormat="1" ht="12.75">
      <c r="A313" s="35" t="s">
        <v>489</v>
      </c>
      <c r="B313" s="36" t="s">
        <v>417</v>
      </c>
      <c r="C313" s="70">
        <v>179</v>
      </c>
      <c r="D313" s="37">
        <v>377774.04</v>
      </c>
      <c r="E313" s="38">
        <v>62450</v>
      </c>
      <c r="F313" s="39">
        <f t="shared" si="37"/>
        <v>1082.8110994395515</v>
      </c>
      <c r="G313" s="40">
        <f t="shared" si="40"/>
        <v>5.911273786780915E-05</v>
      </c>
      <c r="H313" s="41">
        <f t="shared" si="38"/>
        <v>6.049224019215372</v>
      </c>
      <c r="I313" s="36">
        <f t="shared" si="44"/>
        <v>-886.1889005604484</v>
      </c>
      <c r="J313" s="41">
        <f t="shared" si="39"/>
        <v>0</v>
      </c>
      <c r="K313" s="41">
        <f t="shared" si="41"/>
        <v>0</v>
      </c>
      <c r="L313" s="42">
        <f t="shared" si="42"/>
        <v>11770.505960510505</v>
      </c>
      <c r="M313" s="45">
        <f t="shared" si="43"/>
        <v>0</v>
      </c>
      <c r="N313" s="44">
        <f t="shared" si="36"/>
        <v>11770.505960510505</v>
      </c>
      <c r="O313" s="41"/>
      <c r="P313" s="41"/>
      <c r="Q313" s="41"/>
    </row>
    <row r="314" spans="1:17" s="70" customFormat="1" ht="12.75">
      <c r="A314" s="35" t="s">
        <v>488</v>
      </c>
      <c r="B314" s="36" t="s">
        <v>380</v>
      </c>
      <c r="C314" s="70">
        <v>1557</v>
      </c>
      <c r="D314" s="37">
        <v>4582569.11</v>
      </c>
      <c r="E314" s="38">
        <v>498250</v>
      </c>
      <c r="F314" s="39">
        <f t="shared" si="37"/>
        <v>14320.24105222278</v>
      </c>
      <c r="G314" s="40">
        <f t="shared" si="40"/>
        <v>0.0007817694664951497</v>
      </c>
      <c r="H314" s="41">
        <f t="shared" si="38"/>
        <v>9.19732887104867</v>
      </c>
      <c r="I314" s="36">
        <f t="shared" si="44"/>
        <v>-2806.7589477772203</v>
      </c>
      <c r="J314" s="41">
        <f t="shared" si="39"/>
        <v>0</v>
      </c>
      <c r="K314" s="41">
        <f t="shared" si="41"/>
        <v>0</v>
      </c>
      <c r="L314" s="42">
        <f t="shared" si="42"/>
        <v>155665.6398778864</v>
      </c>
      <c r="M314" s="45">
        <f t="shared" si="43"/>
        <v>0</v>
      </c>
      <c r="N314" s="44">
        <f t="shared" si="36"/>
        <v>155665.6398778864</v>
      </c>
      <c r="O314" s="41"/>
      <c r="P314" s="41"/>
      <c r="Q314" s="41"/>
    </row>
    <row r="315" spans="1:17" s="70" customFormat="1" ht="12.75">
      <c r="A315" s="35" t="s">
        <v>483</v>
      </c>
      <c r="B315" s="36" t="s">
        <v>234</v>
      </c>
      <c r="C315" s="70">
        <v>5154</v>
      </c>
      <c r="D315" s="37">
        <v>7970029.24</v>
      </c>
      <c r="E315" s="38">
        <v>560850</v>
      </c>
      <c r="F315" s="39">
        <f t="shared" si="37"/>
        <v>73241.56316833377</v>
      </c>
      <c r="G315" s="40">
        <f t="shared" si="40"/>
        <v>0.003998397621560395</v>
      </c>
      <c r="H315" s="41">
        <f t="shared" si="38"/>
        <v>14.210625372202907</v>
      </c>
      <c r="I315" s="36">
        <f t="shared" si="44"/>
        <v>16547.56316833378</v>
      </c>
      <c r="J315" s="41">
        <f t="shared" si="39"/>
        <v>16547.56316833378</v>
      </c>
      <c r="K315" s="41">
        <f t="shared" si="41"/>
        <v>0.0043914692557601</v>
      </c>
      <c r="L315" s="42">
        <f t="shared" si="42"/>
        <v>796159.4190124073</v>
      </c>
      <c r="M315" s="45">
        <f t="shared" si="43"/>
        <v>236172.7993851989</v>
      </c>
      <c r="N315" s="44">
        <f t="shared" si="36"/>
        <v>1032332.2183976062</v>
      </c>
      <c r="O315" s="41"/>
      <c r="P315" s="41"/>
      <c r="Q315" s="41"/>
    </row>
    <row r="316" spans="1:17" s="70" customFormat="1" ht="12.75">
      <c r="A316" s="35" t="s">
        <v>476</v>
      </c>
      <c r="B316" s="36" t="s">
        <v>55</v>
      </c>
      <c r="C316" s="70">
        <v>657</v>
      </c>
      <c r="D316" s="37">
        <v>844617.9499999997</v>
      </c>
      <c r="E316" s="38">
        <v>53300</v>
      </c>
      <c r="F316" s="39">
        <f t="shared" si="37"/>
        <v>10411.14433677298</v>
      </c>
      <c r="G316" s="40">
        <f t="shared" si="40"/>
        <v>0.0005683643678958646</v>
      </c>
      <c r="H316" s="41">
        <f t="shared" si="38"/>
        <v>15.846490619136956</v>
      </c>
      <c r="I316" s="36">
        <f t="shared" si="44"/>
        <v>3184.1443367729803</v>
      </c>
      <c r="J316" s="41">
        <f t="shared" si="39"/>
        <v>3184.1443367729803</v>
      </c>
      <c r="K316" s="41">
        <f t="shared" si="41"/>
        <v>0.0008450230295902336</v>
      </c>
      <c r="L316" s="42">
        <f t="shared" si="42"/>
        <v>113172.49752532913</v>
      </c>
      <c r="M316" s="45">
        <f t="shared" si="43"/>
        <v>45445.25825417495</v>
      </c>
      <c r="N316" s="44">
        <f t="shared" si="36"/>
        <v>158617.75577950408</v>
      </c>
      <c r="O316" s="41"/>
      <c r="P316" s="41"/>
      <c r="Q316" s="41"/>
    </row>
    <row r="317" spans="1:17" s="70" customFormat="1" ht="12.75">
      <c r="A317" s="35" t="s">
        <v>480</v>
      </c>
      <c r="B317" s="36" t="s">
        <v>168</v>
      </c>
      <c r="C317" s="70">
        <v>6227</v>
      </c>
      <c r="D317" s="37">
        <v>9104584.96</v>
      </c>
      <c r="E317" s="38">
        <v>762950</v>
      </c>
      <c r="F317" s="39">
        <f t="shared" si="37"/>
        <v>74309.26082432663</v>
      </c>
      <c r="G317" s="40">
        <f t="shared" si="40"/>
        <v>0.0040566852875193495</v>
      </c>
      <c r="H317" s="41">
        <f t="shared" si="38"/>
        <v>11.933396631496167</v>
      </c>
      <c r="I317" s="36">
        <f t="shared" si="44"/>
        <v>5812.260824326635</v>
      </c>
      <c r="J317" s="41">
        <f t="shared" si="39"/>
        <v>5812.260824326635</v>
      </c>
      <c r="K317" s="41">
        <f t="shared" si="41"/>
        <v>0.0015424848031602581</v>
      </c>
      <c r="L317" s="42">
        <f t="shared" si="42"/>
        <v>807765.6369671288</v>
      </c>
      <c r="M317" s="45">
        <f t="shared" si="43"/>
        <v>82954.68617790239</v>
      </c>
      <c r="N317" s="44">
        <f t="shared" si="36"/>
        <v>890720.3231450312</v>
      </c>
      <c r="O317" s="41"/>
      <c r="P317" s="41"/>
      <c r="Q317" s="41"/>
    </row>
    <row r="318" spans="1:17" s="70" customFormat="1" ht="12.75">
      <c r="A318" s="35" t="s">
        <v>490</v>
      </c>
      <c r="B318" s="36" t="s">
        <v>450</v>
      </c>
      <c r="C318" s="70">
        <v>1570</v>
      </c>
      <c r="D318" s="37">
        <v>12068705.8</v>
      </c>
      <c r="E318" s="38">
        <v>2025250</v>
      </c>
      <c r="F318" s="39">
        <f t="shared" si="37"/>
        <v>9355.816865078385</v>
      </c>
      <c r="G318" s="40">
        <f t="shared" si="40"/>
        <v>0.0005107520140593836</v>
      </c>
      <c r="H318" s="41">
        <f t="shared" si="38"/>
        <v>5.959119022342921</v>
      </c>
      <c r="I318" s="36">
        <f t="shared" si="44"/>
        <v>-7914.1831349216145</v>
      </c>
      <c r="J318" s="41">
        <f t="shared" si="39"/>
        <v>0</v>
      </c>
      <c r="K318" s="41">
        <f t="shared" si="41"/>
        <v>0</v>
      </c>
      <c r="L318" s="42">
        <f t="shared" si="42"/>
        <v>101700.74746449113</v>
      </c>
      <c r="M318" s="45">
        <f t="shared" si="43"/>
        <v>0</v>
      </c>
      <c r="N318" s="44">
        <f t="shared" si="36"/>
        <v>101700.74746449113</v>
      </c>
      <c r="O318" s="41"/>
      <c r="P318" s="41"/>
      <c r="Q318" s="41"/>
    </row>
    <row r="319" spans="1:17" s="70" customFormat="1" ht="12.75">
      <c r="A319" s="35" t="s">
        <v>490</v>
      </c>
      <c r="B319" s="36" t="s">
        <v>451</v>
      </c>
      <c r="C319" s="70">
        <v>9096</v>
      </c>
      <c r="D319" s="37">
        <v>29017278.5</v>
      </c>
      <c r="E319" s="38">
        <v>2428200</v>
      </c>
      <c r="F319" s="39">
        <f t="shared" si="37"/>
        <v>108698.28071658018</v>
      </c>
      <c r="G319" s="40">
        <f t="shared" si="40"/>
        <v>0.005934047940593208</v>
      </c>
      <c r="H319" s="41">
        <f t="shared" si="38"/>
        <v>11.950118812288938</v>
      </c>
      <c r="I319" s="36">
        <f t="shared" si="44"/>
        <v>8642.28071658018</v>
      </c>
      <c r="J319" s="41">
        <f t="shared" si="39"/>
        <v>8642.28071658018</v>
      </c>
      <c r="K319" s="41">
        <f t="shared" si="41"/>
        <v>0.0022935286410713093</v>
      </c>
      <c r="L319" s="42">
        <f t="shared" si="42"/>
        <v>1181585.3769267502</v>
      </c>
      <c r="M319" s="45">
        <f t="shared" si="43"/>
        <v>123345.75243159411</v>
      </c>
      <c r="N319" s="44">
        <f t="shared" si="36"/>
        <v>1304931.1293583442</v>
      </c>
      <c r="O319" s="41"/>
      <c r="P319" s="41"/>
      <c r="Q319" s="41"/>
    </row>
    <row r="320" spans="1:17" s="70" customFormat="1" ht="12.75">
      <c r="A320" s="35" t="s">
        <v>484</v>
      </c>
      <c r="B320" s="36" t="s">
        <v>292</v>
      </c>
      <c r="C320" s="70">
        <v>7372</v>
      </c>
      <c r="D320" s="37">
        <v>9240730</v>
      </c>
      <c r="E320" s="38">
        <v>678150</v>
      </c>
      <c r="F320" s="39">
        <f t="shared" si="37"/>
        <v>100453.67774091278</v>
      </c>
      <c r="G320" s="40">
        <f t="shared" si="40"/>
        <v>0.005483959227264505</v>
      </c>
      <c r="H320" s="41">
        <f t="shared" si="38"/>
        <v>13.626380594263805</v>
      </c>
      <c r="I320" s="36">
        <f t="shared" si="44"/>
        <v>19361.677740912775</v>
      </c>
      <c r="J320" s="41">
        <f t="shared" si="39"/>
        <v>19361.677740912775</v>
      </c>
      <c r="K320" s="41">
        <f t="shared" si="41"/>
        <v>0.005138292065980047</v>
      </c>
      <c r="L320" s="42">
        <f t="shared" si="42"/>
        <v>1091963.882912361</v>
      </c>
      <c r="M320" s="45">
        <f t="shared" si="43"/>
        <v>276336.85917066067</v>
      </c>
      <c r="N320" s="44">
        <f t="shared" si="36"/>
        <v>1368300.7420830217</v>
      </c>
      <c r="O320" s="41"/>
      <c r="P320" s="41"/>
      <c r="Q320" s="41"/>
    </row>
    <row r="321" spans="1:17" s="70" customFormat="1" ht="12.75">
      <c r="A321" s="35" t="s">
        <v>476</v>
      </c>
      <c r="B321" s="36" t="s">
        <v>56</v>
      </c>
      <c r="C321" s="70">
        <v>158</v>
      </c>
      <c r="D321" s="37">
        <v>542689.24</v>
      </c>
      <c r="E321" s="38">
        <v>53300</v>
      </c>
      <c r="F321" s="39">
        <f t="shared" si="37"/>
        <v>1608.7223249530957</v>
      </c>
      <c r="G321" s="40">
        <f t="shared" si="40"/>
        <v>8.782324188056923E-05</v>
      </c>
      <c r="H321" s="41">
        <f t="shared" si="38"/>
        <v>10.181786866791745</v>
      </c>
      <c r="I321" s="36">
        <f t="shared" si="44"/>
        <v>-129.2776750469043</v>
      </c>
      <c r="J321" s="41">
        <f t="shared" si="39"/>
        <v>0</v>
      </c>
      <c r="K321" s="41">
        <f t="shared" si="41"/>
        <v>0</v>
      </c>
      <c r="L321" s="42">
        <f t="shared" si="42"/>
        <v>17487.330638250274</v>
      </c>
      <c r="M321" s="45">
        <f t="shared" si="43"/>
        <v>0</v>
      </c>
      <c r="N321" s="44">
        <f t="shared" si="36"/>
        <v>17487.330638250274</v>
      </c>
      <c r="O321" s="41"/>
      <c r="P321" s="41"/>
      <c r="Q321" s="41"/>
    </row>
    <row r="322" spans="1:17" s="70" customFormat="1" ht="12.75">
      <c r="A322" s="35" t="s">
        <v>479</v>
      </c>
      <c r="B322" s="36" t="s">
        <v>137</v>
      </c>
      <c r="C322" s="70">
        <v>2273</v>
      </c>
      <c r="D322" s="37">
        <v>3165553.77</v>
      </c>
      <c r="E322" s="38">
        <v>303050</v>
      </c>
      <c r="F322" s="39">
        <f t="shared" si="37"/>
        <v>23742.95898105923</v>
      </c>
      <c r="G322" s="40">
        <f t="shared" si="40"/>
        <v>0.0012961737381339531</v>
      </c>
      <c r="H322" s="41">
        <f t="shared" si="38"/>
        <v>10.4456484738492</v>
      </c>
      <c r="I322" s="36">
        <f t="shared" si="44"/>
        <v>-1260.041018940768</v>
      </c>
      <c r="J322" s="41">
        <f t="shared" si="39"/>
        <v>0</v>
      </c>
      <c r="K322" s="41">
        <f t="shared" si="41"/>
        <v>0</v>
      </c>
      <c r="L322" s="42">
        <f t="shared" si="42"/>
        <v>258093.62348738598</v>
      </c>
      <c r="M322" s="45">
        <f t="shared" si="43"/>
        <v>0</v>
      </c>
      <c r="N322" s="44">
        <f aca="true" t="shared" si="45" ref="N322:N384">L322+M322</f>
        <v>258093.62348738598</v>
      </c>
      <c r="O322" s="41"/>
      <c r="P322" s="41"/>
      <c r="Q322" s="41"/>
    </row>
    <row r="323" spans="1:17" s="70" customFormat="1" ht="12.75">
      <c r="A323" s="35" t="s">
        <v>484</v>
      </c>
      <c r="B323" s="36" t="s">
        <v>293</v>
      </c>
      <c r="C323" s="70">
        <v>11358</v>
      </c>
      <c r="D323" s="37">
        <v>12871211.13</v>
      </c>
      <c r="E323" s="38">
        <v>569700</v>
      </c>
      <c r="F323" s="39">
        <f t="shared" si="37"/>
        <v>256610.8759251185</v>
      </c>
      <c r="G323" s="40">
        <f aca="true" t="shared" si="46" ref="G323:G386">F323/$F$494</f>
        <v>0.014008880635266561</v>
      </c>
      <c r="H323" s="41">
        <f t="shared" si="38"/>
        <v>22.59296319115324</v>
      </c>
      <c r="I323" s="36">
        <f t="shared" si="44"/>
        <v>131672.87592511848</v>
      </c>
      <c r="J323" s="41">
        <f t="shared" si="39"/>
        <v>131672.87592511848</v>
      </c>
      <c r="K323" s="41">
        <f aca="true" t="shared" si="47" ref="K323:K386">J323/$J$494</f>
        <v>0.03494396005988453</v>
      </c>
      <c r="L323" s="42">
        <f aca="true" t="shared" si="48" ref="L323:L384">$B$501*G323</f>
        <v>2789443.0027285167</v>
      </c>
      <c r="M323" s="45">
        <f aca="true" t="shared" si="49" ref="M323:M384">$G$501*K323</f>
        <v>1879282.8523443844</v>
      </c>
      <c r="N323" s="44">
        <f t="shared" si="45"/>
        <v>4668725.855072901</v>
      </c>
      <c r="O323" s="41"/>
      <c r="P323" s="41"/>
      <c r="Q323" s="41"/>
    </row>
    <row r="324" spans="1:17" s="70" customFormat="1" ht="12.75">
      <c r="A324" s="35" t="s">
        <v>484</v>
      </c>
      <c r="B324" s="36" t="s">
        <v>294</v>
      </c>
      <c r="C324" s="70">
        <v>3757</v>
      </c>
      <c r="D324" s="37">
        <v>6339292.5</v>
      </c>
      <c r="E324" s="38">
        <v>449550</v>
      </c>
      <c r="F324" s="39">
        <f aca="true" t="shared" si="50" ref="F324:F386">(C324*D324)/E324</f>
        <v>52979.027744411076</v>
      </c>
      <c r="G324" s="40">
        <f t="shared" si="46"/>
        <v>0.002892226890884019</v>
      </c>
      <c r="H324" s="41">
        <f aca="true" t="shared" si="51" ref="H324:H386">D324/E324</f>
        <v>14.101418084751417</v>
      </c>
      <c r="I324" s="36">
        <f t="shared" si="44"/>
        <v>11652.027744411074</v>
      </c>
      <c r="J324" s="41">
        <f aca="true" t="shared" si="52" ref="J324:J386">IF(I324&gt;0,I324,0)</f>
        <v>11652.027744411074</v>
      </c>
      <c r="K324" s="41">
        <f t="shared" si="47"/>
        <v>0.0030922693019093837</v>
      </c>
      <c r="L324" s="42">
        <f t="shared" si="48"/>
        <v>575899.1223588341</v>
      </c>
      <c r="M324" s="45">
        <f t="shared" si="49"/>
        <v>166301.94929110297</v>
      </c>
      <c r="N324" s="44">
        <f t="shared" si="45"/>
        <v>742201.0716499371</v>
      </c>
      <c r="O324" s="41"/>
      <c r="P324" s="41"/>
      <c r="Q324" s="41"/>
    </row>
    <row r="325" spans="1:17" s="70" customFormat="1" ht="12.75">
      <c r="A325" s="35" t="s">
        <v>479</v>
      </c>
      <c r="B325" s="36" t="s">
        <v>138</v>
      </c>
      <c r="C325" s="70">
        <v>66</v>
      </c>
      <c r="D325" s="37">
        <v>413086.96</v>
      </c>
      <c r="E325" s="38">
        <v>95300</v>
      </c>
      <c r="F325" s="39">
        <f t="shared" si="50"/>
        <v>286.08330912906615</v>
      </c>
      <c r="G325" s="40">
        <f t="shared" si="46"/>
        <v>1.5617837376856308E-05</v>
      </c>
      <c r="H325" s="41">
        <f t="shared" si="51"/>
        <v>4.3345955928646385</v>
      </c>
      <c r="I325" s="36">
        <f t="shared" si="44"/>
        <v>-439.91669087093385</v>
      </c>
      <c r="J325" s="41">
        <f t="shared" si="52"/>
        <v>0</v>
      </c>
      <c r="K325" s="41">
        <f t="shared" si="47"/>
        <v>0</v>
      </c>
      <c r="L325" s="42">
        <f t="shared" si="48"/>
        <v>3109.817859319262</v>
      </c>
      <c r="M325" s="45">
        <f t="shared" si="49"/>
        <v>0</v>
      </c>
      <c r="N325" s="44">
        <f t="shared" si="45"/>
        <v>3109.817859319262</v>
      </c>
      <c r="O325" s="41"/>
      <c r="P325" s="41"/>
      <c r="Q325" s="41"/>
    </row>
    <row r="326" spans="1:17" s="70" customFormat="1" ht="12.75">
      <c r="A326" s="35" t="s">
        <v>479</v>
      </c>
      <c r="B326" s="36" t="s">
        <v>139</v>
      </c>
      <c r="C326" s="70">
        <v>682</v>
      </c>
      <c r="D326" s="37">
        <v>1612735.05</v>
      </c>
      <c r="E326" s="38">
        <v>211500</v>
      </c>
      <c r="F326" s="39">
        <f t="shared" si="50"/>
        <v>5200.403329078015</v>
      </c>
      <c r="G326" s="40">
        <f t="shared" si="46"/>
        <v>0.0002839000070813663</v>
      </c>
      <c r="H326" s="41">
        <f t="shared" si="51"/>
        <v>7.625224822695036</v>
      </c>
      <c r="I326" s="36">
        <f t="shared" si="44"/>
        <v>-2301.5966709219856</v>
      </c>
      <c r="J326" s="41">
        <f t="shared" si="52"/>
        <v>0</v>
      </c>
      <c r="K326" s="41">
        <f t="shared" si="47"/>
        <v>0</v>
      </c>
      <c r="L326" s="42">
        <f t="shared" si="48"/>
        <v>56530.06181193898</v>
      </c>
      <c r="M326" s="45">
        <f t="shared" si="49"/>
        <v>0</v>
      </c>
      <c r="N326" s="44">
        <f t="shared" si="45"/>
        <v>56530.06181193898</v>
      </c>
      <c r="O326" s="41"/>
      <c r="P326" s="41"/>
      <c r="Q326" s="41"/>
    </row>
    <row r="327" spans="1:17" s="70" customFormat="1" ht="12.75">
      <c r="A327" s="35" t="s">
        <v>483</v>
      </c>
      <c r="B327" s="36" t="s">
        <v>235</v>
      </c>
      <c r="C327" s="70">
        <v>1870</v>
      </c>
      <c r="D327" s="37">
        <v>4152680.73</v>
      </c>
      <c r="E327" s="38">
        <v>405200</v>
      </c>
      <c r="F327" s="39">
        <f t="shared" si="50"/>
        <v>19164.642065893386</v>
      </c>
      <c r="G327" s="40">
        <f t="shared" si="46"/>
        <v>0.0010462346233409546</v>
      </c>
      <c r="H327" s="41">
        <f t="shared" si="51"/>
        <v>10.248471692991115</v>
      </c>
      <c r="I327" s="36">
        <f t="shared" si="44"/>
        <v>-1405.357934106614</v>
      </c>
      <c r="J327" s="41">
        <f t="shared" si="52"/>
        <v>0</v>
      </c>
      <c r="K327" s="41">
        <f t="shared" si="47"/>
        <v>0</v>
      </c>
      <c r="L327" s="42">
        <f t="shared" si="48"/>
        <v>208325.84167672865</v>
      </c>
      <c r="M327" s="45">
        <f t="shared" si="49"/>
        <v>0</v>
      </c>
      <c r="N327" s="44">
        <f t="shared" si="45"/>
        <v>208325.84167672865</v>
      </c>
      <c r="O327" s="41"/>
      <c r="P327" s="41"/>
      <c r="Q327" s="41"/>
    </row>
    <row r="328" spans="1:17" s="70" customFormat="1" ht="12.75">
      <c r="A328" s="35" t="s">
        <v>481</v>
      </c>
      <c r="B328" s="36" t="s">
        <v>190</v>
      </c>
      <c r="C328" s="70">
        <v>1506</v>
      </c>
      <c r="D328" s="37">
        <v>4794797.17</v>
      </c>
      <c r="E328" s="38">
        <v>460150</v>
      </c>
      <c r="F328" s="39">
        <f t="shared" si="50"/>
        <v>15692.631833141366</v>
      </c>
      <c r="G328" s="40">
        <f t="shared" si="46"/>
        <v>0.0008566909154225091</v>
      </c>
      <c r="H328" s="41">
        <f t="shared" si="51"/>
        <v>10.420074258394001</v>
      </c>
      <c r="I328" s="36">
        <f aca="true" t="shared" si="53" ref="I328:I391">(H328-11)*C328</f>
        <v>-873.3681668586346</v>
      </c>
      <c r="J328" s="41">
        <f t="shared" si="52"/>
        <v>0</v>
      </c>
      <c r="K328" s="41">
        <f t="shared" si="47"/>
        <v>0</v>
      </c>
      <c r="L328" s="42">
        <f t="shared" si="48"/>
        <v>170583.97039307308</v>
      </c>
      <c r="M328" s="45">
        <f t="shared" si="49"/>
        <v>0</v>
      </c>
      <c r="N328" s="44">
        <f t="shared" si="45"/>
        <v>170583.97039307308</v>
      </c>
      <c r="O328" s="41"/>
      <c r="P328" s="41"/>
      <c r="Q328" s="41"/>
    </row>
    <row r="329" spans="1:17" s="70" customFormat="1" ht="12.75">
      <c r="A329" s="35" t="s">
        <v>483</v>
      </c>
      <c r="B329" s="36" t="s">
        <v>236</v>
      </c>
      <c r="C329" s="70">
        <v>4250</v>
      </c>
      <c r="D329" s="37">
        <v>6064137.49</v>
      </c>
      <c r="E329" s="38">
        <v>553850</v>
      </c>
      <c r="F329" s="39">
        <f t="shared" si="50"/>
        <v>46533.50967319671</v>
      </c>
      <c r="G329" s="40">
        <f t="shared" si="46"/>
        <v>0.002540353678314321</v>
      </c>
      <c r="H329" s="41">
        <f t="shared" si="51"/>
        <v>10.949061099575697</v>
      </c>
      <c r="I329" s="36">
        <f t="shared" si="53"/>
        <v>-216.49032680328605</v>
      </c>
      <c r="J329" s="41">
        <f t="shared" si="52"/>
        <v>0</v>
      </c>
      <c r="K329" s="41">
        <f t="shared" si="47"/>
        <v>0</v>
      </c>
      <c r="L329" s="42">
        <f t="shared" si="48"/>
        <v>505834.2616319035</v>
      </c>
      <c r="M329" s="45">
        <f t="shared" si="49"/>
        <v>0</v>
      </c>
      <c r="N329" s="44">
        <f t="shared" si="45"/>
        <v>505834.2616319035</v>
      </c>
      <c r="O329" s="41"/>
      <c r="P329" s="41"/>
      <c r="Q329" s="41"/>
    </row>
    <row r="330" spans="1:17" s="70" customFormat="1" ht="12.75">
      <c r="A330" s="35" t="s">
        <v>488</v>
      </c>
      <c r="B330" s="36" t="s">
        <v>381</v>
      </c>
      <c r="C330" s="70">
        <v>1607</v>
      </c>
      <c r="D330" s="37">
        <v>2484165.6</v>
      </c>
      <c r="E330" s="38">
        <v>253850</v>
      </c>
      <c r="F330" s="39">
        <f t="shared" si="50"/>
        <v>15726.035529643492</v>
      </c>
      <c r="G330" s="40">
        <f t="shared" si="46"/>
        <v>0.0008585144873790286</v>
      </c>
      <c r="H330" s="41">
        <f t="shared" si="51"/>
        <v>9.78595863699035</v>
      </c>
      <c r="I330" s="36">
        <f t="shared" si="53"/>
        <v>-1950.9644703565086</v>
      </c>
      <c r="J330" s="41">
        <f t="shared" si="52"/>
        <v>0</v>
      </c>
      <c r="K330" s="41">
        <f t="shared" si="47"/>
        <v>0</v>
      </c>
      <c r="L330" s="42">
        <f t="shared" si="48"/>
        <v>170947.07934992146</v>
      </c>
      <c r="M330" s="45">
        <f t="shared" si="49"/>
        <v>0</v>
      </c>
      <c r="N330" s="44">
        <f t="shared" si="45"/>
        <v>170947.07934992146</v>
      </c>
      <c r="O330" s="41"/>
      <c r="P330" s="41"/>
      <c r="Q330" s="41"/>
    </row>
    <row r="331" spans="1:17" s="70" customFormat="1" ht="12.75">
      <c r="A331" s="35" t="s">
        <v>487</v>
      </c>
      <c r="B331" s="36" t="s">
        <v>357</v>
      </c>
      <c r="C331" s="70">
        <v>1950</v>
      </c>
      <c r="D331" s="37">
        <v>2136197.77</v>
      </c>
      <c r="E331" s="38">
        <v>180150</v>
      </c>
      <c r="F331" s="39">
        <f t="shared" si="50"/>
        <v>23122.873447127393</v>
      </c>
      <c r="G331" s="40">
        <f t="shared" si="46"/>
        <v>0.0012623220777271608</v>
      </c>
      <c r="H331" s="41">
        <f t="shared" si="51"/>
        <v>11.857883819039689</v>
      </c>
      <c r="I331" s="36">
        <f t="shared" si="53"/>
        <v>1672.8734471273929</v>
      </c>
      <c r="J331" s="41">
        <f t="shared" si="52"/>
        <v>1672.8734471273929</v>
      </c>
      <c r="K331" s="41">
        <f t="shared" si="47"/>
        <v>0.000443954933853689</v>
      </c>
      <c r="L331" s="42">
        <f t="shared" si="48"/>
        <v>251353.09369696482</v>
      </c>
      <c r="M331" s="45">
        <f t="shared" si="49"/>
        <v>23875.85416693268</v>
      </c>
      <c r="N331" s="44">
        <f t="shared" si="45"/>
        <v>275228.9478638975</v>
      </c>
      <c r="O331" s="41"/>
      <c r="P331" s="41"/>
      <c r="Q331" s="41"/>
    </row>
    <row r="332" spans="1:17" s="70" customFormat="1" ht="12.75">
      <c r="A332" s="35" t="s">
        <v>483</v>
      </c>
      <c r="B332" s="36" t="s">
        <v>237</v>
      </c>
      <c r="C332" s="70">
        <v>5290</v>
      </c>
      <c r="D332" s="37">
        <v>5987617.4</v>
      </c>
      <c r="E332" s="38">
        <v>426250</v>
      </c>
      <c r="F332" s="39">
        <f t="shared" si="50"/>
        <v>74309.66814310852</v>
      </c>
      <c r="G332" s="40">
        <f t="shared" si="46"/>
        <v>0.004056707523834063</v>
      </c>
      <c r="H332" s="41">
        <f t="shared" si="51"/>
        <v>14.047196246334313</v>
      </c>
      <c r="I332" s="36">
        <f t="shared" si="53"/>
        <v>16119.668143108513</v>
      </c>
      <c r="J332" s="41">
        <f t="shared" si="52"/>
        <v>16119.668143108513</v>
      </c>
      <c r="K332" s="41">
        <f t="shared" si="47"/>
        <v>0.004277912484357929</v>
      </c>
      <c r="L332" s="42">
        <f t="shared" si="48"/>
        <v>807770.0646536871</v>
      </c>
      <c r="M332" s="45">
        <f t="shared" si="49"/>
        <v>230065.7270070834</v>
      </c>
      <c r="N332" s="44">
        <f t="shared" si="45"/>
        <v>1037835.7916607704</v>
      </c>
      <c r="O332" s="41"/>
      <c r="P332" s="41"/>
      <c r="Q332" s="41"/>
    </row>
    <row r="333" spans="1:17" s="70" customFormat="1" ht="12.75">
      <c r="A333" s="35" t="s">
        <v>485</v>
      </c>
      <c r="B333" s="36" t="s">
        <v>319</v>
      </c>
      <c r="C333" s="70">
        <v>767</v>
      </c>
      <c r="D333" s="37">
        <v>1177583.06</v>
      </c>
      <c r="E333" s="38">
        <v>91200</v>
      </c>
      <c r="F333" s="39">
        <f t="shared" si="50"/>
        <v>9903.57683135965</v>
      </c>
      <c r="G333" s="40">
        <f t="shared" si="46"/>
        <v>0.0005406552827994471</v>
      </c>
      <c r="H333" s="41">
        <f t="shared" si="51"/>
        <v>12.91209495614035</v>
      </c>
      <c r="I333" s="36">
        <f t="shared" si="53"/>
        <v>1466.5768313596488</v>
      </c>
      <c r="J333" s="41">
        <f t="shared" si="52"/>
        <v>1466.5768313596488</v>
      </c>
      <c r="K333" s="41">
        <f t="shared" si="47"/>
        <v>0.0003892069787321118</v>
      </c>
      <c r="L333" s="42">
        <f t="shared" si="48"/>
        <v>107655.07500267372</v>
      </c>
      <c r="M333" s="45">
        <f t="shared" si="49"/>
        <v>20931.514341549995</v>
      </c>
      <c r="N333" s="44">
        <f t="shared" si="45"/>
        <v>128586.58934422371</v>
      </c>
      <c r="O333" s="41"/>
      <c r="P333" s="41"/>
      <c r="Q333" s="41"/>
    </row>
    <row r="334" spans="1:17" s="70" customFormat="1" ht="12.75">
      <c r="A334" s="35" t="s">
        <v>490</v>
      </c>
      <c r="B334" s="36" t="s">
        <v>452</v>
      </c>
      <c r="C334" s="70">
        <v>1805</v>
      </c>
      <c r="D334" s="37">
        <v>3172664.47</v>
      </c>
      <c r="E334" s="38">
        <v>279900</v>
      </c>
      <c r="F334" s="39">
        <f t="shared" si="50"/>
        <v>20459.66190907467</v>
      </c>
      <c r="G334" s="40">
        <f t="shared" si="46"/>
        <v>0.0011169322441570036</v>
      </c>
      <c r="H334" s="41">
        <f t="shared" si="51"/>
        <v>11.33499274740979</v>
      </c>
      <c r="I334" s="36">
        <f t="shared" si="53"/>
        <v>604.6619090746722</v>
      </c>
      <c r="J334" s="41">
        <f t="shared" si="52"/>
        <v>604.6619090746722</v>
      </c>
      <c r="K334" s="41">
        <f t="shared" si="47"/>
        <v>0.00016046798896118106</v>
      </c>
      <c r="L334" s="42">
        <f t="shared" si="48"/>
        <v>222403.12513922201</v>
      </c>
      <c r="M334" s="45">
        <f t="shared" si="49"/>
        <v>8629.953201873366</v>
      </c>
      <c r="N334" s="44">
        <f t="shared" si="45"/>
        <v>231033.0783410954</v>
      </c>
      <c r="O334" s="41"/>
      <c r="P334" s="41"/>
      <c r="Q334" s="41"/>
    </row>
    <row r="335" spans="1:17" s="70" customFormat="1" ht="12.75">
      <c r="A335" s="35" t="s">
        <v>484</v>
      </c>
      <c r="B335" s="36" t="s">
        <v>295</v>
      </c>
      <c r="C335" s="70">
        <v>355</v>
      </c>
      <c r="D335" s="37">
        <v>444560.73</v>
      </c>
      <c r="E335" s="38">
        <v>28550</v>
      </c>
      <c r="F335" s="39">
        <f t="shared" si="50"/>
        <v>5527.81292994746</v>
      </c>
      <c r="G335" s="40">
        <f t="shared" si="46"/>
        <v>0.00030177392610714743</v>
      </c>
      <c r="H335" s="41">
        <f t="shared" si="51"/>
        <v>15.571304028021014</v>
      </c>
      <c r="I335" s="36">
        <f t="shared" si="53"/>
        <v>1622.8129299474601</v>
      </c>
      <c r="J335" s="41">
        <f t="shared" si="52"/>
        <v>1622.8129299474601</v>
      </c>
      <c r="K335" s="41">
        <f t="shared" si="47"/>
        <v>0.00043066964103523824</v>
      </c>
      <c r="L335" s="42">
        <f t="shared" si="48"/>
        <v>60089.1097941372</v>
      </c>
      <c r="M335" s="45">
        <f t="shared" si="49"/>
        <v>23161.372381259214</v>
      </c>
      <c r="N335" s="44">
        <f t="shared" si="45"/>
        <v>83250.4821753964</v>
      </c>
      <c r="O335" s="41"/>
      <c r="P335" s="41"/>
      <c r="Q335" s="41"/>
    </row>
    <row r="336" spans="1:17" s="70" customFormat="1" ht="12.75">
      <c r="A336" s="35" t="s">
        <v>484</v>
      </c>
      <c r="B336" s="36" t="s">
        <v>296</v>
      </c>
      <c r="C336" s="70">
        <v>876</v>
      </c>
      <c r="D336" s="37">
        <v>949861.82</v>
      </c>
      <c r="E336" s="38">
        <v>49650</v>
      </c>
      <c r="F336" s="39">
        <f t="shared" si="50"/>
        <v>16758.891325679757</v>
      </c>
      <c r="G336" s="40">
        <f t="shared" si="46"/>
        <v>0.0009149000692759452</v>
      </c>
      <c r="H336" s="41">
        <f t="shared" si="51"/>
        <v>19.131154481369585</v>
      </c>
      <c r="I336" s="36">
        <f t="shared" si="53"/>
        <v>7122.891325679756</v>
      </c>
      <c r="J336" s="41">
        <f t="shared" si="52"/>
        <v>7122.891325679756</v>
      </c>
      <c r="K336" s="41">
        <f t="shared" si="47"/>
        <v>0.0018903060197226979</v>
      </c>
      <c r="L336" s="42">
        <f t="shared" si="48"/>
        <v>182174.55504709994</v>
      </c>
      <c r="M336" s="45">
        <f t="shared" si="49"/>
        <v>101660.47816161482</v>
      </c>
      <c r="N336" s="44">
        <f t="shared" si="45"/>
        <v>283835.0332087148</v>
      </c>
      <c r="O336" s="41"/>
      <c r="P336" s="41"/>
      <c r="Q336" s="41"/>
    </row>
    <row r="337" spans="1:17" s="70" customFormat="1" ht="12.75">
      <c r="A337" s="35" t="s">
        <v>489</v>
      </c>
      <c r="B337" s="36" t="s">
        <v>418</v>
      </c>
      <c r="C337" s="70">
        <v>816</v>
      </c>
      <c r="D337" s="37">
        <v>1295868.44</v>
      </c>
      <c r="E337" s="38">
        <v>85950</v>
      </c>
      <c r="F337" s="39">
        <f t="shared" si="50"/>
        <v>12302.83475322862</v>
      </c>
      <c r="G337" s="40">
        <f t="shared" si="46"/>
        <v>0.0006716353814391014</v>
      </c>
      <c r="H337" s="41">
        <f t="shared" si="51"/>
        <v>15.077003374054682</v>
      </c>
      <c r="I337" s="36">
        <f t="shared" si="53"/>
        <v>3326.8347532286202</v>
      </c>
      <c r="J337" s="41">
        <f t="shared" si="52"/>
        <v>3326.8347532286202</v>
      </c>
      <c r="K337" s="41">
        <f t="shared" si="47"/>
        <v>0.0008828908757849941</v>
      </c>
      <c r="L337" s="42">
        <f t="shared" si="48"/>
        <v>133735.78260234432</v>
      </c>
      <c r="M337" s="45">
        <f t="shared" si="49"/>
        <v>47481.787425083785</v>
      </c>
      <c r="N337" s="44">
        <f t="shared" si="45"/>
        <v>181217.5700274281</v>
      </c>
      <c r="O337" s="41"/>
      <c r="P337" s="41"/>
      <c r="Q337" s="41"/>
    </row>
    <row r="338" spans="1:17" s="70" customFormat="1" ht="12.75">
      <c r="A338" s="35" t="s">
        <v>479</v>
      </c>
      <c r="B338" s="36" t="s">
        <v>140</v>
      </c>
      <c r="C338" s="70">
        <v>1163</v>
      </c>
      <c r="D338" s="37">
        <v>2041281</v>
      </c>
      <c r="E338" s="38">
        <v>248950</v>
      </c>
      <c r="F338" s="39">
        <f t="shared" si="50"/>
        <v>9536.090793331994</v>
      </c>
      <c r="G338" s="40">
        <f t="shared" si="46"/>
        <v>0.0005205935140872015</v>
      </c>
      <c r="H338" s="41">
        <f t="shared" si="51"/>
        <v>8.199562161076521</v>
      </c>
      <c r="I338" s="36">
        <f t="shared" si="53"/>
        <v>-3256.909206668006</v>
      </c>
      <c r="J338" s="41">
        <f t="shared" si="52"/>
        <v>0</v>
      </c>
      <c r="K338" s="41">
        <f t="shared" si="47"/>
        <v>0</v>
      </c>
      <c r="L338" s="42">
        <f t="shared" si="48"/>
        <v>103660.38322010172</v>
      </c>
      <c r="M338" s="45">
        <f t="shared" si="49"/>
        <v>0</v>
      </c>
      <c r="N338" s="44">
        <f t="shared" si="45"/>
        <v>103660.38322010172</v>
      </c>
      <c r="O338" s="41"/>
      <c r="P338" s="41"/>
      <c r="Q338" s="41"/>
    </row>
    <row r="339" spans="1:17" s="70" customFormat="1" ht="12.75">
      <c r="A339" s="35" t="s">
        <v>484</v>
      </c>
      <c r="B339" s="36" t="s">
        <v>306</v>
      </c>
      <c r="C339" s="70">
        <v>537</v>
      </c>
      <c r="D339" s="37">
        <v>155085</v>
      </c>
      <c r="E339" s="38">
        <v>12250</v>
      </c>
      <c r="F339" s="39">
        <f t="shared" si="50"/>
        <v>6798.42</v>
      </c>
      <c r="G339" s="40">
        <f t="shared" si="46"/>
        <v>0.0003711388067441082</v>
      </c>
      <c r="H339" s="41">
        <f t="shared" si="51"/>
        <v>12.66</v>
      </c>
      <c r="I339" s="36">
        <f t="shared" si="53"/>
        <v>891.4200000000001</v>
      </c>
      <c r="J339" s="41">
        <f t="shared" si="52"/>
        <v>891.4200000000001</v>
      </c>
      <c r="K339" s="41">
        <f t="shared" si="47"/>
        <v>0.00023656918448638527</v>
      </c>
      <c r="L339" s="42">
        <f t="shared" si="48"/>
        <v>73901.01853727907</v>
      </c>
      <c r="M339" s="45">
        <f t="shared" si="49"/>
        <v>12722.668267605273</v>
      </c>
      <c r="N339" s="44">
        <f t="shared" si="45"/>
        <v>86623.68680488435</v>
      </c>
      <c r="O339" s="41"/>
      <c r="P339" s="41"/>
      <c r="Q339" s="41"/>
    </row>
    <row r="340" spans="1:17" s="70" customFormat="1" ht="12.75">
      <c r="A340" s="35" t="s">
        <v>476</v>
      </c>
      <c r="B340" s="36" t="s">
        <v>57</v>
      </c>
      <c r="C340" s="70">
        <v>378</v>
      </c>
      <c r="D340" s="37">
        <v>438799.7</v>
      </c>
      <c r="E340" s="38">
        <v>27650</v>
      </c>
      <c r="F340" s="39">
        <f t="shared" si="50"/>
        <v>5998.78070886076</v>
      </c>
      <c r="G340" s="40">
        <f t="shared" si="46"/>
        <v>0.000327484961830272</v>
      </c>
      <c r="H340" s="41">
        <f t="shared" si="51"/>
        <v>15.869790235081375</v>
      </c>
      <c r="I340" s="36">
        <f t="shared" si="53"/>
        <v>1840.7807088607597</v>
      </c>
      <c r="J340" s="41">
        <f t="shared" si="52"/>
        <v>1840.7807088607597</v>
      </c>
      <c r="K340" s="41">
        <f t="shared" si="47"/>
        <v>0.0004885149437004556</v>
      </c>
      <c r="L340" s="42">
        <f t="shared" si="48"/>
        <v>65208.68148284323</v>
      </c>
      <c r="M340" s="45">
        <f t="shared" si="49"/>
        <v>26272.287263290847</v>
      </c>
      <c r="N340" s="44">
        <f t="shared" si="45"/>
        <v>91480.96874613408</v>
      </c>
      <c r="O340" s="41"/>
      <c r="P340" s="41"/>
      <c r="Q340" s="41"/>
    </row>
    <row r="341" spans="1:17" s="70" customFormat="1" ht="12.75">
      <c r="A341" s="35" t="s">
        <v>489</v>
      </c>
      <c r="B341" s="36" t="s">
        <v>419</v>
      </c>
      <c r="C341" s="70">
        <v>837</v>
      </c>
      <c r="D341" s="37">
        <v>1445725.5</v>
      </c>
      <c r="E341" s="38">
        <v>114500</v>
      </c>
      <c r="F341" s="39">
        <f t="shared" si="50"/>
        <v>10568.316537117904</v>
      </c>
      <c r="G341" s="40">
        <f t="shared" si="46"/>
        <v>0.0005769447002215169</v>
      </c>
      <c r="H341" s="41">
        <f t="shared" si="51"/>
        <v>12.626423580786026</v>
      </c>
      <c r="I341" s="36">
        <f t="shared" si="53"/>
        <v>1361.316537117904</v>
      </c>
      <c r="J341" s="41">
        <f t="shared" si="52"/>
        <v>1361.316537117904</v>
      </c>
      <c r="K341" s="41">
        <f t="shared" si="47"/>
        <v>0.0003612725124114476</v>
      </c>
      <c r="L341" s="42">
        <f t="shared" si="48"/>
        <v>114881.01004606705</v>
      </c>
      <c r="M341" s="45">
        <f t="shared" si="49"/>
        <v>19429.20139659897</v>
      </c>
      <c r="N341" s="44">
        <f t="shared" si="45"/>
        <v>134310.211442666</v>
      </c>
      <c r="O341" s="41"/>
      <c r="P341" s="41"/>
      <c r="Q341" s="41"/>
    </row>
    <row r="342" spans="1:17" s="70" customFormat="1" ht="12.75">
      <c r="A342" s="35" t="s">
        <v>483</v>
      </c>
      <c r="B342" s="36" t="s">
        <v>238</v>
      </c>
      <c r="C342" s="70">
        <v>1504</v>
      </c>
      <c r="D342" s="37">
        <v>2482178.24</v>
      </c>
      <c r="E342" s="38">
        <v>157600</v>
      </c>
      <c r="F342" s="39">
        <f t="shared" si="50"/>
        <v>23687.792341116754</v>
      </c>
      <c r="G342" s="40">
        <f t="shared" si="46"/>
        <v>0.001293162085291038</v>
      </c>
      <c r="H342" s="41">
        <f t="shared" si="51"/>
        <v>15.749861928934012</v>
      </c>
      <c r="I342" s="36">
        <f t="shared" si="53"/>
        <v>7143.792341116753</v>
      </c>
      <c r="J342" s="41">
        <f t="shared" si="52"/>
        <v>7143.792341116753</v>
      </c>
      <c r="K342" s="41">
        <f t="shared" si="47"/>
        <v>0.001895852828384011</v>
      </c>
      <c r="L342" s="42">
        <f t="shared" si="48"/>
        <v>257493.94431472116</v>
      </c>
      <c r="M342" s="45">
        <f t="shared" si="49"/>
        <v>101958.78500447342</v>
      </c>
      <c r="N342" s="44">
        <f t="shared" si="45"/>
        <v>359452.72931919456</v>
      </c>
      <c r="O342" s="41"/>
      <c r="P342" s="41"/>
      <c r="Q342" s="41"/>
    </row>
    <row r="343" spans="1:17" s="70" customFormat="1" ht="12.75">
      <c r="A343" s="35" t="s">
        <v>478</v>
      </c>
      <c r="B343" s="36" t="s">
        <v>110</v>
      </c>
      <c r="C343" s="70">
        <v>912</v>
      </c>
      <c r="D343" s="37">
        <v>1650835.25</v>
      </c>
      <c r="E343" s="38">
        <v>96400</v>
      </c>
      <c r="F343" s="39">
        <f t="shared" si="50"/>
        <v>15617.860456431536</v>
      </c>
      <c r="G343" s="40">
        <f t="shared" si="46"/>
        <v>0.0008526090023411312</v>
      </c>
      <c r="H343" s="41">
        <f t="shared" si="51"/>
        <v>17.124846991701244</v>
      </c>
      <c r="I343" s="36">
        <f t="shared" si="53"/>
        <v>5585.860456431534</v>
      </c>
      <c r="J343" s="41">
        <f t="shared" si="52"/>
        <v>5585.860456431534</v>
      </c>
      <c r="K343" s="41">
        <f t="shared" si="47"/>
        <v>0.0014824016208215608</v>
      </c>
      <c r="L343" s="42">
        <f t="shared" si="48"/>
        <v>169771.18140735416</v>
      </c>
      <c r="M343" s="45">
        <f t="shared" si="49"/>
        <v>79723.41833962956</v>
      </c>
      <c r="N343" s="44">
        <f t="shared" si="45"/>
        <v>249494.59974698373</v>
      </c>
      <c r="O343" s="41"/>
      <c r="P343" s="41"/>
      <c r="Q343" s="41"/>
    </row>
    <row r="344" spans="1:17" s="70" customFormat="1" ht="12.75">
      <c r="A344" s="35" t="s">
        <v>486</v>
      </c>
      <c r="B344" s="36" t="s">
        <v>330</v>
      </c>
      <c r="C344" s="70">
        <v>2192</v>
      </c>
      <c r="D344" s="37">
        <v>5869893.12</v>
      </c>
      <c r="E344" s="38">
        <v>828750</v>
      </c>
      <c r="F344" s="39">
        <f t="shared" si="50"/>
        <v>15525.557428705883</v>
      </c>
      <c r="G344" s="40">
        <f t="shared" si="46"/>
        <v>0.0008475700027546145</v>
      </c>
      <c r="H344" s="41">
        <f t="shared" si="51"/>
        <v>7.0828272941176476</v>
      </c>
      <c r="I344" s="36">
        <f t="shared" si="53"/>
        <v>-8586.442571294117</v>
      </c>
      <c r="J344" s="41">
        <f t="shared" si="52"/>
        <v>0</v>
      </c>
      <c r="K344" s="41">
        <f t="shared" si="47"/>
        <v>0</v>
      </c>
      <c r="L344" s="42">
        <f t="shared" si="48"/>
        <v>168767.8177194678</v>
      </c>
      <c r="M344" s="45">
        <f t="shared" si="49"/>
        <v>0</v>
      </c>
      <c r="N344" s="44">
        <f t="shared" si="45"/>
        <v>168767.8177194678</v>
      </c>
      <c r="O344" s="41"/>
      <c r="P344" s="41"/>
      <c r="Q344" s="41"/>
    </row>
    <row r="345" spans="1:17" s="70" customFormat="1" ht="12.75">
      <c r="A345" s="35" t="s">
        <v>487</v>
      </c>
      <c r="B345" s="36" t="s">
        <v>358</v>
      </c>
      <c r="C345" s="70">
        <v>3902</v>
      </c>
      <c r="D345" s="37">
        <v>5502385.07</v>
      </c>
      <c r="E345" s="38">
        <v>318600</v>
      </c>
      <c r="F345" s="39">
        <f t="shared" si="50"/>
        <v>67389.53717244194</v>
      </c>
      <c r="G345" s="40">
        <f t="shared" si="46"/>
        <v>0.0036789242814091842</v>
      </c>
      <c r="H345" s="41">
        <f t="shared" si="51"/>
        <v>17.270511833019462</v>
      </c>
      <c r="I345" s="36">
        <f t="shared" si="53"/>
        <v>24467.537172441942</v>
      </c>
      <c r="J345" s="41">
        <f t="shared" si="52"/>
        <v>24467.537172441942</v>
      </c>
      <c r="K345" s="41">
        <f t="shared" si="47"/>
        <v>0.006493308782924891</v>
      </c>
      <c r="L345" s="42">
        <f t="shared" si="48"/>
        <v>732546.0086018941</v>
      </c>
      <c r="M345" s="45">
        <f t="shared" si="49"/>
        <v>349209.5294813663</v>
      </c>
      <c r="N345" s="44">
        <f t="shared" si="45"/>
        <v>1081755.5380832604</v>
      </c>
      <c r="O345" s="41"/>
      <c r="P345" s="41"/>
      <c r="Q345" s="41"/>
    </row>
    <row r="346" spans="1:17" s="70" customFormat="1" ht="12.75">
      <c r="A346" s="35" t="s">
        <v>480</v>
      </c>
      <c r="B346" s="36" t="s">
        <v>169</v>
      </c>
      <c r="C346" s="70">
        <v>2933</v>
      </c>
      <c r="D346" s="37">
        <v>2841368.27</v>
      </c>
      <c r="E346" s="38">
        <v>288600</v>
      </c>
      <c r="F346" s="39">
        <f t="shared" si="50"/>
        <v>28876.41419234234</v>
      </c>
      <c r="G346" s="40">
        <f t="shared" si="46"/>
        <v>0.0015764189188656435</v>
      </c>
      <c r="H346" s="41">
        <f t="shared" si="51"/>
        <v>9.8453509009009</v>
      </c>
      <c r="I346" s="36">
        <f t="shared" si="53"/>
        <v>-3386.585807657659</v>
      </c>
      <c r="J346" s="41">
        <f t="shared" si="52"/>
        <v>0</v>
      </c>
      <c r="K346" s="41">
        <f t="shared" si="47"/>
        <v>0</v>
      </c>
      <c r="L346" s="42">
        <f t="shared" si="48"/>
        <v>313895.9376617567</v>
      </c>
      <c r="M346" s="45">
        <f t="shared" si="49"/>
        <v>0</v>
      </c>
      <c r="N346" s="44">
        <f t="shared" si="45"/>
        <v>313895.9376617567</v>
      </c>
      <c r="O346" s="41"/>
      <c r="P346" s="41"/>
      <c r="Q346" s="41"/>
    </row>
    <row r="347" spans="1:17" s="70" customFormat="1" ht="12.75">
      <c r="A347" s="35" t="s">
        <v>489</v>
      </c>
      <c r="B347" s="36" t="s">
        <v>466</v>
      </c>
      <c r="C347" s="70">
        <v>718</v>
      </c>
      <c r="D347" s="37">
        <v>29434.5</v>
      </c>
      <c r="E347" s="38">
        <v>2325</v>
      </c>
      <c r="F347" s="39">
        <f t="shared" si="50"/>
        <v>9089.88</v>
      </c>
      <c r="G347" s="40">
        <f t="shared" si="46"/>
        <v>0.0004962340097621409</v>
      </c>
      <c r="H347" s="41">
        <f t="shared" si="51"/>
        <v>12.66</v>
      </c>
      <c r="I347" s="36">
        <f t="shared" si="53"/>
        <v>1191.88</v>
      </c>
      <c r="J347" s="41">
        <f t="shared" si="52"/>
        <v>1191.88</v>
      </c>
      <c r="K347" s="41">
        <f t="shared" si="47"/>
        <v>0.00031630665635237363</v>
      </c>
      <c r="L347" s="42">
        <f t="shared" si="48"/>
        <v>98809.9279511478</v>
      </c>
      <c r="M347" s="45">
        <f t="shared" si="49"/>
        <v>17010.9419294983</v>
      </c>
      <c r="N347" s="44">
        <f t="shared" si="45"/>
        <v>115820.86988064609</v>
      </c>
      <c r="O347" s="41"/>
      <c r="P347" s="41"/>
      <c r="Q347" s="41"/>
    </row>
    <row r="348" spans="1:17" s="70" customFormat="1" ht="12.75">
      <c r="A348" s="35" t="s">
        <v>487</v>
      </c>
      <c r="B348" s="36" t="s">
        <v>359</v>
      </c>
      <c r="C348" s="70">
        <v>84</v>
      </c>
      <c r="D348" s="37">
        <v>985639.9</v>
      </c>
      <c r="E348" s="38">
        <v>99750</v>
      </c>
      <c r="F348" s="39">
        <f t="shared" si="50"/>
        <v>830.0125473684211</v>
      </c>
      <c r="G348" s="40">
        <f t="shared" si="46"/>
        <v>4.531197931474569E-05</v>
      </c>
      <c r="H348" s="41">
        <f t="shared" si="51"/>
        <v>9.881101754385964</v>
      </c>
      <c r="I348" s="36">
        <f t="shared" si="53"/>
        <v>-93.98745263157898</v>
      </c>
      <c r="J348" s="41">
        <f t="shared" si="52"/>
        <v>0</v>
      </c>
      <c r="K348" s="41">
        <f t="shared" si="47"/>
        <v>0</v>
      </c>
      <c r="L348" s="42">
        <f t="shared" si="48"/>
        <v>9022.504147912001</v>
      </c>
      <c r="M348" s="45">
        <f t="shared" si="49"/>
        <v>0</v>
      </c>
      <c r="N348" s="44">
        <f t="shared" si="45"/>
        <v>9022.504147912001</v>
      </c>
      <c r="O348" s="41"/>
      <c r="P348" s="41"/>
      <c r="Q348" s="41"/>
    </row>
    <row r="349" spans="1:17" s="70" customFormat="1" ht="12.75">
      <c r="A349" s="35" t="s">
        <v>484</v>
      </c>
      <c r="B349" s="36" t="s">
        <v>297</v>
      </c>
      <c r="C349" s="70">
        <v>1333</v>
      </c>
      <c r="D349" s="37">
        <v>1240750.36</v>
      </c>
      <c r="E349" s="38">
        <v>102750</v>
      </c>
      <c r="F349" s="39">
        <f t="shared" si="50"/>
        <v>16096.547249440391</v>
      </c>
      <c r="G349" s="40">
        <f t="shared" si="46"/>
        <v>0.0008787414338710265</v>
      </c>
      <c r="H349" s="41">
        <f t="shared" si="51"/>
        <v>12.075429294403895</v>
      </c>
      <c r="I349" s="36">
        <f t="shared" si="53"/>
        <v>1433.5472494403919</v>
      </c>
      <c r="J349" s="41">
        <f t="shared" si="52"/>
        <v>1433.5472494403919</v>
      </c>
      <c r="K349" s="41">
        <f t="shared" si="47"/>
        <v>0.00038044143470284964</v>
      </c>
      <c r="L349" s="42">
        <f t="shared" si="48"/>
        <v>174974.66126939535</v>
      </c>
      <c r="M349" s="45">
        <f t="shared" si="49"/>
        <v>20460.10421638296</v>
      </c>
      <c r="N349" s="44">
        <f t="shared" si="45"/>
        <v>195434.7654857783</v>
      </c>
      <c r="O349" s="41"/>
      <c r="P349" s="41"/>
      <c r="Q349" s="41"/>
    </row>
    <row r="350" spans="1:17" s="70" customFormat="1" ht="12.75">
      <c r="A350" s="35" t="s">
        <v>475</v>
      </c>
      <c r="B350" s="36" t="s">
        <v>10</v>
      </c>
      <c r="C350" s="70">
        <v>5914</v>
      </c>
      <c r="D350" s="37">
        <v>9901507.23</v>
      </c>
      <c r="E350" s="38">
        <v>1040550</v>
      </c>
      <c r="F350" s="39">
        <f t="shared" si="50"/>
        <v>56275.540587400894</v>
      </c>
      <c r="G350" s="40">
        <f t="shared" si="46"/>
        <v>0.003072189859186046</v>
      </c>
      <c r="H350" s="41">
        <f t="shared" si="51"/>
        <v>9.515647715150642</v>
      </c>
      <c r="I350" s="36">
        <f t="shared" si="53"/>
        <v>-8778.459412599103</v>
      </c>
      <c r="J350" s="41">
        <f t="shared" si="52"/>
        <v>0</v>
      </c>
      <c r="K350" s="41">
        <f t="shared" si="47"/>
        <v>0</v>
      </c>
      <c r="L350" s="42">
        <f t="shared" si="48"/>
        <v>611733.2804011689</v>
      </c>
      <c r="M350" s="45">
        <f t="shared" si="49"/>
        <v>0</v>
      </c>
      <c r="N350" s="44">
        <f t="shared" si="45"/>
        <v>611733.2804011689</v>
      </c>
      <c r="O350" s="41"/>
      <c r="P350" s="41"/>
      <c r="Q350" s="41"/>
    </row>
    <row r="351" spans="1:17" s="70" customFormat="1" ht="12.75">
      <c r="A351" s="35" t="s">
        <v>476</v>
      </c>
      <c r="B351" s="36" t="s">
        <v>58</v>
      </c>
      <c r="C351" s="70">
        <v>354</v>
      </c>
      <c r="D351" s="37">
        <v>946632.84</v>
      </c>
      <c r="E351" s="38">
        <v>85550</v>
      </c>
      <c r="F351" s="39">
        <f t="shared" si="50"/>
        <v>3917.101406896552</v>
      </c>
      <c r="G351" s="40">
        <f t="shared" si="46"/>
        <v>0.0002138420900814092</v>
      </c>
      <c r="H351" s="41">
        <f t="shared" si="51"/>
        <v>11.06525821157218</v>
      </c>
      <c r="I351" s="36">
        <f t="shared" si="53"/>
        <v>23.10140689655181</v>
      </c>
      <c r="J351" s="41">
        <f t="shared" si="52"/>
        <v>23.10140689655181</v>
      </c>
      <c r="K351" s="41">
        <f t="shared" si="47"/>
        <v>6.130758778135355E-06</v>
      </c>
      <c r="L351" s="42">
        <f t="shared" si="48"/>
        <v>42580.155930858054</v>
      </c>
      <c r="M351" s="45">
        <f t="shared" si="49"/>
        <v>329.71162466603545</v>
      </c>
      <c r="N351" s="44">
        <f t="shared" si="45"/>
        <v>42909.86755552409</v>
      </c>
      <c r="O351" s="41"/>
      <c r="P351" s="41"/>
      <c r="Q351" s="41"/>
    </row>
    <row r="352" spans="1:17" s="70" customFormat="1" ht="12.75">
      <c r="A352" s="35" t="s">
        <v>483</v>
      </c>
      <c r="B352" s="36" t="s">
        <v>239</v>
      </c>
      <c r="C352" s="70">
        <v>1621</v>
      </c>
      <c r="D352" s="37">
        <v>1901002.78</v>
      </c>
      <c r="E352" s="38">
        <v>181350</v>
      </c>
      <c r="F352" s="39">
        <f t="shared" si="50"/>
        <v>16992.145058615937</v>
      </c>
      <c r="G352" s="40">
        <f t="shared" si="46"/>
        <v>0.0009276338386091936</v>
      </c>
      <c r="H352" s="41">
        <f t="shared" si="51"/>
        <v>10.482507747449683</v>
      </c>
      <c r="I352" s="36">
        <f t="shared" si="53"/>
        <v>-838.8549413840644</v>
      </c>
      <c r="J352" s="41">
        <f t="shared" si="52"/>
        <v>0</v>
      </c>
      <c r="K352" s="41">
        <f t="shared" si="47"/>
        <v>0</v>
      </c>
      <c r="L352" s="42">
        <f t="shared" si="48"/>
        <v>184710.0983706378</v>
      </c>
      <c r="M352" s="45">
        <f t="shared" si="49"/>
        <v>0</v>
      </c>
      <c r="N352" s="44">
        <f t="shared" si="45"/>
        <v>184710.0983706378</v>
      </c>
      <c r="O352" s="41"/>
      <c r="P352" s="41"/>
      <c r="Q352" s="41"/>
    </row>
    <row r="353" spans="1:17" s="70" customFormat="1" ht="12.75">
      <c r="A353" s="35" t="s">
        <v>477</v>
      </c>
      <c r="B353" s="36" t="s">
        <v>88</v>
      </c>
      <c r="C353" s="70">
        <v>68616</v>
      </c>
      <c r="D353" s="37">
        <v>184067576.8</v>
      </c>
      <c r="E353" s="38">
        <v>14790100</v>
      </c>
      <c r="F353" s="39">
        <f t="shared" si="50"/>
        <v>853948.3066178593</v>
      </c>
      <c r="G353" s="40">
        <f t="shared" si="46"/>
        <v>0.046618678389876496</v>
      </c>
      <c r="H353" s="41">
        <f t="shared" si="51"/>
        <v>12.445323344669745</v>
      </c>
      <c r="I353" s="36">
        <f t="shared" si="53"/>
        <v>99172.30661785924</v>
      </c>
      <c r="J353" s="41">
        <f t="shared" si="52"/>
        <v>99172.30661785924</v>
      </c>
      <c r="K353" s="41">
        <f t="shared" si="47"/>
        <v>0.026318807857374425</v>
      </c>
      <c r="L353" s="42">
        <f t="shared" si="48"/>
        <v>9282693.572513098</v>
      </c>
      <c r="M353" s="45">
        <f t="shared" si="49"/>
        <v>1415422.9862828502</v>
      </c>
      <c r="N353" s="44">
        <f t="shared" si="45"/>
        <v>10698116.558795948</v>
      </c>
      <c r="O353" s="41"/>
      <c r="P353" s="41"/>
      <c r="Q353" s="41"/>
    </row>
    <row r="354" spans="1:17" s="70" customFormat="1" ht="12.75">
      <c r="A354" s="35" t="s">
        <v>477</v>
      </c>
      <c r="B354" s="36" t="s">
        <v>89</v>
      </c>
      <c r="C354" s="70">
        <v>1574</v>
      </c>
      <c r="D354" s="37">
        <v>4557398.76</v>
      </c>
      <c r="E354" s="38">
        <v>346000</v>
      </c>
      <c r="F354" s="39">
        <f t="shared" si="50"/>
        <v>20732.21285618497</v>
      </c>
      <c r="G354" s="40">
        <f t="shared" si="46"/>
        <v>0.0011318113238972217</v>
      </c>
      <c r="H354" s="41">
        <f t="shared" si="51"/>
        <v>13.171672716763005</v>
      </c>
      <c r="I354" s="36">
        <f t="shared" si="53"/>
        <v>3418.2128561849704</v>
      </c>
      <c r="J354" s="41">
        <f t="shared" si="52"/>
        <v>3418.2128561849704</v>
      </c>
      <c r="K354" s="41">
        <f t="shared" si="47"/>
        <v>0.0009071412216335242</v>
      </c>
      <c r="L354" s="42">
        <f t="shared" si="48"/>
        <v>225365.84185792302</v>
      </c>
      <c r="M354" s="45">
        <f t="shared" si="49"/>
        <v>48785.96872103488</v>
      </c>
      <c r="N354" s="44">
        <f t="shared" si="45"/>
        <v>274151.8105789579</v>
      </c>
      <c r="O354" s="41"/>
      <c r="P354" s="41"/>
      <c r="Q354" s="41"/>
    </row>
    <row r="355" spans="1:17" s="70" customFormat="1" ht="12.75">
      <c r="A355" s="35" t="s">
        <v>476</v>
      </c>
      <c r="B355" s="36" t="s">
        <v>59</v>
      </c>
      <c r="C355" s="70">
        <v>8792</v>
      </c>
      <c r="D355" s="37">
        <v>13102314.27</v>
      </c>
      <c r="E355" s="38">
        <v>618900</v>
      </c>
      <c r="F355" s="39">
        <f t="shared" si="50"/>
        <v>186129.49921124574</v>
      </c>
      <c r="G355" s="40">
        <f t="shared" si="46"/>
        <v>0.010161166894240159</v>
      </c>
      <c r="H355" s="41">
        <f t="shared" si="51"/>
        <v>21.170325206010663</v>
      </c>
      <c r="I355" s="36">
        <f t="shared" si="53"/>
        <v>89417.49921124574</v>
      </c>
      <c r="J355" s="41">
        <f t="shared" si="52"/>
        <v>89417.49921124574</v>
      </c>
      <c r="K355" s="41">
        <f t="shared" si="47"/>
        <v>0.023730031710323306</v>
      </c>
      <c r="L355" s="42">
        <f t="shared" si="48"/>
        <v>2023287.7008988475</v>
      </c>
      <c r="M355" s="45">
        <f t="shared" si="49"/>
        <v>1276198.8510281749</v>
      </c>
      <c r="N355" s="44">
        <f t="shared" si="45"/>
        <v>3299486.5519270226</v>
      </c>
      <c r="O355" s="41"/>
      <c r="P355" s="41"/>
      <c r="Q355" s="41"/>
    </row>
    <row r="356" spans="1:17" s="70" customFormat="1" ht="12.75">
      <c r="A356" s="35" t="s">
        <v>489</v>
      </c>
      <c r="B356" s="36" t="s">
        <v>420</v>
      </c>
      <c r="C356" s="70">
        <v>751</v>
      </c>
      <c r="D356" s="37">
        <v>1022990.37</v>
      </c>
      <c r="E356" s="38">
        <v>70700</v>
      </c>
      <c r="F356" s="39">
        <f t="shared" si="50"/>
        <v>10866.559658698727</v>
      </c>
      <c r="G356" s="40">
        <f t="shared" si="46"/>
        <v>0.0005932263651176464</v>
      </c>
      <c r="H356" s="41">
        <f t="shared" si="51"/>
        <v>14.46945360678925</v>
      </c>
      <c r="I356" s="36">
        <f t="shared" si="53"/>
        <v>2605.5596586987263</v>
      </c>
      <c r="J356" s="41">
        <f t="shared" si="52"/>
        <v>2605.5596586987263</v>
      </c>
      <c r="K356" s="41">
        <f t="shared" si="47"/>
        <v>0.0006914755374447309</v>
      </c>
      <c r="L356" s="42">
        <f t="shared" si="48"/>
        <v>118123.00898943337</v>
      </c>
      <c r="M356" s="45">
        <f t="shared" si="49"/>
        <v>37187.48871360157</v>
      </c>
      <c r="N356" s="44">
        <f t="shared" si="45"/>
        <v>155310.49770303493</v>
      </c>
      <c r="O356" s="41"/>
      <c r="P356" s="41"/>
      <c r="Q356" s="41"/>
    </row>
    <row r="357" spans="1:17" s="70" customFormat="1" ht="12.75">
      <c r="A357" s="35" t="s">
        <v>488</v>
      </c>
      <c r="B357" s="36" t="s">
        <v>382</v>
      </c>
      <c r="C357" s="70">
        <v>706</v>
      </c>
      <c r="D357" s="37">
        <v>936592.42</v>
      </c>
      <c r="E357" s="38">
        <v>75750</v>
      </c>
      <c r="F357" s="39">
        <f t="shared" si="50"/>
        <v>8729.164996963696</v>
      </c>
      <c r="G357" s="40">
        <f t="shared" si="46"/>
        <v>0.0004765418848564142</v>
      </c>
      <c r="H357" s="41">
        <f t="shared" si="51"/>
        <v>12.364256369636964</v>
      </c>
      <c r="I357" s="36">
        <f t="shared" si="53"/>
        <v>963.1649969636965</v>
      </c>
      <c r="J357" s="41">
        <f t="shared" si="52"/>
        <v>963.1649969636965</v>
      </c>
      <c r="K357" s="41">
        <f t="shared" si="47"/>
        <v>0.0002556092053774129</v>
      </c>
      <c r="L357" s="42">
        <f t="shared" si="48"/>
        <v>94888.83950323483</v>
      </c>
      <c r="M357" s="45">
        <f t="shared" si="49"/>
        <v>13746.638782322754</v>
      </c>
      <c r="N357" s="44">
        <f t="shared" si="45"/>
        <v>108635.47828555759</v>
      </c>
      <c r="O357" s="41"/>
      <c r="P357" s="41"/>
      <c r="Q357" s="41"/>
    </row>
    <row r="358" spans="1:17" s="70" customFormat="1" ht="12.75">
      <c r="A358" s="35" t="s">
        <v>480</v>
      </c>
      <c r="B358" s="36" t="s">
        <v>170</v>
      </c>
      <c r="C358" s="70">
        <v>1751</v>
      </c>
      <c r="D358" s="37">
        <v>1587382.26</v>
      </c>
      <c r="E358" s="38">
        <v>113050</v>
      </c>
      <c r="F358" s="39">
        <f t="shared" si="50"/>
        <v>24586.522222556392</v>
      </c>
      <c r="G358" s="40">
        <f t="shared" si="46"/>
        <v>0.0013422254758704345</v>
      </c>
      <c r="H358" s="41">
        <f t="shared" si="51"/>
        <v>14.041417602830606</v>
      </c>
      <c r="I358" s="36">
        <f t="shared" si="53"/>
        <v>5325.522222556391</v>
      </c>
      <c r="J358" s="41">
        <f t="shared" si="52"/>
        <v>5325.522222556391</v>
      </c>
      <c r="K358" s="41">
        <f t="shared" si="47"/>
        <v>0.0014133118498062499</v>
      </c>
      <c r="L358" s="42">
        <f t="shared" si="48"/>
        <v>267263.42805186554</v>
      </c>
      <c r="M358" s="45">
        <f t="shared" si="49"/>
        <v>76007.77701795439</v>
      </c>
      <c r="N358" s="44">
        <f t="shared" si="45"/>
        <v>343271.20506981993</v>
      </c>
      <c r="O358" s="41"/>
      <c r="P358" s="41"/>
      <c r="Q358" s="41"/>
    </row>
    <row r="359" spans="1:17" s="70" customFormat="1" ht="12.75">
      <c r="A359" s="35" t="s">
        <v>478</v>
      </c>
      <c r="B359" s="36" t="s">
        <v>468</v>
      </c>
      <c r="C359" s="70">
        <v>1234</v>
      </c>
      <c r="D359" s="37">
        <v>7639819.83</v>
      </c>
      <c r="E359" s="38">
        <v>664750</v>
      </c>
      <c r="F359" s="39">
        <f t="shared" si="50"/>
        <v>14182.0799852877</v>
      </c>
      <c r="G359" s="40">
        <f t="shared" si="46"/>
        <v>0.000774226988460433</v>
      </c>
      <c r="H359" s="41">
        <f t="shared" si="51"/>
        <v>11.492771462955998</v>
      </c>
      <c r="I359" s="36">
        <f t="shared" si="53"/>
        <v>608.0799852877019</v>
      </c>
      <c r="J359" s="41">
        <f t="shared" si="52"/>
        <v>608.0799852877019</v>
      </c>
      <c r="K359" s="41">
        <f t="shared" si="47"/>
        <v>0.0001613750939198187</v>
      </c>
      <c r="L359" s="42">
        <f t="shared" si="48"/>
        <v>154163.7845102128</v>
      </c>
      <c r="M359" s="45">
        <f t="shared" si="49"/>
        <v>8678.737220373927</v>
      </c>
      <c r="N359" s="44">
        <f t="shared" si="45"/>
        <v>162842.52173058674</v>
      </c>
      <c r="O359" s="41"/>
      <c r="P359" s="41"/>
      <c r="Q359" s="41"/>
    </row>
    <row r="360" spans="1:17" s="70" customFormat="1" ht="12.75">
      <c r="A360" s="35" t="s">
        <v>478</v>
      </c>
      <c r="B360" s="36" t="s">
        <v>469</v>
      </c>
      <c r="C360" s="70">
        <v>184</v>
      </c>
      <c r="D360" s="37">
        <v>1218973.25</v>
      </c>
      <c r="E360" s="38">
        <v>236050</v>
      </c>
      <c r="F360" s="39">
        <f t="shared" si="50"/>
        <v>950.1846134293581</v>
      </c>
      <c r="G360" s="40">
        <f t="shared" si="46"/>
        <v>5.187240323704386E-05</v>
      </c>
      <c r="H360" s="41">
        <f t="shared" si="51"/>
        <v>5.164046812116077</v>
      </c>
      <c r="I360" s="36">
        <f t="shared" si="53"/>
        <v>-1073.8153865706417</v>
      </c>
      <c r="J360" s="41">
        <f t="shared" si="52"/>
        <v>0</v>
      </c>
      <c r="K360" s="41">
        <f t="shared" si="47"/>
        <v>0</v>
      </c>
      <c r="L360" s="42">
        <f t="shared" si="48"/>
        <v>10328.813272919348</v>
      </c>
      <c r="M360" s="45">
        <f t="shared" si="49"/>
        <v>0</v>
      </c>
      <c r="N360" s="44">
        <f t="shared" si="45"/>
        <v>10328.813272919348</v>
      </c>
      <c r="O360" s="41"/>
      <c r="P360" s="41"/>
      <c r="Q360" s="41"/>
    </row>
    <row r="361" spans="1:17" s="70" customFormat="1" ht="12.75">
      <c r="A361" s="35" t="s">
        <v>477</v>
      </c>
      <c r="B361" s="36" t="s">
        <v>90</v>
      </c>
      <c r="C361" s="70">
        <v>4591</v>
      </c>
      <c r="D361" s="37">
        <v>14611020.45</v>
      </c>
      <c r="E361" s="38">
        <v>1565250</v>
      </c>
      <c r="F361" s="39">
        <f t="shared" si="50"/>
        <v>42855.2594703402</v>
      </c>
      <c r="G361" s="40">
        <f t="shared" si="46"/>
        <v>0.002339550934265786</v>
      </c>
      <c r="H361" s="41">
        <f t="shared" si="51"/>
        <v>9.334624149496886</v>
      </c>
      <c r="I361" s="36">
        <f t="shared" si="53"/>
        <v>-7645.740529659797</v>
      </c>
      <c r="J361" s="41">
        <f t="shared" si="52"/>
        <v>0</v>
      </c>
      <c r="K361" s="41">
        <f t="shared" si="47"/>
        <v>0</v>
      </c>
      <c r="L361" s="42">
        <f t="shared" si="48"/>
        <v>465850.4953411992</v>
      </c>
      <c r="M361" s="45">
        <f t="shared" si="49"/>
        <v>0</v>
      </c>
      <c r="N361" s="44">
        <f t="shared" si="45"/>
        <v>465850.4953411992</v>
      </c>
      <c r="O361" s="41"/>
      <c r="P361" s="41"/>
      <c r="Q361" s="41"/>
    </row>
    <row r="362" spans="1:17" s="70" customFormat="1" ht="12.75">
      <c r="A362" s="35" t="s">
        <v>480</v>
      </c>
      <c r="B362" s="36" t="s">
        <v>171</v>
      </c>
      <c r="C362" s="70">
        <v>2630</v>
      </c>
      <c r="D362" s="37">
        <v>4606261.88</v>
      </c>
      <c r="E362" s="38">
        <v>360400</v>
      </c>
      <c r="F362" s="39">
        <f t="shared" si="50"/>
        <v>33613.953230854604</v>
      </c>
      <c r="G362" s="40">
        <f t="shared" si="46"/>
        <v>0.0018350502752186007</v>
      </c>
      <c r="H362" s="41">
        <f t="shared" si="51"/>
        <v>12.780970810210876</v>
      </c>
      <c r="I362" s="36">
        <f t="shared" si="53"/>
        <v>4683.953230854604</v>
      </c>
      <c r="J362" s="41">
        <f t="shared" si="52"/>
        <v>4683.953230854604</v>
      </c>
      <c r="K362" s="41">
        <f t="shared" si="47"/>
        <v>0.0012430492876485193</v>
      </c>
      <c r="L362" s="42">
        <f t="shared" si="48"/>
        <v>365394.51531747344</v>
      </c>
      <c r="M362" s="45">
        <f t="shared" si="49"/>
        <v>66851.07260005505</v>
      </c>
      <c r="N362" s="44">
        <f t="shared" si="45"/>
        <v>432245.58791752846</v>
      </c>
      <c r="O362" s="41"/>
      <c r="P362" s="41"/>
      <c r="Q362" s="41"/>
    </row>
    <row r="363" spans="1:17" s="70" customFormat="1" ht="12.75">
      <c r="A363" s="35" t="s">
        <v>476</v>
      </c>
      <c r="B363" s="36" t="s">
        <v>60</v>
      </c>
      <c r="C363" s="70">
        <v>126</v>
      </c>
      <c r="D363" s="37">
        <v>141750</v>
      </c>
      <c r="E363" s="38">
        <v>17950</v>
      </c>
      <c r="F363" s="39">
        <f t="shared" si="50"/>
        <v>995.0139275766016</v>
      </c>
      <c r="G363" s="40">
        <f t="shared" si="46"/>
        <v>5.4319721608042525E-05</v>
      </c>
      <c r="H363" s="41">
        <f t="shared" si="51"/>
        <v>7.896935933147632</v>
      </c>
      <c r="I363" s="36">
        <f t="shared" si="53"/>
        <v>-390.98607242339835</v>
      </c>
      <c r="J363" s="41">
        <f t="shared" si="52"/>
        <v>0</v>
      </c>
      <c r="K363" s="41">
        <f t="shared" si="47"/>
        <v>0</v>
      </c>
      <c r="L363" s="42">
        <f t="shared" si="48"/>
        <v>10816.122379418937</v>
      </c>
      <c r="M363" s="45">
        <f t="shared" si="49"/>
        <v>0</v>
      </c>
      <c r="N363" s="44">
        <f t="shared" si="45"/>
        <v>10816.122379418937</v>
      </c>
      <c r="O363" s="41"/>
      <c r="P363" s="41"/>
      <c r="Q363" s="41"/>
    </row>
    <row r="364" spans="1:17" s="70" customFormat="1" ht="12.75">
      <c r="A364" s="35" t="s">
        <v>486</v>
      </c>
      <c r="B364" s="36" t="s">
        <v>331</v>
      </c>
      <c r="C364" s="70">
        <v>3533</v>
      </c>
      <c r="D364" s="37">
        <v>4707975.41</v>
      </c>
      <c r="E364" s="38">
        <v>366600</v>
      </c>
      <c r="F364" s="39">
        <f t="shared" si="50"/>
        <v>45371.73247007638</v>
      </c>
      <c r="G364" s="40">
        <f t="shared" si="46"/>
        <v>0.0024769300291622256</v>
      </c>
      <c r="H364" s="41">
        <f t="shared" si="51"/>
        <v>12.842267894162575</v>
      </c>
      <c r="I364" s="36">
        <f t="shared" si="53"/>
        <v>6508.732470076377</v>
      </c>
      <c r="J364" s="41">
        <f t="shared" si="52"/>
        <v>6508.732470076377</v>
      </c>
      <c r="K364" s="41">
        <f t="shared" si="47"/>
        <v>0.001727317686933235</v>
      </c>
      <c r="L364" s="42">
        <f t="shared" si="48"/>
        <v>493205.3686503013</v>
      </c>
      <c r="M364" s="45">
        <f t="shared" si="49"/>
        <v>92894.98110808912</v>
      </c>
      <c r="N364" s="44">
        <f t="shared" si="45"/>
        <v>586100.3497583905</v>
      </c>
      <c r="O364" s="41"/>
      <c r="P364" s="41"/>
      <c r="Q364" s="41"/>
    </row>
    <row r="365" spans="1:17" s="70" customFormat="1" ht="12.75">
      <c r="A365" s="35" t="s">
        <v>487</v>
      </c>
      <c r="B365" s="36" t="s">
        <v>360</v>
      </c>
      <c r="C365" s="70">
        <v>482</v>
      </c>
      <c r="D365" s="37">
        <v>593800.53</v>
      </c>
      <c r="E365" s="38">
        <v>50850</v>
      </c>
      <c r="F365" s="39">
        <f t="shared" si="50"/>
        <v>5628.551729793511</v>
      </c>
      <c r="G365" s="40">
        <f t="shared" si="46"/>
        <v>0.0003072734506978166</v>
      </c>
      <c r="H365" s="41">
        <f t="shared" si="51"/>
        <v>11.677493215339233</v>
      </c>
      <c r="I365" s="36">
        <f t="shared" si="53"/>
        <v>326.5517297935102</v>
      </c>
      <c r="J365" s="41">
        <f t="shared" si="52"/>
        <v>326.5517297935102</v>
      </c>
      <c r="K365" s="41">
        <f t="shared" si="47"/>
        <v>8.666181643879332E-05</v>
      </c>
      <c r="L365" s="42">
        <f t="shared" si="48"/>
        <v>61184.17304631142</v>
      </c>
      <c r="M365" s="45">
        <f t="shared" si="49"/>
        <v>4660.664255205743</v>
      </c>
      <c r="N365" s="44">
        <f t="shared" si="45"/>
        <v>65844.83730151717</v>
      </c>
      <c r="O365" s="41"/>
      <c r="P365" s="41"/>
      <c r="Q365" s="41"/>
    </row>
    <row r="366" spans="1:17" s="70" customFormat="1" ht="12.75">
      <c r="A366" s="35" t="s">
        <v>489</v>
      </c>
      <c r="B366" s="36" t="s">
        <v>421</v>
      </c>
      <c r="C366" s="70">
        <v>540</v>
      </c>
      <c r="D366" s="37">
        <v>714592.35</v>
      </c>
      <c r="E366" s="38">
        <v>61750</v>
      </c>
      <c r="F366" s="39">
        <f t="shared" si="50"/>
        <v>6249.066704453441</v>
      </c>
      <c r="G366" s="40">
        <f t="shared" si="46"/>
        <v>0.0003411485550988593</v>
      </c>
      <c r="H366" s="41">
        <f t="shared" si="51"/>
        <v>11.572345748987853</v>
      </c>
      <c r="I366" s="36">
        <f t="shared" si="53"/>
        <v>309.0667044534408</v>
      </c>
      <c r="J366" s="41">
        <f t="shared" si="52"/>
        <v>309.0667044534408</v>
      </c>
      <c r="K366" s="41">
        <f t="shared" si="47"/>
        <v>8.202155911292674E-05</v>
      </c>
      <c r="L366" s="42">
        <f t="shared" si="48"/>
        <v>67929.37099598248</v>
      </c>
      <c r="M366" s="45">
        <f t="shared" si="49"/>
        <v>4411.111657045084</v>
      </c>
      <c r="N366" s="44">
        <f t="shared" si="45"/>
        <v>72340.48265302756</v>
      </c>
      <c r="O366" s="41"/>
      <c r="P366" s="41"/>
      <c r="Q366" s="41"/>
    </row>
    <row r="367" spans="1:17" s="70" customFormat="1" ht="12.75">
      <c r="A367" s="35" t="s">
        <v>481</v>
      </c>
      <c r="B367" s="36" t="s">
        <v>191</v>
      </c>
      <c r="C367" s="70">
        <v>7029</v>
      </c>
      <c r="D367" s="37">
        <v>19271831.34</v>
      </c>
      <c r="E367" s="38">
        <v>983150</v>
      </c>
      <c r="F367" s="39">
        <f t="shared" si="50"/>
        <v>137783.35196954687</v>
      </c>
      <c r="G367" s="40">
        <f t="shared" si="46"/>
        <v>0.0075218578492033585</v>
      </c>
      <c r="H367" s="41">
        <f t="shared" si="51"/>
        <v>19.602127183034124</v>
      </c>
      <c r="I367" s="36">
        <f t="shared" si="53"/>
        <v>60464.35196954686</v>
      </c>
      <c r="J367" s="41">
        <f t="shared" si="52"/>
        <v>60464.35196954686</v>
      </c>
      <c r="K367" s="41">
        <f t="shared" si="47"/>
        <v>0.016046310870222187</v>
      </c>
      <c r="L367" s="42">
        <f t="shared" si="48"/>
        <v>1497749.4841492479</v>
      </c>
      <c r="M367" s="45">
        <f t="shared" si="49"/>
        <v>862969.0742010166</v>
      </c>
      <c r="N367" s="44">
        <f t="shared" si="45"/>
        <v>2360718.5583502646</v>
      </c>
      <c r="O367" s="41"/>
      <c r="P367" s="41"/>
      <c r="Q367" s="41"/>
    </row>
    <row r="368" spans="1:17" s="70" customFormat="1" ht="12.75">
      <c r="A368" s="35" t="s">
        <v>481</v>
      </c>
      <c r="B368" s="36" t="s">
        <v>192</v>
      </c>
      <c r="C368" s="70">
        <v>3709</v>
      </c>
      <c r="D368" s="37">
        <v>15855551.7787</v>
      </c>
      <c r="E368" s="38">
        <v>1212950</v>
      </c>
      <c r="F368" s="39">
        <f t="shared" si="50"/>
        <v>48483.648581720845</v>
      </c>
      <c r="G368" s="40">
        <f t="shared" si="46"/>
        <v>0.0026468155073120737</v>
      </c>
      <c r="H368" s="41">
        <f t="shared" si="51"/>
        <v>13.071892311059813</v>
      </c>
      <c r="I368" s="36">
        <f t="shared" si="53"/>
        <v>7684.648581720845</v>
      </c>
      <c r="J368" s="41">
        <f t="shared" si="52"/>
        <v>7684.648581720845</v>
      </c>
      <c r="K368" s="41">
        <f t="shared" si="47"/>
        <v>0.002039387772365616</v>
      </c>
      <c r="L368" s="42">
        <f t="shared" si="48"/>
        <v>527032.9006729028</v>
      </c>
      <c r="M368" s="45">
        <f t="shared" si="49"/>
        <v>109678.08065598445</v>
      </c>
      <c r="N368" s="44">
        <f t="shared" si="45"/>
        <v>636710.9813288873</v>
      </c>
      <c r="O368" s="41"/>
      <c r="P368" s="41"/>
      <c r="Q368" s="41"/>
    </row>
    <row r="369" spans="1:17" s="70" customFormat="1" ht="12.75">
      <c r="A369" s="35" t="s">
        <v>480</v>
      </c>
      <c r="B369" s="36" t="s">
        <v>172</v>
      </c>
      <c r="C369" s="70">
        <v>1158</v>
      </c>
      <c r="D369" s="37">
        <v>3262315.98</v>
      </c>
      <c r="E369" s="38">
        <v>424150</v>
      </c>
      <c r="F369" s="39">
        <f t="shared" si="50"/>
        <v>8906.664870541083</v>
      </c>
      <c r="G369" s="40">
        <f t="shared" si="46"/>
        <v>0.0004862319439108329</v>
      </c>
      <c r="H369" s="41">
        <f t="shared" si="51"/>
        <v>7.691420440881764</v>
      </c>
      <c r="I369" s="36">
        <f t="shared" si="53"/>
        <v>-3831.3351294589174</v>
      </c>
      <c r="J369" s="41">
        <f t="shared" si="52"/>
        <v>0</v>
      </c>
      <c r="K369" s="41">
        <f t="shared" si="47"/>
        <v>0</v>
      </c>
      <c r="L369" s="42">
        <f t="shared" si="48"/>
        <v>96818.32038961831</v>
      </c>
      <c r="M369" s="45">
        <f t="shared" si="49"/>
        <v>0</v>
      </c>
      <c r="N369" s="44">
        <f t="shared" si="45"/>
        <v>96818.32038961831</v>
      </c>
      <c r="O369" s="41"/>
      <c r="P369" s="41"/>
      <c r="Q369" s="41"/>
    </row>
    <row r="370" spans="1:17" s="70" customFormat="1" ht="12.75">
      <c r="A370" s="35" t="s">
        <v>489</v>
      </c>
      <c r="B370" s="36" t="s">
        <v>422</v>
      </c>
      <c r="C370" s="70">
        <v>289</v>
      </c>
      <c r="D370" s="37">
        <v>711026</v>
      </c>
      <c r="E370" s="38">
        <v>102250</v>
      </c>
      <c r="F370" s="39">
        <f t="shared" si="50"/>
        <v>2009.6480586797065</v>
      </c>
      <c r="G370" s="40">
        <f t="shared" si="46"/>
        <v>0.00010971054781463926</v>
      </c>
      <c r="H370" s="41">
        <f t="shared" si="51"/>
        <v>6.953799511002445</v>
      </c>
      <c r="I370" s="36">
        <f t="shared" si="53"/>
        <v>-1169.3519413202935</v>
      </c>
      <c r="J370" s="41">
        <f t="shared" si="52"/>
        <v>0</v>
      </c>
      <c r="K370" s="41">
        <f t="shared" si="47"/>
        <v>0</v>
      </c>
      <c r="L370" s="42">
        <f t="shared" si="48"/>
        <v>21845.52270055335</v>
      </c>
      <c r="M370" s="45">
        <f t="shared" si="49"/>
        <v>0</v>
      </c>
      <c r="N370" s="44">
        <f t="shared" si="45"/>
        <v>21845.52270055335</v>
      </c>
      <c r="O370" s="41"/>
      <c r="P370" s="41"/>
      <c r="Q370" s="41"/>
    </row>
    <row r="371" spans="1:17" s="70" customFormat="1" ht="12.75">
      <c r="A371" s="35" t="s">
        <v>483</v>
      </c>
      <c r="B371" s="36" t="s">
        <v>240</v>
      </c>
      <c r="C371" s="70">
        <v>356</v>
      </c>
      <c r="D371" s="37">
        <v>1770425.45</v>
      </c>
      <c r="E371" s="38">
        <v>166600</v>
      </c>
      <c r="F371" s="39">
        <f t="shared" si="50"/>
        <v>3783.1420180072023</v>
      </c>
      <c r="G371" s="40">
        <f t="shared" si="46"/>
        <v>0.00020652898972212523</v>
      </c>
      <c r="H371" s="41">
        <f t="shared" si="51"/>
        <v>10.626803421368548</v>
      </c>
      <c r="I371" s="36">
        <f t="shared" si="53"/>
        <v>-132.85798199279697</v>
      </c>
      <c r="J371" s="41">
        <f t="shared" si="52"/>
        <v>0</v>
      </c>
      <c r="K371" s="41">
        <f t="shared" si="47"/>
        <v>0</v>
      </c>
      <c r="L371" s="42">
        <f t="shared" si="48"/>
        <v>41123.97415898247</v>
      </c>
      <c r="M371" s="45">
        <f t="shared" si="49"/>
        <v>0</v>
      </c>
      <c r="N371" s="44">
        <f t="shared" si="45"/>
        <v>41123.97415898247</v>
      </c>
      <c r="O371" s="41"/>
      <c r="P371" s="41"/>
      <c r="Q371" s="41"/>
    </row>
    <row r="372" spans="1:17" s="70" customFormat="1" ht="12.75">
      <c r="A372" s="35" t="s">
        <v>483</v>
      </c>
      <c r="B372" s="36" t="s">
        <v>241</v>
      </c>
      <c r="C372" s="70">
        <v>6020</v>
      </c>
      <c r="D372" s="37">
        <v>12424792.74</v>
      </c>
      <c r="E372" s="38">
        <v>630300</v>
      </c>
      <c r="F372" s="39">
        <f t="shared" si="50"/>
        <v>118669.28810851976</v>
      </c>
      <c r="G372" s="40">
        <f t="shared" si="46"/>
        <v>0.00647838438722068</v>
      </c>
      <c r="H372" s="41">
        <f t="shared" si="51"/>
        <v>19.712506330318895</v>
      </c>
      <c r="I372" s="36">
        <f t="shared" si="53"/>
        <v>52449.28810851975</v>
      </c>
      <c r="J372" s="41">
        <f t="shared" si="52"/>
        <v>52449.28810851975</v>
      </c>
      <c r="K372" s="41">
        <f t="shared" si="47"/>
        <v>0.013919235954683518</v>
      </c>
      <c r="L372" s="42">
        <f t="shared" si="48"/>
        <v>1289973.443875699</v>
      </c>
      <c r="M372" s="45">
        <f t="shared" si="49"/>
        <v>748575.1873154639</v>
      </c>
      <c r="N372" s="44">
        <f t="shared" si="45"/>
        <v>2038548.6311911629</v>
      </c>
      <c r="O372" s="41"/>
      <c r="P372" s="41"/>
      <c r="Q372" s="41"/>
    </row>
    <row r="373" spans="1:17" s="70" customFormat="1" ht="12.75">
      <c r="A373" s="35" t="s">
        <v>475</v>
      </c>
      <c r="B373" s="36" t="s">
        <v>11</v>
      </c>
      <c r="C373" s="70">
        <v>5038</v>
      </c>
      <c r="D373" s="37">
        <v>5177168.89</v>
      </c>
      <c r="E373" s="38">
        <v>439500</v>
      </c>
      <c r="F373" s="39">
        <f t="shared" si="50"/>
        <v>59346.0224523777</v>
      </c>
      <c r="G373" s="40">
        <f t="shared" si="46"/>
        <v>0.003239813362220121</v>
      </c>
      <c r="H373" s="41">
        <f t="shared" si="51"/>
        <v>11.779678930602957</v>
      </c>
      <c r="I373" s="36">
        <f t="shared" si="53"/>
        <v>3928.0224523776974</v>
      </c>
      <c r="J373" s="41">
        <f t="shared" si="52"/>
        <v>3928.0224523776974</v>
      </c>
      <c r="K373" s="41">
        <f t="shared" si="47"/>
        <v>0.001042436862761889</v>
      </c>
      <c r="L373" s="42">
        <f t="shared" si="48"/>
        <v>645110.4087960062</v>
      </c>
      <c r="M373" s="45">
        <f t="shared" si="49"/>
        <v>56062.155447832425</v>
      </c>
      <c r="N373" s="44">
        <f t="shared" si="45"/>
        <v>701172.5642438387</v>
      </c>
      <c r="O373" s="41"/>
      <c r="P373" s="41"/>
      <c r="Q373" s="41"/>
    </row>
    <row r="374" spans="1:17" s="70" customFormat="1" ht="12.75">
      <c r="A374" s="35" t="s">
        <v>490</v>
      </c>
      <c r="B374" s="36" t="s">
        <v>453</v>
      </c>
      <c r="C374" s="70">
        <v>20818</v>
      </c>
      <c r="D374" s="37">
        <v>46196915.72</v>
      </c>
      <c r="E374" s="38">
        <v>3198550</v>
      </c>
      <c r="F374" s="39">
        <f t="shared" si="50"/>
        <v>300676.05366774317</v>
      </c>
      <c r="G374" s="40">
        <f t="shared" si="46"/>
        <v>0.016414483332123295</v>
      </c>
      <c r="H374" s="41">
        <f t="shared" si="51"/>
        <v>14.443080683434681</v>
      </c>
      <c r="I374" s="36">
        <f t="shared" si="53"/>
        <v>71678.0536677432</v>
      </c>
      <c r="J374" s="41">
        <f t="shared" si="52"/>
        <v>71678.0536677432</v>
      </c>
      <c r="K374" s="41">
        <f t="shared" si="47"/>
        <v>0.019022255167877502</v>
      </c>
      <c r="L374" s="42">
        <f t="shared" si="48"/>
        <v>3268445.7000032077</v>
      </c>
      <c r="M374" s="45">
        <f t="shared" si="49"/>
        <v>1023015.0758142112</v>
      </c>
      <c r="N374" s="44">
        <f t="shared" si="45"/>
        <v>4291460.7758174185</v>
      </c>
      <c r="O374" s="41"/>
      <c r="P374" s="41"/>
      <c r="Q374" s="41"/>
    </row>
    <row r="375" spans="1:17" s="70" customFormat="1" ht="12.75">
      <c r="A375" s="35" t="s">
        <v>476</v>
      </c>
      <c r="B375" s="36" t="s">
        <v>496</v>
      </c>
      <c r="C375" s="70">
        <v>729</v>
      </c>
      <c r="D375" s="37">
        <v>941779.666</v>
      </c>
      <c r="E375" s="38">
        <v>85250</v>
      </c>
      <c r="F375" s="39">
        <f t="shared" si="50"/>
        <v>8053.458962041055</v>
      </c>
      <c r="G375" s="40">
        <f t="shared" si="46"/>
        <v>0.000439653794460266</v>
      </c>
      <c r="H375" s="41">
        <f t="shared" si="51"/>
        <v>11.047268809384164</v>
      </c>
      <c r="I375" s="36">
        <f t="shared" si="53"/>
        <v>34.45896204105556</v>
      </c>
      <c r="J375" s="41">
        <f t="shared" si="52"/>
        <v>34.45896204105556</v>
      </c>
      <c r="K375" s="41">
        <f t="shared" si="47"/>
        <v>9.144879572255299E-06</v>
      </c>
      <c r="L375" s="42">
        <f t="shared" si="48"/>
        <v>87543.69692414007</v>
      </c>
      <c r="M375" s="45">
        <f t="shared" si="49"/>
        <v>491.8107546323306</v>
      </c>
      <c r="N375" s="44">
        <f t="shared" si="45"/>
        <v>88035.5076787724</v>
      </c>
      <c r="O375" s="41"/>
      <c r="P375" s="41"/>
      <c r="Q375" s="41"/>
    </row>
    <row r="376" spans="1:17" s="70" customFormat="1" ht="12.75">
      <c r="A376" s="35" t="s">
        <v>487</v>
      </c>
      <c r="B376" s="36" t="s">
        <v>497</v>
      </c>
      <c r="C376" s="70">
        <v>2058</v>
      </c>
      <c r="D376" s="37">
        <v>2705758.15</v>
      </c>
      <c r="E376" s="38">
        <v>220650</v>
      </c>
      <c r="F376" s="39">
        <f t="shared" si="50"/>
        <v>25236.57499524133</v>
      </c>
      <c r="G376" s="40">
        <f t="shared" si="46"/>
        <v>0.0013777131054042067</v>
      </c>
      <c r="H376" s="41">
        <f t="shared" si="51"/>
        <v>12.262670065714932</v>
      </c>
      <c r="I376" s="36">
        <f t="shared" si="53"/>
        <v>2598.5749952413303</v>
      </c>
      <c r="J376" s="41">
        <f t="shared" si="52"/>
        <v>2598.5749952413303</v>
      </c>
      <c r="K376" s="41">
        <f t="shared" si="47"/>
        <v>0.0006896219149794193</v>
      </c>
      <c r="L376" s="42">
        <f t="shared" si="48"/>
        <v>274329.7113948187</v>
      </c>
      <c r="M376" s="45">
        <f t="shared" si="49"/>
        <v>37087.80107351125</v>
      </c>
      <c r="N376" s="44">
        <f t="shared" si="45"/>
        <v>311417.5124683299</v>
      </c>
      <c r="O376" s="41"/>
      <c r="P376" s="41"/>
      <c r="Q376" s="41"/>
    </row>
    <row r="377" spans="1:17" s="70" customFormat="1" ht="12.75">
      <c r="A377" s="35" t="s">
        <v>476</v>
      </c>
      <c r="B377" s="36" t="s">
        <v>498</v>
      </c>
      <c r="C377" s="70">
        <v>428</v>
      </c>
      <c r="D377" s="37">
        <v>350869.91</v>
      </c>
      <c r="E377" s="38">
        <v>30750</v>
      </c>
      <c r="F377" s="39">
        <f t="shared" si="50"/>
        <v>4883.65273105691</v>
      </c>
      <c r="G377" s="40">
        <f t="shared" si="46"/>
        <v>0.00026660798349573383</v>
      </c>
      <c r="H377" s="41">
        <f t="shared" si="51"/>
        <v>11.41040357723577</v>
      </c>
      <c r="I377" s="36">
        <f t="shared" si="53"/>
        <v>175.65273105690991</v>
      </c>
      <c r="J377" s="41">
        <f t="shared" si="52"/>
        <v>175.65273105690991</v>
      </c>
      <c r="K377" s="41">
        <f t="shared" si="47"/>
        <v>4.661553851039862E-05</v>
      </c>
      <c r="L377" s="42">
        <f t="shared" si="48"/>
        <v>53086.88062924478</v>
      </c>
      <c r="M377" s="45">
        <f t="shared" si="49"/>
        <v>2506.979232613079</v>
      </c>
      <c r="N377" s="44">
        <f t="shared" si="45"/>
        <v>55593.859861857854</v>
      </c>
      <c r="O377" s="41"/>
      <c r="P377" s="41"/>
      <c r="Q377" s="41"/>
    </row>
    <row r="378" spans="1:17" s="70" customFormat="1" ht="12.75">
      <c r="A378" s="35" t="s">
        <v>481</v>
      </c>
      <c r="B378" s="36" t="s">
        <v>499</v>
      </c>
      <c r="C378" s="70">
        <v>2608</v>
      </c>
      <c r="D378" s="37">
        <v>8584164.96</v>
      </c>
      <c r="E378" s="38">
        <v>1078100</v>
      </c>
      <c r="F378" s="39">
        <f t="shared" si="50"/>
        <v>20765.70096992858</v>
      </c>
      <c r="G378" s="40">
        <f t="shared" si="46"/>
        <v>0.001133639504353109</v>
      </c>
      <c r="H378" s="41">
        <f t="shared" si="51"/>
        <v>7.96230865411372</v>
      </c>
      <c r="I378" s="36">
        <f t="shared" si="53"/>
        <v>-7922.299030071419</v>
      </c>
      <c r="J378" s="41">
        <f t="shared" si="52"/>
        <v>0</v>
      </c>
      <c r="K378" s="41">
        <f t="shared" si="47"/>
        <v>0</v>
      </c>
      <c r="L378" s="42">
        <f t="shared" si="48"/>
        <v>225729.86845741892</v>
      </c>
      <c r="M378" s="45">
        <f t="shared" si="49"/>
        <v>0</v>
      </c>
      <c r="N378" s="44">
        <f t="shared" si="45"/>
        <v>225729.86845741892</v>
      </c>
      <c r="O378" s="41"/>
      <c r="P378" s="41"/>
      <c r="Q378" s="41"/>
    </row>
    <row r="379" spans="1:17" s="70" customFormat="1" ht="12.75">
      <c r="A379" s="35" t="s">
        <v>476</v>
      </c>
      <c r="B379" s="36" t="s">
        <v>500</v>
      </c>
      <c r="C379" s="70">
        <v>260</v>
      </c>
      <c r="D379" s="37">
        <v>202111.17</v>
      </c>
      <c r="E379" s="38">
        <v>22700</v>
      </c>
      <c r="F379" s="39">
        <f t="shared" si="50"/>
        <v>2314.929700440529</v>
      </c>
      <c r="G379" s="40">
        <f t="shared" si="46"/>
        <v>0.00012637645904754248</v>
      </c>
      <c r="H379" s="41">
        <f t="shared" si="51"/>
        <v>8.90357577092511</v>
      </c>
      <c r="I379" s="36">
        <f t="shared" si="53"/>
        <v>-545.0702995594713</v>
      </c>
      <c r="J379" s="41">
        <f t="shared" si="52"/>
        <v>0</v>
      </c>
      <c r="K379" s="41">
        <f t="shared" si="47"/>
        <v>0</v>
      </c>
      <c r="L379" s="42">
        <f t="shared" si="48"/>
        <v>25164.032628868677</v>
      </c>
      <c r="M379" s="45">
        <f t="shared" si="49"/>
        <v>0</v>
      </c>
      <c r="N379" s="44">
        <f t="shared" si="45"/>
        <v>25164.032628868677</v>
      </c>
      <c r="O379" s="41"/>
      <c r="P379" s="41"/>
      <c r="Q379" s="41"/>
    </row>
    <row r="380" spans="1:17" s="70" customFormat="1" ht="12.75">
      <c r="A380" s="35" t="s">
        <v>478</v>
      </c>
      <c r="B380" s="36" t="s">
        <v>111</v>
      </c>
      <c r="C380" s="70">
        <v>128</v>
      </c>
      <c r="D380" s="37">
        <v>601245.15</v>
      </c>
      <c r="E380" s="38">
        <v>148650</v>
      </c>
      <c r="F380" s="39">
        <f t="shared" si="50"/>
        <v>517.7220262361252</v>
      </c>
      <c r="G380" s="40">
        <f t="shared" si="46"/>
        <v>2.8263439893742574E-05</v>
      </c>
      <c r="H380" s="41">
        <f t="shared" si="51"/>
        <v>4.044703329969728</v>
      </c>
      <c r="I380" s="36">
        <f t="shared" si="53"/>
        <v>-890.2779737638748</v>
      </c>
      <c r="J380" s="41">
        <f t="shared" si="52"/>
        <v>0</v>
      </c>
      <c r="K380" s="41">
        <f t="shared" si="47"/>
        <v>0</v>
      </c>
      <c r="L380" s="42">
        <f t="shared" si="48"/>
        <v>5627.805439798301</v>
      </c>
      <c r="M380" s="45">
        <f t="shared" si="49"/>
        <v>0</v>
      </c>
      <c r="N380" s="44">
        <f t="shared" si="45"/>
        <v>5627.805439798301</v>
      </c>
      <c r="O380" s="41"/>
      <c r="P380" s="41"/>
      <c r="Q380" s="41"/>
    </row>
    <row r="381" spans="1:17" s="70" customFormat="1" ht="12.75">
      <c r="A381" s="35" t="s">
        <v>490</v>
      </c>
      <c r="B381" s="36" t="s">
        <v>454</v>
      </c>
      <c r="C381" s="70">
        <v>22259</v>
      </c>
      <c r="D381" s="37">
        <v>32322296.080000002</v>
      </c>
      <c r="E381" s="38">
        <v>2123150</v>
      </c>
      <c r="F381" s="39">
        <f t="shared" si="50"/>
        <v>338865.35969890025</v>
      </c>
      <c r="G381" s="40">
        <f t="shared" si="46"/>
        <v>0.018499310905410796</v>
      </c>
      <c r="H381" s="41">
        <f t="shared" si="51"/>
        <v>15.223745887007514</v>
      </c>
      <c r="I381" s="36">
        <f t="shared" si="53"/>
        <v>94016.35969890025</v>
      </c>
      <c r="J381" s="41">
        <f t="shared" si="52"/>
        <v>94016.35969890025</v>
      </c>
      <c r="K381" s="41">
        <f t="shared" si="47"/>
        <v>0.02495049869012081</v>
      </c>
      <c r="L381" s="42">
        <f t="shared" si="48"/>
        <v>3683575.7762465645</v>
      </c>
      <c r="M381" s="45">
        <f t="shared" si="49"/>
        <v>1341835.4492573217</v>
      </c>
      <c r="N381" s="44">
        <f t="shared" si="45"/>
        <v>5025411.225503886</v>
      </c>
      <c r="O381" s="41"/>
      <c r="P381" s="41"/>
      <c r="Q381" s="41"/>
    </row>
    <row r="382" spans="1:17" s="70" customFormat="1" ht="12.75">
      <c r="A382" s="35" t="s">
        <v>485</v>
      </c>
      <c r="B382" s="36" t="s">
        <v>320</v>
      </c>
      <c r="C382" s="70">
        <v>1326</v>
      </c>
      <c r="D382" s="37">
        <v>1264115.12</v>
      </c>
      <c r="E382" s="38">
        <v>108750</v>
      </c>
      <c r="F382" s="39">
        <f t="shared" si="50"/>
        <v>15413.486428689655</v>
      </c>
      <c r="G382" s="40">
        <f t="shared" si="46"/>
        <v>0.000841451831588867</v>
      </c>
      <c r="H382" s="41">
        <f t="shared" si="51"/>
        <v>11.624047080459771</v>
      </c>
      <c r="I382" s="36">
        <f t="shared" si="53"/>
        <v>827.4864286896568</v>
      </c>
      <c r="J382" s="41">
        <f t="shared" si="52"/>
        <v>827.4864286896568</v>
      </c>
      <c r="K382" s="41">
        <f t="shared" si="47"/>
        <v>0.00021960219605647564</v>
      </c>
      <c r="L382" s="42">
        <f t="shared" si="48"/>
        <v>167549.56979573102</v>
      </c>
      <c r="M382" s="45">
        <f t="shared" si="49"/>
        <v>11810.185241708634</v>
      </c>
      <c r="N382" s="44">
        <f t="shared" si="45"/>
        <v>179359.75503743964</v>
      </c>
      <c r="O382" s="41"/>
      <c r="P382" s="41"/>
      <c r="Q382" s="41"/>
    </row>
    <row r="383" spans="1:17" s="70" customFormat="1" ht="12.75">
      <c r="A383" s="35" t="s">
        <v>477</v>
      </c>
      <c r="B383" s="36" t="s">
        <v>91</v>
      </c>
      <c r="C383" s="70">
        <v>22361</v>
      </c>
      <c r="D383" s="37">
        <v>71131467.3</v>
      </c>
      <c r="E383" s="38">
        <v>5592350</v>
      </c>
      <c r="F383" s="39">
        <f t="shared" si="50"/>
        <v>284419.0260436668</v>
      </c>
      <c r="G383" s="40">
        <f t="shared" si="46"/>
        <v>0.015526980966337464</v>
      </c>
      <c r="H383" s="41">
        <f t="shared" si="51"/>
        <v>12.719423373000616</v>
      </c>
      <c r="I383" s="36">
        <f t="shared" si="53"/>
        <v>38448.026043666774</v>
      </c>
      <c r="J383" s="41">
        <f t="shared" si="52"/>
        <v>38448.026043666774</v>
      </c>
      <c r="K383" s="41">
        <f t="shared" si="47"/>
        <v>0.010203515925446535</v>
      </c>
      <c r="L383" s="42">
        <f t="shared" si="48"/>
        <v>3091726.5652913298</v>
      </c>
      <c r="M383" s="45">
        <f t="shared" si="49"/>
        <v>548744.1171365017</v>
      </c>
      <c r="N383" s="44">
        <f t="shared" si="45"/>
        <v>3640470.6824278315</v>
      </c>
      <c r="O383" s="41"/>
      <c r="P383" s="41"/>
      <c r="Q383" s="41"/>
    </row>
    <row r="384" spans="1:17" s="70" customFormat="1" ht="12.75">
      <c r="A384" s="35" t="s">
        <v>488</v>
      </c>
      <c r="B384" s="36" t="s">
        <v>383</v>
      </c>
      <c r="C384" s="70">
        <v>1425</v>
      </c>
      <c r="D384" s="37">
        <v>2984598.98</v>
      </c>
      <c r="E384" s="38">
        <v>217700</v>
      </c>
      <c r="F384" s="39">
        <f t="shared" si="50"/>
        <v>19536.30476113918</v>
      </c>
      <c r="G384" s="40">
        <f t="shared" si="46"/>
        <v>0.0010665244037935926</v>
      </c>
      <c r="H384" s="41">
        <f t="shared" si="51"/>
        <v>13.70968755167662</v>
      </c>
      <c r="I384" s="36">
        <f t="shared" si="53"/>
        <v>3861.304761139183</v>
      </c>
      <c r="J384" s="41">
        <f t="shared" si="52"/>
        <v>3861.304761139183</v>
      </c>
      <c r="K384" s="41">
        <f t="shared" si="47"/>
        <v>0.00102473101163996</v>
      </c>
      <c r="L384" s="42">
        <f t="shared" si="48"/>
        <v>212365.93507063112</v>
      </c>
      <c r="M384" s="45">
        <f t="shared" si="49"/>
        <v>55109.93645655094</v>
      </c>
      <c r="N384" s="44">
        <f t="shared" si="45"/>
        <v>267475.87152718205</v>
      </c>
      <c r="O384" s="41"/>
      <c r="P384" s="41"/>
      <c r="Q384" s="41"/>
    </row>
    <row r="385" spans="1:17" s="70" customFormat="1" ht="12.75">
      <c r="A385" s="35" t="s">
        <v>488</v>
      </c>
      <c r="B385" s="36" t="s">
        <v>384</v>
      </c>
      <c r="C385" s="70">
        <v>2656</v>
      </c>
      <c r="D385" s="37">
        <v>5263259.71</v>
      </c>
      <c r="E385" s="38">
        <v>378550</v>
      </c>
      <c r="F385" s="39">
        <f t="shared" si="50"/>
        <v>36928.325953665306</v>
      </c>
      <c r="G385" s="40">
        <f t="shared" si="46"/>
        <v>0.0020159882486667233</v>
      </c>
      <c r="H385" s="41">
        <f t="shared" si="51"/>
        <v>13.903737181349888</v>
      </c>
      <c r="I385" s="36">
        <f t="shared" si="53"/>
        <v>7712.325953665301</v>
      </c>
      <c r="J385" s="41">
        <f t="shared" si="52"/>
        <v>7712.325953665301</v>
      </c>
      <c r="K385" s="41">
        <f t="shared" si="47"/>
        <v>0.0020467329220252898</v>
      </c>
      <c r="L385" s="42">
        <f aca="true" t="shared" si="54" ref="L385:L448">$B$501*G385</f>
        <v>401422.8160149717</v>
      </c>
      <c r="M385" s="45">
        <f aca="true" t="shared" si="55" ref="M385:M448">$G$501*K385</f>
        <v>110073.10210689249</v>
      </c>
      <c r="N385" s="44">
        <f aca="true" t="shared" si="56" ref="N385:N448">L385+M385</f>
        <v>511495.9181218642</v>
      </c>
      <c r="O385" s="41"/>
      <c r="P385" s="41"/>
      <c r="Q385" s="41"/>
    </row>
    <row r="386" spans="1:17" s="70" customFormat="1" ht="12.75">
      <c r="A386" s="35" t="s">
        <v>477</v>
      </c>
      <c r="B386" s="36" t="s">
        <v>92</v>
      </c>
      <c r="C386" s="70">
        <v>1937</v>
      </c>
      <c r="D386" s="37">
        <v>5464169.63</v>
      </c>
      <c r="E386" s="38">
        <v>624800</v>
      </c>
      <c r="F386" s="39">
        <f t="shared" si="50"/>
        <v>16939.975309395006</v>
      </c>
      <c r="G386" s="40">
        <f t="shared" si="46"/>
        <v>0.0009247857917874326</v>
      </c>
      <c r="H386" s="41">
        <f t="shared" si="51"/>
        <v>8.745469958386684</v>
      </c>
      <c r="I386" s="36">
        <f t="shared" si="53"/>
        <v>-4367.024690604993</v>
      </c>
      <c r="J386" s="41">
        <f t="shared" si="52"/>
        <v>0</v>
      </c>
      <c r="K386" s="41">
        <f t="shared" si="47"/>
        <v>0</v>
      </c>
      <c r="L386" s="42">
        <f t="shared" si="54"/>
        <v>184142.9963668985</v>
      </c>
      <c r="M386" s="45">
        <f t="shared" si="55"/>
        <v>0</v>
      </c>
      <c r="N386" s="44">
        <f t="shared" si="56"/>
        <v>184142.9963668985</v>
      </c>
      <c r="O386" s="41"/>
      <c r="P386" s="41"/>
      <c r="Q386" s="41"/>
    </row>
    <row r="387" spans="1:17" s="70" customFormat="1" ht="12.75">
      <c r="A387" s="35" t="s">
        <v>485</v>
      </c>
      <c r="B387" s="36" t="s">
        <v>321</v>
      </c>
      <c r="C387" s="70">
        <v>697</v>
      </c>
      <c r="D387" s="37">
        <v>1090140.86</v>
      </c>
      <c r="E387" s="38">
        <v>99600</v>
      </c>
      <c r="F387" s="39">
        <f aca="true" t="shared" si="57" ref="F387:F450">(C387*D387)/E387</f>
        <v>7628.796982128515</v>
      </c>
      <c r="G387" s="40">
        <f aca="true" t="shared" si="58" ref="G387:G450">F387/$F$494</f>
        <v>0.00041647068125244264</v>
      </c>
      <c r="H387" s="41">
        <f aca="true" t="shared" si="59" ref="H387:H450">D387/E387</f>
        <v>10.94518935742972</v>
      </c>
      <c r="I387" s="36">
        <f t="shared" si="53"/>
        <v>-38.20301787148478</v>
      </c>
      <c r="J387" s="41">
        <f aca="true" t="shared" si="60" ref="J387:J450">IF(I387&gt;0,I387,0)</f>
        <v>0</v>
      </c>
      <c r="K387" s="41">
        <f aca="true" t="shared" si="61" ref="K387:K450">J387/$J$494</f>
        <v>0</v>
      </c>
      <c r="L387" s="42">
        <f t="shared" si="54"/>
        <v>82927.48420859818</v>
      </c>
      <c r="M387" s="45">
        <f t="shared" si="55"/>
        <v>0</v>
      </c>
      <c r="N387" s="44">
        <f t="shared" si="56"/>
        <v>82927.48420859818</v>
      </c>
      <c r="O387" s="41"/>
      <c r="P387" s="41"/>
      <c r="Q387" s="41"/>
    </row>
    <row r="388" spans="1:17" s="70" customFormat="1" ht="12.75">
      <c r="A388" s="35" t="s">
        <v>484</v>
      </c>
      <c r="B388" s="36" t="s">
        <v>298</v>
      </c>
      <c r="C388" s="70">
        <v>42</v>
      </c>
      <c r="D388" s="37">
        <v>183121.32</v>
      </c>
      <c r="E388" s="38">
        <v>12750</v>
      </c>
      <c r="F388" s="39">
        <f t="shared" si="57"/>
        <v>603.223171764706</v>
      </c>
      <c r="G388" s="40">
        <f t="shared" si="58"/>
        <v>3.293111166552658E-05</v>
      </c>
      <c r="H388" s="41">
        <f t="shared" si="59"/>
        <v>14.362456470588237</v>
      </c>
      <c r="I388" s="36">
        <f t="shared" si="53"/>
        <v>141.22317176470594</v>
      </c>
      <c r="J388" s="41">
        <f t="shared" si="60"/>
        <v>141.22317176470594</v>
      </c>
      <c r="K388" s="41">
        <f t="shared" si="61"/>
        <v>3.7478461976349186E-05</v>
      </c>
      <c r="L388" s="42">
        <f t="shared" si="54"/>
        <v>6557.230473948331</v>
      </c>
      <c r="M388" s="45">
        <f t="shared" si="55"/>
        <v>2015.5881246341714</v>
      </c>
      <c r="N388" s="44">
        <f t="shared" si="56"/>
        <v>8572.818598582502</v>
      </c>
      <c r="O388" s="41"/>
      <c r="P388" s="41"/>
      <c r="Q388" s="41"/>
    </row>
    <row r="389" spans="1:17" s="70" customFormat="1" ht="12.75">
      <c r="A389" s="35" t="s">
        <v>479</v>
      </c>
      <c r="B389" s="36" t="s">
        <v>141</v>
      </c>
      <c r="C389" s="70">
        <v>1226</v>
      </c>
      <c r="D389" s="37">
        <v>2776684.96</v>
      </c>
      <c r="E389" s="38">
        <v>248900</v>
      </c>
      <c r="F389" s="39">
        <f t="shared" si="57"/>
        <v>13677.042028766573</v>
      </c>
      <c r="G389" s="40">
        <f t="shared" si="58"/>
        <v>0.0007466559962969988</v>
      </c>
      <c r="H389" s="41">
        <f t="shared" si="59"/>
        <v>11.15582547207714</v>
      </c>
      <c r="I389" s="36">
        <f t="shared" si="53"/>
        <v>191.04202876657382</v>
      </c>
      <c r="J389" s="41">
        <f t="shared" si="60"/>
        <v>191.04202876657382</v>
      </c>
      <c r="K389" s="41">
        <f t="shared" si="61"/>
        <v>5.069962189308398E-05</v>
      </c>
      <c r="L389" s="42">
        <f t="shared" si="54"/>
        <v>148673.85900003582</v>
      </c>
      <c r="M389" s="45">
        <f t="shared" si="55"/>
        <v>2726.620848945977</v>
      </c>
      <c r="N389" s="44">
        <f t="shared" si="56"/>
        <v>151400.4798489818</v>
      </c>
      <c r="O389" s="41"/>
      <c r="P389" s="41"/>
      <c r="Q389" s="41"/>
    </row>
    <row r="390" spans="1:17" s="70" customFormat="1" ht="12.75">
      <c r="A390" s="35" t="s">
        <v>490</v>
      </c>
      <c r="B390" s="36" t="s">
        <v>455</v>
      </c>
      <c r="C390" s="70">
        <v>2948</v>
      </c>
      <c r="D390" s="37">
        <v>5977944.07</v>
      </c>
      <c r="E390" s="38">
        <v>811200</v>
      </c>
      <c r="F390" s="39">
        <f t="shared" si="57"/>
        <v>21724.57978101578</v>
      </c>
      <c r="G390" s="40">
        <f t="shared" si="58"/>
        <v>0.0011859865405407985</v>
      </c>
      <c r="H390" s="41">
        <f t="shared" si="59"/>
        <v>7.369260441321499</v>
      </c>
      <c r="I390" s="36">
        <f t="shared" si="53"/>
        <v>-10703.420218984222</v>
      </c>
      <c r="J390" s="41">
        <f t="shared" si="60"/>
        <v>0</v>
      </c>
      <c r="K390" s="41">
        <f t="shared" si="61"/>
        <v>0</v>
      </c>
      <c r="L390" s="42">
        <f t="shared" si="54"/>
        <v>236153.19046358494</v>
      </c>
      <c r="M390" s="45">
        <f t="shared" si="55"/>
        <v>0</v>
      </c>
      <c r="N390" s="44">
        <f t="shared" si="56"/>
        <v>236153.19046358494</v>
      </c>
      <c r="O390" s="41"/>
      <c r="P390" s="41"/>
      <c r="Q390" s="41"/>
    </row>
    <row r="391" spans="1:17" s="70" customFormat="1" ht="12.75">
      <c r="A391" s="35" t="s">
        <v>476</v>
      </c>
      <c r="B391" s="36" t="s">
        <v>61</v>
      </c>
      <c r="C391" s="70">
        <v>818</v>
      </c>
      <c r="D391" s="37">
        <v>913065.38</v>
      </c>
      <c r="E391" s="38">
        <v>54700</v>
      </c>
      <c r="F391" s="39">
        <f t="shared" si="57"/>
        <v>13654.25010676417</v>
      </c>
      <c r="G391" s="40">
        <f t="shared" si="58"/>
        <v>0.000745411741494357</v>
      </c>
      <c r="H391" s="41">
        <f t="shared" si="59"/>
        <v>16.692237294332724</v>
      </c>
      <c r="I391" s="36">
        <f t="shared" si="53"/>
        <v>4656.250106764168</v>
      </c>
      <c r="J391" s="41">
        <f t="shared" si="60"/>
        <v>4656.250106764168</v>
      </c>
      <c r="K391" s="41">
        <f t="shared" si="61"/>
        <v>0.0012356973037646042</v>
      </c>
      <c r="L391" s="42">
        <f t="shared" si="54"/>
        <v>148426.10345530635</v>
      </c>
      <c r="M391" s="45">
        <f t="shared" si="55"/>
        <v>66455.68360521656</v>
      </c>
      <c r="N391" s="44">
        <f t="shared" si="56"/>
        <v>214881.7870605229</v>
      </c>
      <c r="O391" s="41"/>
      <c r="P391" s="41"/>
      <c r="Q391" s="41"/>
    </row>
    <row r="392" spans="1:17" s="70" customFormat="1" ht="12.75">
      <c r="A392" s="35" t="s">
        <v>485</v>
      </c>
      <c r="B392" s="36" t="s">
        <v>322</v>
      </c>
      <c r="C392" s="70">
        <v>258</v>
      </c>
      <c r="D392" s="37">
        <v>553277.19</v>
      </c>
      <c r="E392" s="38">
        <v>37750</v>
      </c>
      <c r="F392" s="39">
        <f t="shared" si="57"/>
        <v>3781.338146225165</v>
      </c>
      <c r="G392" s="40">
        <f t="shared" si="58"/>
        <v>0.0002064305128965239</v>
      </c>
      <c r="H392" s="41">
        <f t="shared" si="59"/>
        <v>14.656349403973508</v>
      </c>
      <c r="I392" s="36">
        <f aca="true" t="shared" si="62" ref="I392:I455">(H392-11)*C392</f>
        <v>943.338146225165</v>
      </c>
      <c r="J392" s="41">
        <f t="shared" si="60"/>
        <v>943.338146225165</v>
      </c>
      <c r="K392" s="41">
        <f t="shared" si="61"/>
        <v>0.0002503474635383834</v>
      </c>
      <c r="L392" s="42">
        <f t="shared" si="54"/>
        <v>41104.36549079145</v>
      </c>
      <c r="M392" s="45">
        <f t="shared" si="55"/>
        <v>13463.662806085224</v>
      </c>
      <c r="N392" s="44">
        <f t="shared" si="56"/>
        <v>54568.02829687668</v>
      </c>
      <c r="O392" s="41"/>
      <c r="P392" s="41"/>
      <c r="Q392" s="41"/>
    </row>
    <row r="393" spans="1:17" s="70" customFormat="1" ht="12.75">
      <c r="A393" s="35" t="s">
        <v>480</v>
      </c>
      <c r="B393" s="36" t="s">
        <v>173</v>
      </c>
      <c r="C393" s="70">
        <v>4699</v>
      </c>
      <c r="D393" s="37">
        <v>5056552.77</v>
      </c>
      <c r="E393" s="38">
        <v>605750</v>
      </c>
      <c r="F393" s="39">
        <f t="shared" si="57"/>
        <v>39225.32639905902</v>
      </c>
      <c r="G393" s="40">
        <f t="shared" si="58"/>
        <v>0.0021413859152413254</v>
      </c>
      <c r="H393" s="41">
        <f t="shared" si="59"/>
        <v>8.347590210482872</v>
      </c>
      <c r="I393" s="36">
        <f t="shared" si="62"/>
        <v>-12463.673600940983</v>
      </c>
      <c r="J393" s="41">
        <f t="shared" si="60"/>
        <v>0</v>
      </c>
      <c r="K393" s="41">
        <f t="shared" si="61"/>
        <v>0</v>
      </c>
      <c r="L393" s="42">
        <f t="shared" si="54"/>
        <v>426391.9518575908</v>
      </c>
      <c r="M393" s="45">
        <f t="shared" si="55"/>
        <v>0</v>
      </c>
      <c r="N393" s="44">
        <f t="shared" si="56"/>
        <v>426391.9518575908</v>
      </c>
      <c r="O393" s="41"/>
      <c r="P393" s="41"/>
      <c r="Q393" s="41"/>
    </row>
    <row r="394" spans="1:17" s="70" customFormat="1" ht="12.75">
      <c r="A394" s="35" t="s">
        <v>487</v>
      </c>
      <c r="B394" s="36" t="s">
        <v>361</v>
      </c>
      <c r="C394" s="70">
        <v>8605</v>
      </c>
      <c r="D394" s="37">
        <v>15825862.33</v>
      </c>
      <c r="E394" s="38">
        <v>1256250</v>
      </c>
      <c r="F394" s="39">
        <f t="shared" si="57"/>
        <v>108403.22017882587</v>
      </c>
      <c r="G394" s="40">
        <f t="shared" si="58"/>
        <v>0.005917940019061527</v>
      </c>
      <c r="H394" s="41">
        <f t="shared" si="59"/>
        <v>12.59770135721393</v>
      </c>
      <c r="I394" s="36">
        <f t="shared" si="62"/>
        <v>13748.22017882587</v>
      </c>
      <c r="J394" s="41">
        <f t="shared" si="60"/>
        <v>13748.22017882587</v>
      </c>
      <c r="K394" s="41">
        <f t="shared" si="61"/>
        <v>0.003648566596939828</v>
      </c>
      <c r="L394" s="42">
        <f t="shared" si="54"/>
        <v>1178377.973696264</v>
      </c>
      <c r="M394" s="45">
        <f t="shared" si="55"/>
        <v>196219.56496959724</v>
      </c>
      <c r="N394" s="44">
        <f t="shared" si="56"/>
        <v>1374597.5386658611</v>
      </c>
      <c r="O394" s="41"/>
      <c r="P394" s="41"/>
      <c r="Q394" s="41"/>
    </row>
    <row r="395" spans="1:17" s="70" customFormat="1" ht="12.75">
      <c r="A395" s="35" t="s">
        <v>487</v>
      </c>
      <c r="B395" s="36" t="s">
        <v>362</v>
      </c>
      <c r="C395" s="70">
        <v>929</v>
      </c>
      <c r="D395" s="37">
        <v>1873940.63</v>
      </c>
      <c r="E395" s="38">
        <v>177350</v>
      </c>
      <c r="F395" s="39">
        <f t="shared" si="57"/>
        <v>9816.131070031011</v>
      </c>
      <c r="G395" s="40">
        <f t="shared" si="58"/>
        <v>0.0005358814507157657</v>
      </c>
      <c r="H395" s="41">
        <f t="shared" si="59"/>
        <v>10.566341302509162</v>
      </c>
      <c r="I395" s="36">
        <f t="shared" si="62"/>
        <v>-402.86892996898837</v>
      </c>
      <c r="J395" s="41">
        <f t="shared" si="60"/>
        <v>0</v>
      </c>
      <c r="K395" s="41">
        <f t="shared" si="61"/>
        <v>0</v>
      </c>
      <c r="L395" s="42">
        <f t="shared" si="54"/>
        <v>106704.51136745344</v>
      </c>
      <c r="M395" s="45">
        <f t="shared" si="55"/>
        <v>0</v>
      </c>
      <c r="N395" s="44">
        <f t="shared" si="56"/>
        <v>106704.51136745344</v>
      </c>
      <c r="O395" s="41"/>
      <c r="P395" s="41"/>
      <c r="Q395" s="41"/>
    </row>
    <row r="396" spans="1:17" s="70" customFormat="1" ht="12.75">
      <c r="A396" s="35" t="s">
        <v>476</v>
      </c>
      <c r="B396" s="36" t="s">
        <v>62</v>
      </c>
      <c r="C396" s="70">
        <v>442</v>
      </c>
      <c r="D396" s="37">
        <v>400259.48</v>
      </c>
      <c r="E396" s="38">
        <v>24850</v>
      </c>
      <c r="F396" s="39">
        <f t="shared" si="57"/>
        <v>7119.30342696177</v>
      </c>
      <c r="G396" s="40">
        <f t="shared" si="58"/>
        <v>0.0003886564494002771</v>
      </c>
      <c r="H396" s="41">
        <f t="shared" si="59"/>
        <v>16.107021327967807</v>
      </c>
      <c r="I396" s="36">
        <f t="shared" si="62"/>
        <v>2257.3034269617706</v>
      </c>
      <c r="J396" s="41">
        <f t="shared" si="60"/>
        <v>2257.3034269617706</v>
      </c>
      <c r="K396" s="41">
        <f t="shared" si="61"/>
        <v>0.0005990536793595261</v>
      </c>
      <c r="L396" s="42">
        <f t="shared" si="54"/>
        <v>77389.12490378885</v>
      </c>
      <c r="M396" s="45">
        <f t="shared" si="55"/>
        <v>32217.049965855775</v>
      </c>
      <c r="N396" s="44">
        <f t="shared" si="56"/>
        <v>109606.17486964463</v>
      </c>
      <c r="O396" s="41"/>
      <c r="P396" s="41"/>
      <c r="Q396" s="41"/>
    </row>
    <row r="397" spans="1:17" s="70" customFormat="1" ht="12.75">
      <c r="A397" s="35" t="s">
        <v>487</v>
      </c>
      <c r="B397" s="36" t="s">
        <v>363</v>
      </c>
      <c r="C397" s="70">
        <v>988</v>
      </c>
      <c r="D397" s="37">
        <v>1717524.88</v>
      </c>
      <c r="E397" s="38">
        <v>115750</v>
      </c>
      <c r="F397" s="39">
        <f t="shared" si="57"/>
        <v>14660.169170107989</v>
      </c>
      <c r="G397" s="40">
        <f t="shared" si="58"/>
        <v>0.0008003267954113813</v>
      </c>
      <c r="H397" s="41">
        <f t="shared" si="59"/>
        <v>14.838227904967601</v>
      </c>
      <c r="I397" s="36">
        <f t="shared" si="62"/>
        <v>3792.16917010799</v>
      </c>
      <c r="J397" s="41">
        <f t="shared" si="60"/>
        <v>3792.16917010799</v>
      </c>
      <c r="K397" s="41">
        <f t="shared" si="61"/>
        <v>0.0010063834870284035</v>
      </c>
      <c r="L397" s="42">
        <f t="shared" si="54"/>
        <v>159360.76817845876</v>
      </c>
      <c r="M397" s="45">
        <f t="shared" si="55"/>
        <v>54123.20832595627</v>
      </c>
      <c r="N397" s="44">
        <f t="shared" si="56"/>
        <v>213483.97650441504</v>
      </c>
      <c r="O397" s="41"/>
      <c r="P397" s="41"/>
      <c r="Q397" s="41"/>
    </row>
    <row r="398" spans="1:17" s="70" customFormat="1" ht="12.75">
      <c r="A398" s="35" t="s">
        <v>482</v>
      </c>
      <c r="B398" s="36" t="s">
        <v>210</v>
      </c>
      <c r="C398" s="70">
        <v>616</v>
      </c>
      <c r="D398" s="37">
        <v>1077396.18</v>
      </c>
      <c r="E398" s="38">
        <v>71000</v>
      </c>
      <c r="F398" s="39">
        <f t="shared" si="57"/>
        <v>9347.549956056338</v>
      </c>
      <c r="G398" s="40">
        <f t="shared" si="58"/>
        <v>0.0005103007076161359</v>
      </c>
      <c r="H398" s="41">
        <f t="shared" si="59"/>
        <v>15.174594084507042</v>
      </c>
      <c r="I398" s="36">
        <f t="shared" si="62"/>
        <v>2571.549956056338</v>
      </c>
      <c r="J398" s="41">
        <f t="shared" si="60"/>
        <v>2571.549956056338</v>
      </c>
      <c r="K398" s="41">
        <f t="shared" si="61"/>
        <v>0.0006824498844206409</v>
      </c>
      <c r="L398" s="42">
        <f t="shared" si="54"/>
        <v>101610.8834965568</v>
      </c>
      <c r="M398" s="45">
        <f t="shared" si="55"/>
        <v>36702.089951403046</v>
      </c>
      <c r="N398" s="44">
        <f t="shared" si="56"/>
        <v>138312.97344795984</v>
      </c>
      <c r="O398" s="41"/>
      <c r="P398" s="41"/>
      <c r="Q398" s="41"/>
    </row>
    <row r="399" spans="1:17" s="70" customFormat="1" ht="12.75">
      <c r="A399" s="35" t="s">
        <v>479</v>
      </c>
      <c r="B399" s="36" t="s">
        <v>142</v>
      </c>
      <c r="C399" s="70">
        <v>280</v>
      </c>
      <c r="D399" s="37">
        <v>1086594</v>
      </c>
      <c r="E399" s="38">
        <v>133600</v>
      </c>
      <c r="F399" s="39">
        <f t="shared" si="57"/>
        <v>2277.2928143712575</v>
      </c>
      <c r="G399" s="40">
        <f t="shared" si="58"/>
        <v>0.00012432178914110637</v>
      </c>
      <c r="H399" s="41">
        <f t="shared" si="59"/>
        <v>8.13318862275449</v>
      </c>
      <c r="I399" s="36">
        <f t="shared" si="62"/>
        <v>-802.7071856287428</v>
      </c>
      <c r="J399" s="41">
        <f t="shared" si="60"/>
        <v>0</v>
      </c>
      <c r="K399" s="41">
        <f t="shared" si="61"/>
        <v>0</v>
      </c>
      <c r="L399" s="42">
        <f t="shared" si="54"/>
        <v>24754.907535819017</v>
      </c>
      <c r="M399" s="45">
        <f t="shared" si="55"/>
        <v>0</v>
      </c>
      <c r="N399" s="44">
        <f t="shared" si="56"/>
        <v>24754.907535819017</v>
      </c>
      <c r="O399" s="41"/>
      <c r="P399" s="41"/>
      <c r="Q399" s="41"/>
    </row>
    <row r="400" spans="1:17" s="70" customFormat="1" ht="12.75">
      <c r="A400" s="35" t="s">
        <v>490</v>
      </c>
      <c r="B400" s="36" t="s">
        <v>501</v>
      </c>
      <c r="C400" s="70">
        <v>7588</v>
      </c>
      <c r="D400" s="37">
        <v>12659479.15</v>
      </c>
      <c r="E400" s="38">
        <v>972350</v>
      </c>
      <c r="F400" s="39">
        <f t="shared" si="57"/>
        <v>98791.71881544711</v>
      </c>
      <c r="G400" s="40">
        <f t="shared" si="58"/>
        <v>0.005393229697100871</v>
      </c>
      <c r="H400" s="41">
        <f t="shared" si="59"/>
        <v>13.01946742428138</v>
      </c>
      <c r="I400" s="36">
        <f t="shared" si="62"/>
        <v>15323.718815447115</v>
      </c>
      <c r="J400" s="41">
        <f t="shared" si="60"/>
        <v>15323.718815447115</v>
      </c>
      <c r="K400" s="41">
        <f t="shared" si="61"/>
        <v>0.004066679750812189</v>
      </c>
      <c r="L400" s="42">
        <f t="shared" si="54"/>
        <v>1073897.8532526703</v>
      </c>
      <c r="M400" s="45">
        <f t="shared" si="55"/>
        <v>218705.6506641032</v>
      </c>
      <c r="N400" s="44">
        <f t="shared" si="56"/>
        <v>1292603.5039167735</v>
      </c>
      <c r="O400" s="41"/>
      <c r="P400" s="41"/>
      <c r="Q400" s="41"/>
    </row>
    <row r="401" spans="1:17" s="70" customFormat="1" ht="12.75">
      <c r="A401" s="35" t="s">
        <v>482</v>
      </c>
      <c r="B401" s="36" t="s">
        <v>502</v>
      </c>
      <c r="C401" s="70">
        <v>1151</v>
      </c>
      <c r="D401" s="37">
        <v>3084260</v>
      </c>
      <c r="E401" s="38">
        <v>861800</v>
      </c>
      <c r="F401" s="39">
        <f t="shared" si="57"/>
        <v>4119.265792527269</v>
      </c>
      <c r="G401" s="40">
        <f t="shared" si="58"/>
        <v>0.00022487863222636934</v>
      </c>
      <c r="H401" s="41">
        <f t="shared" si="59"/>
        <v>3.578858203759573</v>
      </c>
      <c r="I401" s="36">
        <f t="shared" si="62"/>
        <v>-8541.734207472731</v>
      </c>
      <c r="J401" s="41">
        <f t="shared" si="60"/>
        <v>0</v>
      </c>
      <c r="K401" s="41">
        <f t="shared" si="61"/>
        <v>0</v>
      </c>
      <c r="L401" s="42">
        <f t="shared" si="54"/>
        <v>44777.74801991305</v>
      </c>
      <c r="M401" s="45">
        <f t="shared" si="55"/>
        <v>0</v>
      </c>
      <c r="N401" s="44">
        <f t="shared" si="56"/>
        <v>44777.74801991305</v>
      </c>
      <c r="O401" s="41"/>
      <c r="P401" s="41"/>
      <c r="Q401" s="41"/>
    </row>
    <row r="402" spans="1:17" s="70" customFormat="1" ht="12.75">
      <c r="A402" s="35" t="s">
        <v>477</v>
      </c>
      <c r="B402" s="36" t="s">
        <v>503</v>
      </c>
      <c r="C402" s="70">
        <v>26871</v>
      </c>
      <c r="D402" s="37">
        <v>68400579.99</v>
      </c>
      <c r="E402" s="38">
        <v>5847800</v>
      </c>
      <c r="F402" s="39">
        <f t="shared" si="57"/>
        <v>314304.86420727277</v>
      </c>
      <c r="G402" s="40">
        <f t="shared" si="58"/>
        <v>0.01715850627877598</v>
      </c>
      <c r="H402" s="41">
        <f t="shared" si="59"/>
        <v>11.696805634597625</v>
      </c>
      <c r="I402" s="36">
        <f t="shared" si="62"/>
        <v>18723.864207272793</v>
      </c>
      <c r="J402" s="41">
        <f t="shared" si="60"/>
        <v>18723.864207272793</v>
      </c>
      <c r="K402" s="41">
        <f t="shared" si="61"/>
        <v>0.004969026144744725</v>
      </c>
      <c r="L402" s="42">
        <f t="shared" si="54"/>
        <v>3416595.2671559933</v>
      </c>
      <c r="M402" s="45">
        <f t="shared" si="55"/>
        <v>267233.75400688755</v>
      </c>
      <c r="N402" s="44">
        <f t="shared" si="56"/>
        <v>3683829.0211628806</v>
      </c>
      <c r="O402" s="41"/>
      <c r="P402" s="41"/>
      <c r="Q402" s="41"/>
    </row>
    <row r="403" spans="1:17" s="70" customFormat="1" ht="13.5">
      <c r="A403" s="35" t="s">
        <v>481</v>
      </c>
      <c r="B403" s="36" t="s">
        <v>504</v>
      </c>
      <c r="C403" s="70">
        <v>1523</v>
      </c>
      <c r="D403" s="37">
        <v>6367708.07</v>
      </c>
      <c r="E403" s="38">
        <v>341150</v>
      </c>
      <c r="F403" s="39">
        <f t="shared" si="57"/>
        <v>28427.43482517954</v>
      </c>
      <c r="G403" s="40">
        <f t="shared" si="58"/>
        <v>0.0015519082727770632</v>
      </c>
      <c r="H403" s="41">
        <f t="shared" si="59"/>
        <v>18.66542010845669</v>
      </c>
      <c r="I403" s="36">
        <f t="shared" si="62"/>
        <v>11674.434825179538</v>
      </c>
      <c r="J403" s="41">
        <f t="shared" si="60"/>
        <v>11674.434825179538</v>
      </c>
      <c r="K403" s="41">
        <f t="shared" si="61"/>
        <v>0.0030982157971911994</v>
      </c>
      <c r="L403" s="42">
        <f t="shared" si="54"/>
        <v>309015.3871021334</v>
      </c>
      <c r="M403" s="45">
        <f t="shared" si="55"/>
        <v>166621.75124244197</v>
      </c>
      <c r="N403" s="44">
        <f t="shared" si="56"/>
        <v>475637.1383445754</v>
      </c>
      <c r="O403" s="41"/>
      <c r="P403" s="41"/>
      <c r="Q403" s="41"/>
    </row>
    <row r="404" spans="1:17" s="70" customFormat="1" ht="13.5">
      <c r="A404" s="35" t="s">
        <v>482</v>
      </c>
      <c r="B404" s="36" t="s">
        <v>211</v>
      </c>
      <c r="C404" s="70">
        <v>631</v>
      </c>
      <c r="D404" s="37">
        <v>3822594.44</v>
      </c>
      <c r="E404" s="38">
        <v>751800</v>
      </c>
      <c r="F404" s="39">
        <f t="shared" si="57"/>
        <v>3208.376019739292</v>
      </c>
      <c r="G404" s="40">
        <f t="shared" si="58"/>
        <v>0.00017515140982058366</v>
      </c>
      <c r="H404" s="41">
        <f t="shared" si="59"/>
        <v>5.0845895716945995</v>
      </c>
      <c r="I404" s="36">
        <f t="shared" si="62"/>
        <v>-3732.623980260708</v>
      </c>
      <c r="J404" s="41">
        <f t="shared" si="60"/>
        <v>0</v>
      </c>
      <c r="K404" s="41">
        <f t="shared" si="61"/>
        <v>0</v>
      </c>
      <c r="L404" s="42">
        <f t="shared" si="54"/>
        <v>34876.082341090296</v>
      </c>
      <c r="M404" s="45">
        <f t="shared" si="55"/>
        <v>0</v>
      </c>
      <c r="N404" s="44">
        <f t="shared" si="56"/>
        <v>34876.082341090296</v>
      </c>
      <c r="O404" s="41"/>
      <c r="P404" s="41"/>
      <c r="Q404" s="41"/>
    </row>
    <row r="405" spans="1:17" s="70" customFormat="1" ht="13.5">
      <c r="A405" s="35" t="s">
        <v>479</v>
      </c>
      <c r="B405" s="36" t="s">
        <v>143</v>
      </c>
      <c r="C405" s="70">
        <v>1773</v>
      </c>
      <c r="D405" s="37">
        <v>8275476.23</v>
      </c>
      <c r="E405" s="38">
        <v>804550</v>
      </c>
      <c r="F405" s="39">
        <f t="shared" si="57"/>
        <v>18236.80238119446</v>
      </c>
      <c r="G405" s="40">
        <f t="shared" si="58"/>
        <v>0.0009955820726852155</v>
      </c>
      <c r="H405" s="41">
        <f t="shared" si="59"/>
        <v>10.28584454664098</v>
      </c>
      <c r="I405" s="36">
        <f t="shared" si="62"/>
        <v>-1266.1976188055417</v>
      </c>
      <c r="J405" s="41">
        <f t="shared" si="60"/>
        <v>0</v>
      </c>
      <c r="K405" s="41">
        <f t="shared" si="61"/>
        <v>0</v>
      </c>
      <c r="L405" s="42">
        <f t="shared" si="54"/>
        <v>198239.92498747457</v>
      </c>
      <c r="M405" s="45">
        <f t="shared" si="55"/>
        <v>0</v>
      </c>
      <c r="N405" s="44">
        <f t="shared" si="56"/>
        <v>198239.92498747457</v>
      </c>
      <c r="O405" s="41"/>
      <c r="P405" s="41"/>
      <c r="Q405" s="41"/>
    </row>
    <row r="406" spans="1:17" s="70" customFormat="1" ht="13.5">
      <c r="A406" s="35" t="s">
        <v>484</v>
      </c>
      <c r="B406" s="36" t="s">
        <v>299</v>
      </c>
      <c r="C406" s="70">
        <v>289</v>
      </c>
      <c r="D406" s="37">
        <v>280949.3</v>
      </c>
      <c r="E406" s="38">
        <v>22450</v>
      </c>
      <c r="F406" s="39">
        <f t="shared" si="57"/>
        <v>3616.6747305122494</v>
      </c>
      <c r="G406" s="40">
        <f t="shared" si="58"/>
        <v>0.00019744122073421256</v>
      </c>
      <c r="H406" s="41">
        <f t="shared" si="59"/>
        <v>12.514445434298441</v>
      </c>
      <c r="I406" s="36">
        <f t="shared" si="62"/>
        <v>437.6747305122495</v>
      </c>
      <c r="J406" s="41">
        <f t="shared" si="60"/>
        <v>437.6747305122495</v>
      </c>
      <c r="K406" s="41">
        <f t="shared" si="61"/>
        <v>0.00011615215506448284</v>
      </c>
      <c r="L406" s="42">
        <f t="shared" si="54"/>
        <v>39314.421042373746</v>
      </c>
      <c r="M406" s="45">
        <f t="shared" si="55"/>
        <v>6246.651864913156</v>
      </c>
      <c r="N406" s="44">
        <f t="shared" si="56"/>
        <v>45561.0729072869</v>
      </c>
      <c r="O406" s="41"/>
      <c r="P406" s="41"/>
      <c r="Q406" s="41"/>
    </row>
    <row r="407" spans="1:17" s="70" customFormat="1" ht="13.5">
      <c r="A407" s="35" t="s">
        <v>484</v>
      </c>
      <c r="B407" s="36" t="s">
        <v>300</v>
      </c>
      <c r="C407" s="70">
        <v>386</v>
      </c>
      <c r="D407" s="37">
        <v>379644.75</v>
      </c>
      <c r="E407" s="38">
        <v>22550</v>
      </c>
      <c r="F407" s="39">
        <f t="shared" si="57"/>
        <v>6498.57532150776</v>
      </c>
      <c r="G407" s="40">
        <f t="shared" si="58"/>
        <v>0.000354769709779787</v>
      </c>
      <c r="H407" s="41">
        <f t="shared" si="59"/>
        <v>16.83568736141907</v>
      </c>
      <c r="I407" s="36">
        <f t="shared" si="62"/>
        <v>2252.5753215077607</v>
      </c>
      <c r="J407" s="41">
        <f t="shared" si="60"/>
        <v>2252.5753215077607</v>
      </c>
      <c r="K407" s="41">
        <f t="shared" si="61"/>
        <v>0.0005977989127495995</v>
      </c>
      <c r="L407" s="42">
        <f t="shared" si="54"/>
        <v>70641.61015363118</v>
      </c>
      <c r="M407" s="45">
        <f t="shared" si="55"/>
        <v>32149.56873677675</v>
      </c>
      <c r="N407" s="44">
        <f t="shared" si="56"/>
        <v>102791.17889040793</v>
      </c>
      <c r="O407" s="41"/>
      <c r="P407" s="41"/>
      <c r="Q407" s="41"/>
    </row>
    <row r="408" spans="1:17" s="70" customFormat="1" ht="13.5">
      <c r="A408" s="35" t="s">
        <v>477</v>
      </c>
      <c r="B408" s="36" t="s">
        <v>93</v>
      </c>
      <c r="C408" s="70">
        <v>10324</v>
      </c>
      <c r="D408" s="37">
        <v>16648548.39</v>
      </c>
      <c r="E408" s="38">
        <v>1514400</v>
      </c>
      <c r="F408" s="39">
        <f t="shared" si="57"/>
        <v>113496.83939405707</v>
      </c>
      <c r="G408" s="40">
        <f t="shared" si="58"/>
        <v>0.006196010476248604</v>
      </c>
      <c r="H408" s="41">
        <f t="shared" si="59"/>
        <v>10.993494710776545</v>
      </c>
      <c r="I408" s="36">
        <f t="shared" si="62"/>
        <v>-67.16060594294657</v>
      </c>
      <c r="J408" s="41">
        <f t="shared" si="60"/>
        <v>0</v>
      </c>
      <c r="K408" s="41">
        <f t="shared" si="61"/>
        <v>0</v>
      </c>
      <c r="L408" s="42">
        <f t="shared" si="54"/>
        <v>1233747.2577426515</v>
      </c>
      <c r="M408" s="45">
        <f t="shared" si="55"/>
        <v>0</v>
      </c>
      <c r="N408" s="44">
        <f t="shared" si="56"/>
        <v>1233747.2577426515</v>
      </c>
      <c r="O408" s="41"/>
      <c r="P408" s="41"/>
      <c r="Q408" s="41"/>
    </row>
    <row r="409" spans="1:17" s="70" customFormat="1" ht="13.5">
      <c r="A409" s="35" t="s">
        <v>487</v>
      </c>
      <c r="B409" s="36" t="s">
        <v>364</v>
      </c>
      <c r="C409" s="70">
        <v>595</v>
      </c>
      <c r="D409" s="37">
        <v>877070.76</v>
      </c>
      <c r="E409" s="38">
        <v>69950</v>
      </c>
      <c r="F409" s="39">
        <f t="shared" si="57"/>
        <v>7460.430338813438</v>
      </c>
      <c r="G409" s="40">
        <f t="shared" si="58"/>
        <v>0.0004072792227818761</v>
      </c>
      <c r="H409" s="41">
        <f t="shared" si="59"/>
        <v>12.5385383845604</v>
      </c>
      <c r="I409" s="36">
        <f t="shared" si="62"/>
        <v>915.4303388134382</v>
      </c>
      <c r="J409" s="41">
        <f t="shared" si="60"/>
        <v>915.4303388134382</v>
      </c>
      <c r="K409" s="41">
        <f t="shared" si="61"/>
        <v>0.00024294115984293646</v>
      </c>
      <c r="L409" s="42">
        <f t="shared" si="54"/>
        <v>81097.28448150173</v>
      </c>
      <c r="M409" s="45">
        <f t="shared" si="55"/>
        <v>13065.352496942938</v>
      </c>
      <c r="N409" s="44">
        <f t="shared" si="56"/>
        <v>94162.63697844467</v>
      </c>
      <c r="O409" s="41"/>
      <c r="P409" s="41"/>
      <c r="Q409" s="41"/>
    </row>
    <row r="410" spans="1:17" s="70" customFormat="1" ht="13.5">
      <c r="A410" s="35" t="s">
        <v>484</v>
      </c>
      <c r="B410" s="36" t="s">
        <v>301</v>
      </c>
      <c r="C410" s="70">
        <v>1194</v>
      </c>
      <c r="D410" s="37">
        <v>1629440.04</v>
      </c>
      <c r="E410" s="38">
        <v>121200</v>
      </c>
      <c r="F410" s="39">
        <f t="shared" si="57"/>
        <v>16052.404354455446</v>
      </c>
      <c r="G410" s="40">
        <f t="shared" si="58"/>
        <v>0.000876331588440626</v>
      </c>
      <c r="H410" s="41">
        <f t="shared" si="59"/>
        <v>13.444224752475249</v>
      </c>
      <c r="I410" s="36">
        <f t="shared" si="62"/>
        <v>2918.4043544554465</v>
      </c>
      <c r="J410" s="41">
        <f t="shared" si="60"/>
        <v>2918.4043544554465</v>
      </c>
      <c r="K410" s="41">
        <f t="shared" si="61"/>
        <v>0.0007744997174564634</v>
      </c>
      <c r="L410" s="42">
        <f t="shared" si="54"/>
        <v>174494.81376062543</v>
      </c>
      <c r="M410" s="45">
        <f t="shared" si="55"/>
        <v>41652.52122733544</v>
      </c>
      <c r="N410" s="44">
        <f t="shared" si="56"/>
        <v>216147.33498796087</v>
      </c>
      <c r="O410" s="41"/>
      <c r="P410" s="41"/>
      <c r="Q410" s="41"/>
    </row>
    <row r="411" spans="1:17" s="70" customFormat="1" ht="13.5">
      <c r="A411" s="35" t="s">
        <v>489</v>
      </c>
      <c r="B411" s="36" t="s">
        <v>423</v>
      </c>
      <c r="C411" s="70">
        <v>1154</v>
      </c>
      <c r="D411" s="37">
        <v>2853160</v>
      </c>
      <c r="E411" s="38">
        <v>226400</v>
      </c>
      <c r="F411" s="39">
        <f t="shared" si="57"/>
        <v>14543.050530035336</v>
      </c>
      <c r="G411" s="40">
        <f t="shared" si="58"/>
        <v>0.0007939330638790462</v>
      </c>
      <c r="H411" s="41">
        <f t="shared" si="59"/>
        <v>12.602296819787986</v>
      </c>
      <c r="I411" s="36">
        <f t="shared" si="62"/>
        <v>1849.0505300353357</v>
      </c>
      <c r="J411" s="41">
        <f t="shared" si="60"/>
        <v>1849.0505300353357</v>
      </c>
      <c r="K411" s="41">
        <f t="shared" si="61"/>
        <v>0.0004907096272964234</v>
      </c>
      <c r="L411" s="42">
        <f t="shared" si="54"/>
        <v>158087.65077896445</v>
      </c>
      <c r="M411" s="45">
        <f t="shared" si="55"/>
        <v>26390.31713858706</v>
      </c>
      <c r="N411" s="44">
        <f t="shared" si="56"/>
        <v>184477.96791755152</v>
      </c>
      <c r="O411" s="41"/>
      <c r="P411" s="41"/>
      <c r="Q411" s="41"/>
    </row>
    <row r="412" spans="1:17" s="70" customFormat="1" ht="13.5">
      <c r="A412" s="35" t="s">
        <v>476</v>
      </c>
      <c r="B412" s="36" t="s">
        <v>63</v>
      </c>
      <c r="C412" s="70">
        <v>242</v>
      </c>
      <c r="D412" s="37">
        <v>333104.46</v>
      </c>
      <c r="E412" s="38">
        <v>18750</v>
      </c>
      <c r="F412" s="39">
        <f t="shared" si="57"/>
        <v>4299.2682304</v>
      </c>
      <c r="G412" s="40">
        <f t="shared" si="58"/>
        <v>0.0002347053110727948</v>
      </c>
      <c r="H412" s="41">
        <f t="shared" si="59"/>
        <v>17.7655712</v>
      </c>
      <c r="I412" s="36">
        <f t="shared" si="62"/>
        <v>1637.2682304</v>
      </c>
      <c r="J412" s="41">
        <f t="shared" si="60"/>
        <v>1637.2682304</v>
      </c>
      <c r="K412" s="41">
        <f t="shared" si="61"/>
        <v>0.00043450585588296776</v>
      </c>
      <c r="L412" s="42">
        <f t="shared" si="54"/>
        <v>46734.43258750201</v>
      </c>
      <c r="M412" s="45">
        <f t="shared" si="55"/>
        <v>23367.6836513297</v>
      </c>
      <c r="N412" s="44">
        <f t="shared" si="56"/>
        <v>70102.1162388317</v>
      </c>
      <c r="O412" s="41"/>
      <c r="P412" s="41"/>
      <c r="Q412" s="41"/>
    </row>
    <row r="413" spans="1:17" s="70" customFormat="1" ht="13.5">
      <c r="A413" s="35" t="s">
        <v>488</v>
      </c>
      <c r="B413" s="36" t="s">
        <v>385</v>
      </c>
      <c r="C413" s="70">
        <v>1551</v>
      </c>
      <c r="D413" s="37">
        <v>3628188.94</v>
      </c>
      <c r="E413" s="38">
        <v>263450</v>
      </c>
      <c r="F413" s="39">
        <f t="shared" si="57"/>
        <v>21360.110252192066</v>
      </c>
      <c r="G413" s="40">
        <f t="shared" si="58"/>
        <v>0.0011660894488603464</v>
      </c>
      <c r="H413" s="41">
        <f t="shared" si="59"/>
        <v>13.77183123932435</v>
      </c>
      <c r="I413" s="36">
        <f t="shared" si="62"/>
        <v>4299.110252192066</v>
      </c>
      <c r="J413" s="41">
        <f t="shared" si="60"/>
        <v>4299.110252192066</v>
      </c>
      <c r="K413" s="41">
        <f t="shared" si="61"/>
        <v>0.001140917868544721</v>
      </c>
      <c r="L413" s="42">
        <f t="shared" si="54"/>
        <v>232191.28910917105</v>
      </c>
      <c r="M413" s="45">
        <f t="shared" si="55"/>
        <v>61358.45458313758</v>
      </c>
      <c r="N413" s="44">
        <f t="shared" si="56"/>
        <v>293549.7436923086</v>
      </c>
      <c r="O413" s="41"/>
      <c r="P413" s="41"/>
      <c r="Q413" s="41"/>
    </row>
    <row r="414" spans="1:17" s="70" customFormat="1" ht="13.5">
      <c r="A414" s="35" t="s">
        <v>483</v>
      </c>
      <c r="B414" s="36" t="s">
        <v>242</v>
      </c>
      <c r="C414" s="70">
        <v>266</v>
      </c>
      <c r="D414" s="37">
        <v>754824.13</v>
      </c>
      <c r="E414" s="38">
        <v>99350</v>
      </c>
      <c r="F414" s="39">
        <f t="shared" si="57"/>
        <v>2020.9684809260193</v>
      </c>
      <c r="G414" s="40">
        <f t="shared" si="58"/>
        <v>0.00011032855141023</v>
      </c>
      <c r="H414" s="41">
        <f t="shared" si="59"/>
        <v>7.597625868142929</v>
      </c>
      <c r="I414" s="36">
        <f t="shared" si="62"/>
        <v>-905.0315190739809</v>
      </c>
      <c r="J414" s="41">
        <f t="shared" si="60"/>
        <v>0</v>
      </c>
      <c r="K414" s="41">
        <f t="shared" si="61"/>
        <v>0</v>
      </c>
      <c r="L414" s="42">
        <f t="shared" si="54"/>
        <v>21968.57934228401</v>
      </c>
      <c r="M414" s="45">
        <f t="shared" si="55"/>
        <v>0</v>
      </c>
      <c r="N414" s="44">
        <f t="shared" si="56"/>
        <v>21968.57934228401</v>
      </c>
      <c r="O414" s="41"/>
      <c r="P414" s="41"/>
      <c r="Q414" s="41"/>
    </row>
    <row r="415" spans="1:17" s="70" customFormat="1" ht="13.5">
      <c r="A415" s="35" t="s">
        <v>479</v>
      </c>
      <c r="B415" s="36" t="s">
        <v>144</v>
      </c>
      <c r="C415" s="70">
        <v>1074</v>
      </c>
      <c r="D415" s="37">
        <v>3399825.58</v>
      </c>
      <c r="E415" s="38">
        <v>354600</v>
      </c>
      <c r="F415" s="39">
        <f t="shared" si="57"/>
        <v>10297.272061252115</v>
      </c>
      <c r="G415" s="40">
        <f t="shared" si="58"/>
        <v>0.0005621478616402861</v>
      </c>
      <c r="H415" s="41">
        <f t="shared" si="59"/>
        <v>9.587776593344614</v>
      </c>
      <c r="I415" s="36">
        <f t="shared" si="62"/>
        <v>-1516.7279387478843</v>
      </c>
      <c r="J415" s="41">
        <f t="shared" si="60"/>
        <v>0</v>
      </c>
      <c r="K415" s="41">
        <f t="shared" si="61"/>
        <v>0</v>
      </c>
      <c r="L415" s="42">
        <f t="shared" si="54"/>
        <v>111934.6691557742</v>
      </c>
      <c r="M415" s="45">
        <f t="shared" si="55"/>
        <v>0</v>
      </c>
      <c r="N415" s="44">
        <f t="shared" si="56"/>
        <v>111934.6691557742</v>
      </c>
      <c r="O415" s="41"/>
      <c r="P415" s="41"/>
      <c r="Q415" s="41"/>
    </row>
    <row r="416" spans="1:17" s="70" customFormat="1" ht="13.5">
      <c r="A416" s="35" t="s">
        <v>483</v>
      </c>
      <c r="B416" s="36" t="s">
        <v>243</v>
      </c>
      <c r="C416" s="70">
        <v>400</v>
      </c>
      <c r="D416" s="37">
        <v>846633.8</v>
      </c>
      <c r="E416" s="38">
        <v>67550</v>
      </c>
      <c r="F416" s="39">
        <f t="shared" si="57"/>
        <v>5013.3755736491485</v>
      </c>
      <c r="G416" s="40">
        <f t="shared" si="58"/>
        <v>0.0002736898026547645</v>
      </c>
      <c r="H416" s="41">
        <f t="shared" si="59"/>
        <v>12.533438934122872</v>
      </c>
      <c r="I416" s="36">
        <f t="shared" si="62"/>
        <v>613.3755736491487</v>
      </c>
      <c r="J416" s="41">
        <f t="shared" si="60"/>
        <v>613.3755736491487</v>
      </c>
      <c r="K416" s="41">
        <f t="shared" si="61"/>
        <v>0.0001627804617823785</v>
      </c>
      <c r="L416" s="42">
        <f t="shared" si="54"/>
        <v>54497.009776181505</v>
      </c>
      <c r="M416" s="45">
        <f t="shared" si="55"/>
        <v>8754.317770512447</v>
      </c>
      <c r="N416" s="44">
        <f t="shared" si="56"/>
        <v>63251.32754669395</v>
      </c>
      <c r="O416" s="41"/>
      <c r="P416" s="41"/>
      <c r="Q416" s="41"/>
    </row>
    <row r="417" spans="1:17" s="70" customFormat="1" ht="13.5">
      <c r="A417" s="35" t="s">
        <v>478</v>
      </c>
      <c r="B417" s="36" t="s">
        <v>112</v>
      </c>
      <c r="C417" s="70">
        <v>1109</v>
      </c>
      <c r="D417" s="37">
        <v>1352343.73</v>
      </c>
      <c r="E417" s="38">
        <v>100350</v>
      </c>
      <c r="F417" s="39">
        <f t="shared" si="57"/>
        <v>14945.183822321873</v>
      </c>
      <c r="G417" s="40">
        <f t="shared" si="58"/>
        <v>0.0008158862927544768</v>
      </c>
      <c r="H417" s="41">
        <f t="shared" si="59"/>
        <v>13.476270353761834</v>
      </c>
      <c r="I417" s="36">
        <f t="shared" si="62"/>
        <v>2746.1838223218733</v>
      </c>
      <c r="J417" s="41">
        <f t="shared" si="60"/>
        <v>2746.1838223218733</v>
      </c>
      <c r="K417" s="41">
        <f t="shared" si="61"/>
        <v>0.0007287950318552309</v>
      </c>
      <c r="L417" s="42">
        <f t="shared" si="54"/>
        <v>162458.96939236647</v>
      </c>
      <c r="M417" s="45">
        <f t="shared" si="55"/>
        <v>39194.52757764629</v>
      </c>
      <c r="N417" s="44">
        <f t="shared" si="56"/>
        <v>201653.49697001275</v>
      </c>
      <c r="O417" s="41"/>
      <c r="P417" s="41"/>
      <c r="Q417" s="41"/>
    </row>
    <row r="418" spans="1:17" s="70" customFormat="1" ht="13.5">
      <c r="A418" s="35" t="s">
        <v>479</v>
      </c>
      <c r="B418" s="36" t="s">
        <v>145</v>
      </c>
      <c r="C418" s="70">
        <v>1241</v>
      </c>
      <c r="D418" s="37">
        <v>2664739.97</v>
      </c>
      <c r="E418" s="38">
        <v>211300</v>
      </c>
      <c r="F418" s="39">
        <f t="shared" si="57"/>
        <v>15650.460495835307</v>
      </c>
      <c r="G418" s="40">
        <f t="shared" si="58"/>
        <v>0.0008543887011129233</v>
      </c>
      <c r="H418" s="41">
        <f t="shared" si="59"/>
        <v>12.611168812115476</v>
      </c>
      <c r="I418" s="36">
        <f t="shared" si="62"/>
        <v>1999.4604958353061</v>
      </c>
      <c r="J418" s="41">
        <f t="shared" si="60"/>
        <v>1999.4604958353061</v>
      </c>
      <c r="K418" s="41">
        <f t="shared" si="61"/>
        <v>0.000530626123390211</v>
      </c>
      <c r="L418" s="42">
        <f t="shared" si="54"/>
        <v>170125.55435228758</v>
      </c>
      <c r="M418" s="45">
        <f t="shared" si="55"/>
        <v>28537.022506443824</v>
      </c>
      <c r="N418" s="44">
        <f t="shared" si="56"/>
        <v>198662.5768587314</v>
      </c>
      <c r="O418" s="41"/>
      <c r="P418" s="41"/>
      <c r="Q418" s="41"/>
    </row>
    <row r="419" spans="1:17" s="70" customFormat="1" ht="13.5">
      <c r="A419" s="35" t="s">
        <v>483</v>
      </c>
      <c r="B419" s="36" t="s">
        <v>244</v>
      </c>
      <c r="C419" s="70">
        <v>1017</v>
      </c>
      <c r="D419" s="37">
        <v>1446153.51</v>
      </c>
      <c r="E419" s="38">
        <v>92900</v>
      </c>
      <c r="F419" s="39">
        <f t="shared" si="57"/>
        <v>15831.411406566202</v>
      </c>
      <c r="G419" s="40">
        <f t="shared" si="58"/>
        <v>0.0008642671589145778</v>
      </c>
      <c r="H419" s="41">
        <f t="shared" si="59"/>
        <v>15.566776210979548</v>
      </c>
      <c r="I419" s="36">
        <f t="shared" si="62"/>
        <v>4644.4114065662</v>
      </c>
      <c r="J419" s="41">
        <f t="shared" si="60"/>
        <v>4644.4114065662</v>
      </c>
      <c r="K419" s="41">
        <f t="shared" si="61"/>
        <v>0.0012325554944589883</v>
      </c>
      <c r="L419" s="42">
        <f t="shared" si="54"/>
        <v>172092.54912581752</v>
      </c>
      <c r="M419" s="45">
        <f t="shared" si="55"/>
        <v>66286.71739923241</v>
      </c>
      <c r="N419" s="44">
        <f t="shared" si="56"/>
        <v>238379.26652504993</v>
      </c>
      <c r="O419" s="41"/>
      <c r="P419" s="41"/>
      <c r="Q419" s="41"/>
    </row>
    <row r="420" spans="1:17" s="70" customFormat="1" ht="13.5">
      <c r="A420" s="35" t="s">
        <v>479</v>
      </c>
      <c r="B420" s="36" t="s">
        <v>146</v>
      </c>
      <c r="C420" s="70">
        <v>1677</v>
      </c>
      <c r="D420" s="37">
        <v>3263245.61</v>
      </c>
      <c r="E420" s="38">
        <v>420950</v>
      </c>
      <c r="F420" s="39">
        <f t="shared" si="57"/>
        <v>13000.268174296232</v>
      </c>
      <c r="G420" s="40">
        <f t="shared" si="58"/>
        <v>0.0007097096115805893</v>
      </c>
      <c r="H420" s="41">
        <f t="shared" si="59"/>
        <v>7.7520978976125425</v>
      </c>
      <c r="I420" s="36">
        <f t="shared" si="62"/>
        <v>-5446.731825703766</v>
      </c>
      <c r="J420" s="41">
        <f t="shared" si="60"/>
        <v>0</v>
      </c>
      <c r="K420" s="41">
        <f t="shared" si="61"/>
        <v>0</v>
      </c>
      <c r="L420" s="42">
        <f t="shared" si="54"/>
        <v>141317.10887798417</v>
      </c>
      <c r="M420" s="45">
        <f t="shared" si="55"/>
        <v>0</v>
      </c>
      <c r="N420" s="44">
        <f t="shared" si="56"/>
        <v>141317.10887798417</v>
      </c>
      <c r="O420" s="41"/>
      <c r="P420" s="41"/>
      <c r="Q420" s="41"/>
    </row>
    <row r="421" spans="1:17" s="70" customFormat="1" ht="13.5">
      <c r="A421" s="35" t="s">
        <v>479</v>
      </c>
      <c r="B421" s="36" t="s">
        <v>147</v>
      </c>
      <c r="C421" s="70">
        <v>362</v>
      </c>
      <c r="D421" s="37">
        <v>2008994</v>
      </c>
      <c r="E421" s="38">
        <v>168850</v>
      </c>
      <c r="F421" s="39">
        <f t="shared" si="57"/>
        <v>4307.1118033757775</v>
      </c>
      <c r="G421" s="40">
        <f t="shared" si="58"/>
        <v>0.0002351335067880993</v>
      </c>
      <c r="H421" s="41">
        <f t="shared" si="59"/>
        <v>11.898098904352976</v>
      </c>
      <c r="I421" s="36">
        <f t="shared" si="62"/>
        <v>325.1118033757772</v>
      </c>
      <c r="J421" s="41">
        <f t="shared" si="60"/>
        <v>325.1118033757772</v>
      </c>
      <c r="K421" s="41">
        <f t="shared" si="61"/>
        <v>8.62796820707474E-05</v>
      </c>
      <c r="L421" s="42">
        <f t="shared" si="54"/>
        <v>46819.69475604726</v>
      </c>
      <c r="M421" s="45">
        <f t="shared" si="55"/>
        <v>4640.113105194998</v>
      </c>
      <c r="N421" s="44">
        <f t="shared" si="56"/>
        <v>51459.80786124226</v>
      </c>
      <c r="O421" s="41"/>
      <c r="P421" s="41"/>
      <c r="Q421" s="41"/>
    </row>
    <row r="422" spans="1:17" s="70" customFormat="1" ht="13.5">
      <c r="A422" s="35" t="s">
        <v>488</v>
      </c>
      <c r="B422" s="36" t="s">
        <v>386</v>
      </c>
      <c r="C422" s="70">
        <v>1388</v>
      </c>
      <c r="D422" s="37">
        <v>2050829.24</v>
      </c>
      <c r="E422" s="38">
        <v>165650</v>
      </c>
      <c r="F422" s="39">
        <f t="shared" si="57"/>
        <v>17184.129098219135</v>
      </c>
      <c r="G422" s="40">
        <f t="shared" si="58"/>
        <v>0.0009381146161092957</v>
      </c>
      <c r="H422" s="41">
        <f t="shared" si="59"/>
        <v>12.380496468457592</v>
      </c>
      <c r="I422" s="36">
        <f t="shared" si="62"/>
        <v>1916.1290982191374</v>
      </c>
      <c r="J422" s="41">
        <f t="shared" si="60"/>
        <v>1916.1290982191374</v>
      </c>
      <c r="K422" s="41">
        <f t="shared" si="61"/>
        <v>0.0005085112496200828</v>
      </c>
      <c r="L422" s="42">
        <f t="shared" si="54"/>
        <v>186797.02681424347</v>
      </c>
      <c r="M422" s="45">
        <f t="shared" si="55"/>
        <v>27347.686695999335</v>
      </c>
      <c r="N422" s="44">
        <f t="shared" si="56"/>
        <v>214144.71351024281</v>
      </c>
      <c r="O422" s="41"/>
      <c r="P422" s="41"/>
      <c r="Q422" s="41"/>
    </row>
    <row r="423" spans="1:17" s="70" customFormat="1" ht="13.5">
      <c r="A423" s="35" t="s">
        <v>483</v>
      </c>
      <c r="B423" s="36" t="s">
        <v>245</v>
      </c>
      <c r="C423" s="70">
        <v>410</v>
      </c>
      <c r="D423" s="37">
        <v>1370046.89</v>
      </c>
      <c r="E423" s="38">
        <v>121650</v>
      </c>
      <c r="F423" s="39">
        <f t="shared" si="57"/>
        <v>4617.502876284422</v>
      </c>
      <c r="G423" s="40">
        <f t="shared" si="58"/>
        <v>0.00025207835168196256</v>
      </c>
      <c r="H423" s="41">
        <f t="shared" si="59"/>
        <v>11.262202137279079</v>
      </c>
      <c r="I423" s="36">
        <f t="shared" si="62"/>
        <v>107.5028762844224</v>
      </c>
      <c r="J423" s="41">
        <f t="shared" si="60"/>
        <v>107.5028762844224</v>
      </c>
      <c r="K423" s="41">
        <f t="shared" si="61"/>
        <v>2.852961317061158E-05</v>
      </c>
      <c r="L423" s="42">
        <f t="shared" si="54"/>
        <v>50193.7458492171</v>
      </c>
      <c r="M423" s="45">
        <f t="shared" si="55"/>
        <v>1534.3198860022396</v>
      </c>
      <c r="N423" s="44">
        <f t="shared" si="56"/>
        <v>51728.06573521934</v>
      </c>
      <c r="O423" s="41"/>
      <c r="P423" s="41"/>
      <c r="Q423" s="41"/>
    </row>
    <row r="424" spans="1:17" s="70" customFormat="1" ht="13.5">
      <c r="A424" s="35" t="s">
        <v>489</v>
      </c>
      <c r="B424" s="36" t="s">
        <v>424</v>
      </c>
      <c r="C424" s="70">
        <v>69</v>
      </c>
      <c r="D424" s="37">
        <v>101207.73</v>
      </c>
      <c r="E424" s="38">
        <v>7150</v>
      </c>
      <c r="F424" s="39">
        <f t="shared" si="57"/>
        <v>976.6899818181819</v>
      </c>
      <c r="G424" s="40">
        <f t="shared" si="58"/>
        <v>5.331938221100267E-05</v>
      </c>
      <c r="H424" s="41">
        <f t="shared" si="59"/>
        <v>14.154927272727273</v>
      </c>
      <c r="I424" s="36">
        <f t="shared" si="62"/>
        <v>217.68998181818182</v>
      </c>
      <c r="J424" s="41">
        <f t="shared" si="60"/>
        <v>217.68998181818182</v>
      </c>
      <c r="K424" s="41">
        <f t="shared" si="61"/>
        <v>5.7771579580425956E-05</v>
      </c>
      <c r="L424" s="42">
        <f t="shared" si="54"/>
        <v>10616.935177808993</v>
      </c>
      <c r="M424" s="45">
        <f t="shared" si="55"/>
        <v>3106.9500615352476</v>
      </c>
      <c r="N424" s="44">
        <f t="shared" si="56"/>
        <v>13723.885239344241</v>
      </c>
      <c r="O424" s="41"/>
      <c r="P424" s="41"/>
      <c r="Q424" s="41"/>
    </row>
    <row r="425" spans="1:17" s="70" customFormat="1" ht="13.5">
      <c r="A425" s="35" t="s">
        <v>478</v>
      </c>
      <c r="B425" s="36" t="s">
        <v>113</v>
      </c>
      <c r="C425" s="70">
        <v>534</v>
      </c>
      <c r="D425" s="37">
        <v>818024.11</v>
      </c>
      <c r="E425" s="38">
        <v>56100</v>
      </c>
      <c r="F425" s="39">
        <f t="shared" si="57"/>
        <v>7786.539656684492</v>
      </c>
      <c r="G425" s="40">
        <f t="shared" si="58"/>
        <v>0.0004250821568610884</v>
      </c>
      <c r="H425" s="41">
        <f t="shared" si="59"/>
        <v>14.581534937611409</v>
      </c>
      <c r="I425" s="36">
        <f t="shared" si="62"/>
        <v>1912.5396566844922</v>
      </c>
      <c r="J425" s="41">
        <f t="shared" si="60"/>
        <v>1912.5396566844922</v>
      </c>
      <c r="K425" s="41">
        <f t="shared" si="61"/>
        <v>0.0005075586669355877</v>
      </c>
      <c r="L425" s="42">
        <f t="shared" si="54"/>
        <v>84642.19796804247</v>
      </c>
      <c r="M425" s="45">
        <f t="shared" si="55"/>
        <v>27296.456889722547</v>
      </c>
      <c r="N425" s="44">
        <f t="shared" si="56"/>
        <v>111938.65485776501</v>
      </c>
      <c r="O425" s="41"/>
      <c r="P425" s="41"/>
      <c r="Q425" s="41"/>
    </row>
    <row r="426" spans="1:17" s="70" customFormat="1" ht="13.5">
      <c r="A426" s="35" t="s">
        <v>487</v>
      </c>
      <c r="B426" s="36" t="s">
        <v>365</v>
      </c>
      <c r="C426" s="70">
        <v>47</v>
      </c>
      <c r="D426" s="37">
        <v>352791.54</v>
      </c>
      <c r="E426" s="38">
        <v>61750</v>
      </c>
      <c r="F426" s="39">
        <f t="shared" si="57"/>
        <v>268.52149603238865</v>
      </c>
      <c r="G426" s="40">
        <f t="shared" si="58"/>
        <v>1.4659104265785802E-05</v>
      </c>
      <c r="H426" s="41">
        <f t="shared" si="59"/>
        <v>5.713223319838057</v>
      </c>
      <c r="I426" s="36">
        <f t="shared" si="62"/>
        <v>-248.47850396761135</v>
      </c>
      <c r="J426" s="41">
        <f t="shared" si="60"/>
        <v>0</v>
      </c>
      <c r="K426" s="41">
        <f t="shared" si="61"/>
        <v>0</v>
      </c>
      <c r="L426" s="42">
        <f t="shared" si="54"/>
        <v>2918.915285602752</v>
      </c>
      <c r="M426" s="45">
        <f t="shared" si="55"/>
        <v>0</v>
      </c>
      <c r="N426" s="44">
        <f t="shared" si="56"/>
        <v>2918.915285602752</v>
      </c>
      <c r="O426" s="41"/>
      <c r="P426" s="41"/>
      <c r="Q426" s="41"/>
    </row>
    <row r="427" spans="1:17" s="70" customFormat="1" ht="13.5">
      <c r="A427" s="35" t="s">
        <v>481</v>
      </c>
      <c r="B427" s="36" t="s">
        <v>193</v>
      </c>
      <c r="C427" s="70">
        <v>2791</v>
      </c>
      <c r="D427" s="37">
        <v>7612560.73</v>
      </c>
      <c r="E427" s="38">
        <v>455750</v>
      </c>
      <c r="F427" s="39">
        <f t="shared" si="57"/>
        <v>46619.104766714205</v>
      </c>
      <c r="G427" s="40">
        <f t="shared" si="58"/>
        <v>0.0025450264788872824</v>
      </c>
      <c r="H427" s="41">
        <f t="shared" si="59"/>
        <v>16.703369676357653</v>
      </c>
      <c r="I427" s="36">
        <f t="shared" si="62"/>
        <v>15918.104766714208</v>
      </c>
      <c r="J427" s="41">
        <f t="shared" si="60"/>
        <v>15918.104766714208</v>
      </c>
      <c r="K427" s="41">
        <f t="shared" si="61"/>
        <v>0.0042244206583096884</v>
      </c>
      <c r="L427" s="42">
        <f t="shared" si="54"/>
        <v>506764.7079110002</v>
      </c>
      <c r="M427" s="45">
        <f t="shared" si="55"/>
        <v>227188.9416839325</v>
      </c>
      <c r="N427" s="44">
        <f t="shared" si="56"/>
        <v>733953.6495949327</v>
      </c>
      <c r="O427" s="41"/>
      <c r="P427" s="41"/>
      <c r="Q427" s="41"/>
    </row>
    <row r="428" spans="1:17" s="70" customFormat="1" ht="13.5">
      <c r="A428" s="35" t="s">
        <v>488</v>
      </c>
      <c r="B428" s="36" t="s">
        <v>387</v>
      </c>
      <c r="C428" s="70">
        <v>779</v>
      </c>
      <c r="D428" s="37">
        <v>1021371.93</v>
      </c>
      <c r="E428" s="38">
        <v>67550</v>
      </c>
      <c r="F428" s="39">
        <f t="shared" si="57"/>
        <v>11778.66370792006</v>
      </c>
      <c r="G428" s="40">
        <f t="shared" si="58"/>
        <v>0.0006430198772064073</v>
      </c>
      <c r="H428" s="41">
        <f t="shared" si="59"/>
        <v>15.120235825314582</v>
      </c>
      <c r="I428" s="36">
        <f t="shared" si="62"/>
        <v>3209.6637079200596</v>
      </c>
      <c r="J428" s="41">
        <f t="shared" si="60"/>
        <v>3209.6637079200596</v>
      </c>
      <c r="K428" s="41">
        <f t="shared" si="61"/>
        <v>0.0008517954789641201</v>
      </c>
      <c r="L428" s="42">
        <f t="shared" si="54"/>
        <v>128037.87424480637</v>
      </c>
      <c r="M428" s="45">
        <f t="shared" si="55"/>
        <v>45809.479938119875</v>
      </c>
      <c r="N428" s="44">
        <f t="shared" si="56"/>
        <v>173847.35418292624</v>
      </c>
      <c r="O428" s="41"/>
      <c r="P428" s="41"/>
      <c r="Q428" s="41"/>
    </row>
    <row r="429" spans="1:17" s="70" customFormat="1" ht="13.5">
      <c r="A429" s="35" t="s">
        <v>489</v>
      </c>
      <c r="B429" s="36" t="s">
        <v>425</v>
      </c>
      <c r="C429" s="70">
        <v>182</v>
      </c>
      <c r="D429" s="37">
        <v>259676.03</v>
      </c>
      <c r="E429" s="38">
        <v>23250</v>
      </c>
      <c r="F429" s="39">
        <f t="shared" si="57"/>
        <v>2032.7327939784946</v>
      </c>
      <c r="G429" s="40">
        <f t="shared" si="58"/>
        <v>0.0001109707878575898</v>
      </c>
      <c r="H429" s="41">
        <f t="shared" si="59"/>
        <v>11.168861505376345</v>
      </c>
      <c r="I429" s="36">
        <f t="shared" si="62"/>
        <v>30.732793978494776</v>
      </c>
      <c r="J429" s="41">
        <f t="shared" si="60"/>
        <v>30.732793978494776</v>
      </c>
      <c r="K429" s="41">
        <f t="shared" si="61"/>
        <v>8.156011766036885E-06</v>
      </c>
      <c r="L429" s="42">
        <f t="shared" si="54"/>
        <v>22096.461220274683</v>
      </c>
      <c r="M429" s="45">
        <f t="shared" si="55"/>
        <v>438.62953795634587</v>
      </c>
      <c r="N429" s="44">
        <f t="shared" si="56"/>
        <v>22535.09075823103</v>
      </c>
      <c r="O429" s="41"/>
      <c r="P429" s="41"/>
      <c r="Q429" s="41"/>
    </row>
    <row r="430" spans="1:17" s="70" customFormat="1" ht="13.5">
      <c r="A430" s="35" t="s">
        <v>486</v>
      </c>
      <c r="B430" s="36" t="s">
        <v>332</v>
      </c>
      <c r="C430" s="70">
        <v>9548</v>
      </c>
      <c r="D430" s="37">
        <v>17686098.59</v>
      </c>
      <c r="E430" s="38">
        <v>1248150</v>
      </c>
      <c r="F430" s="39">
        <f t="shared" si="57"/>
        <v>135293.73019053802</v>
      </c>
      <c r="G430" s="40">
        <f t="shared" si="58"/>
        <v>0.0073859446140243775</v>
      </c>
      <c r="H430" s="41">
        <f t="shared" si="59"/>
        <v>14.169850250370548</v>
      </c>
      <c r="I430" s="36">
        <f t="shared" si="62"/>
        <v>30265.73019053799</v>
      </c>
      <c r="J430" s="41">
        <f t="shared" si="60"/>
        <v>30265.73019053799</v>
      </c>
      <c r="K430" s="41">
        <f t="shared" si="61"/>
        <v>0.008032060206255796</v>
      </c>
      <c r="L430" s="42">
        <f t="shared" si="54"/>
        <v>1470686.4922715253</v>
      </c>
      <c r="M430" s="45">
        <f t="shared" si="55"/>
        <v>431963.4348467171</v>
      </c>
      <c r="N430" s="44">
        <f t="shared" si="56"/>
        <v>1902649.9271182425</v>
      </c>
      <c r="O430" s="41"/>
      <c r="P430" s="41"/>
      <c r="Q430" s="41"/>
    </row>
    <row r="431" spans="1:17" s="70" customFormat="1" ht="13.5">
      <c r="A431" s="35" t="s">
        <v>479</v>
      </c>
      <c r="B431" s="36" t="s">
        <v>148</v>
      </c>
      <c r="C431" s="70">
        <v>1568</v>
      </c>
      <c r="D431" s="37">
        <v>5673291.71</v>
      </c>
      <c r="E431" s="38">
        <v>617100</v>
      </c>
      <c r="F431" s="39">
        <f t="shared" si="57"/>
        <v>14415.364448679307</v>
      </c>
      <c r="G431" s="40">
        <f t="shared" si="58"/>
        <v>0.0007869624354282726</v>
      </c>
      <c r="H431" s="41">
        <f t="shared" si="59"/>
        <v>9.193472224923028</v>
      </c>
      <c r="I431" s="36">
        <f t="shared" si="62"/>
        <v>-2832.6355513206927</v>
      </c>
      <c r="J431" s="41">
        <f t="shared" si="60"/>
        <v>0</v>
      </c>
      <c r="K431" s="41">
        <f t="shared" si="61"/>
        <v>0</v>
      </c>
      <c r="L431" s="42">
        <f t="shared" si="54"/>
        <v>156699.6618837146</v>
      </c>
      <c r="M431" s="45">
        <f t="shared" si="55"/>
        <v>0</v>
      </c>
      <c r="N431" s="44">
        <f t="shared" si="56"/>
        <v>156699.6618837146</v>
      </c>
      <c r="O431" s="41"/>
      <c r="P431" s="41"/>
      <c r="Q431" s="41"/>
    </row>
    <row r="432" spans="1:17" s="70" customFormat="1" ht="13.5">
      <c r="A432" s="35" t="s">
        <v>479</v>
      </c>
      <c r="B432" s="36" t="s">
        <v>149</v>
      </c>
      <c r="C432" s="70">
        <v>1602</v>
      </c>
      <c r="D432" s="37">
        <v>4231597.91</v>
      </c>
      <c r="E432" s="38">
        <v>428550</v>
      </c>
      <c r="F432" s="39">
        <f t="shared" si="57"/>
        <v>15818.50391277564</v>
      </c>
      <c r="G432" s="40">
        <f t="shared" si="58"/>
        <v>0.0008635625140348137</v>
      </c>
      <c r="H432" s="41">
        <f t="shared" si="59"/>
        <v>9.874222167775056</v>
      </c>
      <c r="I432" s="36">
        <f t="shared" si="62"/>
        <v>-1803.4960872243607</v>
      </c>
      <c r="J432" s="41">
        <f t="shared" si="60"/>
        <v>0</v>
      </c>
      <c r="K432" s="41">
        <f t="shared" si="61"/>
        <v>0</v>
      </c>
      <c r="L432" s="42">
        <f t="shared" si="54"/>
        <v>171952.2405044193</v>
      </c>
      <c r="M432" s="45">
        <f t="shared" si="55"/>
        <v>0</v>
      </c>
      <c r="N432" s="44">
        <f t="shared" si="56"/>
        <v>171952.2405044193</v>
      </c>
      <c r="O432" s="41"/>
      <c r="P432" s="41"/>
      <c r="Q432" s="41"/>
    </row>
    <row r="433" spans="1:17" s="70" customFormat="1" ht="13.5">
      <c r="A433" s="35" t="s">
        <v>488</v>
      </c>
      <c r="B433" s="36" t="s">
        <v>388</v>
      </c>
      <c r="C433" s="70">
        <v>1039</v>
      </c>
      <c r="D433" s="37">
        <v>1017860</v>
      </c>
      <c r="E433" s="38">
        <v>85100</v>
      </c>
      <c r="F433" s="39">
        <f t="shared" si="57"/>
        <v>12427.221386603995</v>
      </c>
      <c r="G433" s="40">
        <f t="shared" si="58"/>
        <v>0.0006784258866867697</v>
      </c>
      <c r="H433" s="41">
        <f t="shared" si="59"/>
        <v>11.96075205640423</v>
      </c>
      <c r="I433" s="36">
        <f t="shared" si="62"/>
        <v>998.221386603995</v>
      </c>
      <c r="J433" s="41">
        <f t="shared" si="60"/>
        <v>998.221386603995</v>
      </c>
      <c r="K433" s="41">
        <f t="shared" si="61"/>
        <v>0.0002649126330638485</v>
      </c>
      <c r="L433" s="42">
        <f t="shared" si="54"/>
        <v>135087.9054336585</v>
      </c>
      <c r="M433" s="45">
        <f t="shared" si="55"/>
        <v>14246.97623947363</v>
      </c>
      <c r="N433" s="44">
        <f t="shared" si="56"/>
        <v>149334.88167313213</v>
      </c>
      <c r="O433" s="41"/>
      <c r="P433" s="41"/>
      <c r="Q433" s="41"/>
    </row>
    <row r="434" spans="1:17" s="70" customFormat="1" ht="13.5">
      <c r="A434" s="35" t="s">
        <v>475</v>
      </c>
      <c r="B434" s="36" t="s">
        <v>12</v>
      </c>
      <c r="C434" s="70">
        <v>5890</v>
      </c>
      <c r="D434" s="37">
        <v>7359616.24</v>
      </c>
      <c r="E434" s="38">
        <v>704400</v>
      </c>
      <c r="F434" s="39">
        <f t="shared" si="57"/>
        <v>61539.096612152185</v>
      </c>
      <c r="G434" s="40">
        <f t="shared" si="58"/>
        <v>0.003359537493232921</v>
      </c>
      <c r="H434" s="41">
        <f t="shared" si="59"/>
        <v>10.448063940942646</v>
      </c>
      <c r="I434" s="36">
        <f t="shared" si="62"/>
        <v>-3250.903387847816</v>
      </c>
      <c r="J434" s="41">
        <f t="shared" si="60"/>
        <v>0</v>
      </c>
      <c r="K434" s="41">
        <f t="shared" si="61"/>
        <v>0</v>
      </c>
      <c r="L434" s="42">
        <f t="shared" si="54"/>
        <v>668949.8323878293</v>
      </c>
      <c r="M434" s="45">
        <f t="shared" si="55"/>
        <v>0</v>
      </c>
      <c r="N434" s="44">
        <f t="shared" si="56"/>
        <v>668949.8323878293</v>
      </c>
      <c r="O434" s="41"/>
      <c r="P434" s="41"/>
      <c r="Q434" s="41"/>
    </row>
    <row r="435" spans="1:17" s="70" customFormat="1" ht="13.5">
      <c r="A435" s="35" t="s">
        <v>481</v>
      </c>
      <c r="B435" s="36" t="s">
        <v>194</v>
      </c>
      <c r="C435" s="70">
        <v>2419</v>
      </c>
      <c r="D435" s="37">
        <v>4250542.64</v>
      </c>
      <c r="E435" s="38">
        <v>324150</v>
      </c>
      <c r="F435" s="39">
        <f t="shared" si="57"/>
        <v>31720.07603319451</v>
      </c>
      <c r="G435" s="40">
        <f t="shared" si="58"/>
        <v>0.00173165988108887</v>
      </c>
      <c r="H435" s="41">
        <f t="shared" si="59"/>
        <v>13.112887983958043</v>
      </c>
      <c r="I435" s="36">
        <f t="shared" si="62"/>
        <v>5111.076033194506</v>
      </c>
      <c r="J435" s="41">
        <f t="shared" si="60"/>
        <v>5111.076033194506</v>
      </c>
      <c r="K435" s="41">
        <f t="shared" si="61"/>
        <v>0.0013564011229507227</v>
      </c>
      <c r="L435" s="42">
        <f t="shared" si="54"/>
        <v>344807.4592233209</v>
      </c>
      <c r="M435" s="45">
        <f t="shared" si="55"/>
        <v>72947.12353418318</v>
      </c>
      <c r="N435" s="44">
        <f t="shared" si="56"/>
        <v>417754.5827575041</v>
      </c>
      <c r="O435" s="41"/>
      <c r="P435" s="41"/>
      <c r="Q435" s="41"/>
    </row>
    <row r="436" spans="1:17" s="70" customFormat="1" ht="13.5">
      <c r="A436" s="35" t="s">
        <v>488</v>
      </c>
      <c r="B436" s="36" t="s">
        <v>389</v>
      </c>
      <c r="C436" s="70">
        <v>2263</v>
      </c>
      <c r="D436" s="37">
        <v>2026640.0299999998</v>
      </c>
      <c r="E436" s="38">
        <v>165200</v>
      </c>
      <c r="F436" s="39">
        <f t="shared" si="57"/>
        <v>27762.024139769972</v>
      </c>
      <c r="G436" s="40">
        <f t="shared" si="58"/>
        <v>0.0015155822252869572</v>
      </c>
      <c r="H436" s="41">
        <f t="shared" si="59"/>
        <v>12.267796791767553</v>
      </c>
      <c r="I436" s="36">
        <f t="shared" si="62"/>
        <v>2869.0241397699733</v>
      </c>
      <c r="J436" s="41">
        <f t="shared" si="60"/>
        <v>2869.0241397699733</v>
      </c>
      <c r="K436" s="41">
        <f t="shared" si="61"/>
        <v>0.0007613949664772336</v>
      </c>
      <c r="L436" s="42">
        <f t="shared" si="54"/>
        <v>301782.1582934755</v>
      </c>
      <c r="M436" s="45">
        <f t="shared" si="55"/>
        <v>40947.74896462381</v>
      </c>
      <c r="N436" s="44">
        <f t="shared" si="56"/>
        <v>342729.9072580993</v>
      </c>
      <c r="O436" s="41"/>
      <c r="P436" s="41"/>
      <c r="Q436" s="41"/>
    </row>
    <row r="437" spans="1:17" s="70" customFormat="1" ht="13.5">
      <c r="A437" s="35" t="s">
        <v>491</v>
      </c>
      <c r="B437" s="36" t="s">
        <v>505</v>
      </c>
      <c r="C437" s="70">
        <v>8324</v>
      </c>
      <c r="D437" s="37">
        <v>31349339.520597503</v>
      </c>
      <c r="E437" s="38">
        <v>4596950</v>
      </c>
      <c r="F437" s="39">
        <f t="shared" si="57"/>
        <v>56766.312918229174</v>
      </c>
      <c r="G437" s="40">
        <f t="shared" si="58"/>
        <v>0.003098982063440363</v>
      </c>
      <c r="H437" s="41">
        <f t="shared" si="59"/>
        <v>6.819595497144303</v>
      </c>
      <c r="I437" s="36">
        <f t="shared" si="62"/>
        <v>-34797.68708177082</v>
      </c>
      <c r="J437" s="41">
        <f t="shared" si="60"/>
        <v>0</v>
      </c>
      <c r="K437" s="41">
        <f t="shared" si="61"/>
        <v>0</v>
      </c>
      <c r="L437" s="42">
        <f t="shared" si="54"/>
        <v>617068.1339580431</v>
      </c>
      <c r="M437" s="45">
        <f t="shared" si="55"/>
        <v>0</v>
      </c>
      <c r="N437" s="44">
        <f t="shared" si="56"/>
        <v>617068.1339580431</v>
      </c>
      <c r="O437" s="41"/>
      <c r="P437" s="41"/>
      <c r="Q437" s="41"/>
    </row>
    <row r="438" spans="1:17" s="70" customFormat="1" ht="13.5">
      <c r="A438" s="35" t="s">
        <v>483</v>
      </c>
      <c r="B438" s="36" t="s">
        <v>246</v>
      </c>
      <c r="C438" s="70">
        <v>70</v>
      </c>
      <c r="D438" s="37">
        <v>285433.38</v>
      </c>
      <c r="E438" s="38">
        <v>32850</v>
      </c>
      <c r="F438" s="39">
        <f t="shared" si="57"/>
        <v>608.2294246575343</v>
      </c>
      <c r="G438" s="40">
        <f t="shared" si="58"/>
        <v>3.3204412627353526E-05</v>
      </c>
      <c r="H438" s="41">
        <f t="shared" si="59"/>
        <v>8.688991780821919</v>
      </c>
      <c r="I438" s="36">
        <f t="shared" si="62"/>
        <v>-161.7705753424657</v>
      </c>
      <c r="J438" s="41">
        <f t="shared" si="60"/>
        <v>0</v>
      </c>
      <c r="K438" s="41">
        <f t="shared" si="61"/>
        <v>0</v>
      </c>
      <c r="L438" s="42">
        <f t="shared" si="54"/>
        <v>6611.650057886248</v>
      </c>
      <c r="M438" s="45">
        <f t="shared" si="55"/>
        <v>0</v>
      </c>
      <c r="N438" s="44">
        <f t="shared" si="56"/>
        <v>6611.650057886248</v>
      </c>
      <c r="O438" s="41"/>
      <c r="P438" s="41"/>
      <c r="Q438" s="41"/>
    </row>
    <row r="439" spans="1:17" s="70" customFormat="1" ht="13.5">
      <c r="A439" s="35" t="s">
        <v>476</v>
      </c>
      <c r="B439" s="36" t="s">
        <v>64</v>
      </c>
      <c r="C439" s="70">
        <v>2019</v>
      </c>
      <c r="D439" s="37">
        <v>1388527.02</v>
      </c>
      <c r="E439" s="38">
        <v>78550</v>
      </c>
      <c r="F439" s="39">
        <f t="shared" si="57"/>
        <v>35689.82881451305</v>
      </c>
      <c r="G439" s="40">
        <f t="shared" si="58"/>
        <v>0.0019483763108369097</v>
      </c>
      <c r="H439" s="41">
        <f t="shared" si="59"/>
        <v>17.676983068109486</v>
      </c>
      <c r="I439" s="36">
        <f t="shared" si="62"/>
        <v>13480.828814513052</v>
      </c>
      <c r="J439" s="41">
        <f t="shared" si="60"/>
        <v>13480.828814513052</v>
      </c>
      <c r="K439" s="41">
        <f t="shared" si="61"/>
        <v>0.003577605033373625</v>
      </c>
      <c r="L439" s="42">
        <f t="shared" si="54"/>
        <v>387959.95257922367</v>
      </c>
      <c r="M439" s="45">
        <f t="shared" si="55"/>
        <v>192403.25882235536</v>
      </c>
      <c r="N439" s="44">
        <f t="shared" si="56"/>
        <v>580363.211401579</v>
      </c>
      <c r="O439" s="41"/>
      <c r="P439" s="41"/>
      <c r="Q439" s="41"/>
    </row>
    <row r="440" spans="1:17" s="70" customFormat="1" ht="13.5">
      <c r="A440" s="35" t="s">
        <v>489</v>
      </c>
      <c r="B440" s="36" t="s">
        <v>426</v>
      </c>
      <c r="C440" s="70">
        <v>96</v>
      </c>
      <c r="D440" s="37">
        <v>215021.39</v>
      </c>
      <c r="E440" s="38">
        <v>10200</v>
      </c>
      <c r="F440" s="39">
        <f t="shared" si="57"/>
        <v>2023.7307294117647</v>
      </c>
      <c r="G440" s="40">
        <f t="shared" si="58"/>
        <v>0.00011047934786101272</v>
      </c>
      <c r="H440" s="41">
        <f t="shared" si="59"/>
        <v>21.08052843137255</v>
      </c>
      <c r="I440" s="36">
        <f t="shared" si="62"/>
        <v>967.7307294117647</v>
      </c>
      <c r="J440" s="41">
        <f t="shared" si="60"/>
        <v>967.7307294117647</v>
      </c>
      <c r="K440" s="41">
        <f t="shared" si="61"/>
        <v>0.00025682088068402765</v>
      </c>
      <c r="L440" s="42">
        <f t="shared" si="54"/>
        <v>21998.605874412013</v>
      </c>
      <c r="M440" s="45">
        <f t="shared" si="55"/>
        <v>13811.802565203343</v>
      </c>
      <c r="N440" s="44">
        <f t="shared" si="56"/>
        <v>35810.408439615356</v>
      </c>
      <c r="O440" s="41"/>
      <c r="P440" s="41"/>
      <c r="Q440" s="41"/>
    </row>
    <row r="441" spans="1:17" s="70" customFormat="1" ht="13.5">
      <c r="A441" s="35" t="s">
        <v>480</v>
      </c>
      <c r="B441" s="36" t="s">
        <v>174</v>
      </c>
      <c r="C441" s="70">
        <v>4556</v>
      </c>
      <c r="D441" s="37">
        <v>4766750.94</v>
      </c>
      <c r="E441" s="38">
        <v>438200</v>
      </c>
      <c r="F441" s="39">
        <f t="shared" si="57"/>
        <v>49560.28590287541</v>
      </c>
      <c r="G441" s="40">
        <f t="shared" si="58"/>
        <v>0.0027055912067642227</v>
      </c>
      <c r="H441" s="41">
        <f t="shared" si="59"/>
        <v>10.87802587859425</v>
      </c>
      <c r="I441" s="36">
        <f t="shared" si="62"/>
        <v>-555.7140971245936</v>
      </c>
      <c r="J441" s="41">
        <f t="shared" si="60"/>
        <v>0</v>
      </c>
      <c r="K441" s="41">
        <f t="shared" si="61"/>
        <v>0</v>
      </c>
      <c r="L441" s="42">
        <f t="shared" si="54"/>
        <v>538736.2956718247</v>
      </c>
      <c r="M441" s="45">
        <f t="shared" si="55"/>
        <v>0</v>
      </c>
      <c r="N441" s="44">
        <f t="shared" si="56"/>
        <v>538736.2956718247</v>
      </c>
      <c r="O441" s="41"/>
      <c r="P441" s="41"/>
      <c r="Q441" s="41"/>
    </row>
    <row r="442" spans="1:17" s="70" customFormat="1" ht="13.5">
      <c r="A442" s="35" t="s">
        <v>484</v>
      </c>
      <c r="B442" s="36" t="s">
        <v>302</v>
      </c>
      <c r="C442" s="70">
        <v>1804</v>
      </c>
      <c r="D442" s="37">
        <v>4903090.66</v>
      </c>
      <c r="E442" s="38">
        <v>280400</v>
      </c>
      <c r="F442" s="39">
        <f t="shared" si="57"/>
        <v>31544.848611412264</v>
      </c>
      <c r="G442" s="40">
        <f t="shared" si="58"/>
        <v>0.0017220938795430537</v>
      </c>
      <c r="H442" s="41">
        <f t="shared" si="59"/>
        <v>17.48605798858773</v>
      </c>
      <c r="I442" s="36">
        <f t="shared" si="62"/>
        <v>11700.848611412268</v>
      </c>
      <c r="J442" s="41">
        <f t="shared" si="60"/>
        <v>11700.848611412268</v>
      </c>
      <c r="K442" s="41">
        <f t="shared" si="61"/>
        <v>0.0031052256105993286</v>
      </c>
      <c r="L442" s="42">
        <f t="shared" si="54"/>
        <v>342902.6806210325</v>
      </c>
      <c r="M442" s="45">
        <f t="shared" si="55"/>
        <v>166998.7383415989</v>
      </c>
      <c r="N442" s="44">
        <f t="shared" si="56"/>
        <v>509901.4189626314</v>
      </c>
      <c r="O442" s="41"/>
      <c r="P442" s="41"/>
      <c r="Q442" s="41"/>
    </row>
    <row r="443" spans="1:17" s="70" customFormat="1" ht="13.5">
      <c r="A443" s="35" t="s">
        <v>479</v>
      </c>
      <c r="B443" s="36" t="s">
        <v>150</v>
      </c>
      <c r="C443" s="70">
        <v>529</v>
      </c>
      <c r="D443" s="37">
        <v>697825.34</v>
      </c>
      <c r="E443" s="38">
        <v>65800</v>
      </c>
      <c r="F443" s="39">
        <f t="shared" si="57"/>
        <v>5610.176365653495</v>
      </c>
      <c r="G443" s="40">
        <f t="shared" si="58"/>
        <v>0.00030627030427255684</v>
      </c>
      <c r="H443" s="41">
        <f t="shared" si="59"/>
        <v>10.605248328267477</v>
      </c>
      <c r="I443" s="36">
        <f t="shared" si="62"/>
        <v>-208.8236343465048</v>
      </c>
      <c r="J443" s="41">
        <f t="shared" si="60"/>
        <v>0</v>
      </c>
      <c r="K443" s="41">
        <f t="shared" si="61"/>
        <v>0</v>
      </c>
      <c r="L443" s="42">
        <f t="shared" si="54"/>
        <v>60984.426910306196</v>
      </c>
      <c r="M443" s="45">
        <f t="shared" si="55"/>
        <v>0</v>
      </c>
      <c r="N443" s="44">
        <f t="shared" si="56"/>
        <v>60984.426910306196</v>
      </c>
      <c r="O443" s="41"/>
      <c r="P443" s="41"/>
      <c r="Q443" s="41"/>
    </row>
    <row r="444" spans="1:17" s="70" customFormat="1" ht="13.5">
      <c r="A444" s="35" t="s">
        <v>480</v>
      </c>
      <c r="B444" s="36" t="s">
        <v>175</v>
      </c>
      <c r="C444" s="70">
        <v>585</v>
      </c>
      <c r="D444" s="37">
        <v>1208375.11</v>
      </c>
      <c r="E444" s="38">
        <v>90800</v>
      </c>
      <c r="F444" s="39">
        <f t="shared" si="57"/>
        <v>7785.236116189428</v>
      </c>
      <c r="G444" s="40">
        <f t="shared" si="58"/>
        <v>0.0004250109940815189</v>
      </c>
      <c r="H444" s="41">
        <f t="shared" si="59"/>
        <v>13.308095925110134</v>
      </c>
      <c r="I444" s="36">
        <f t="shared" si="62"/>
        <v>1350.2361161894285</v>
      </c>
      <c r="J444" s="41">
        <f t="shared" si="60"/>
        <v>1350.2361161894285</v>
      </c>
      <c r="K444" s="41">
        <f t="shared" si="61"/>
        <v>0.0003583319387841839</v>
      </c>
      <c r="L444" s="42">
        <f t="shared" si="54"/>
        <v>84628.02806234529</v>
      </c>
      <c r="M444" s="45">
        <f t="shared" si="55"/>
        <v>19271.057626279224</v>
      </c>
      <c r="N444" s="44">
        <f t="shared" si="56"/>
        <v>103899.0856886245</v>
      </c>
      <c r="O444" s="41"/>
      <c r="P444" s="41"/>
      <c r="Q444" s="41"/>
    </row>
    <row r="445" spans="1:17" s="70" customFormat="1" ht="13.5">
      <c r="A445" s="35" t="s">
        <v>481</v>
      </c>
      <c r="B445" s="36" t="s">
        <v>195</v>
      </c>
      <c r="C445" s="70">
        <v>1291</v>
      </c>
      <c r="D445" s="37">
        <v>6862220.22</v>
      </c>
      <c r="E445" s="38">
        <v>573750</v>
      </c>
      <c r="F445" s="39">
        <f t="shared" si="57"/>
        <v>15440.743013542484</v>
      </c>
      <c r="G445" s="40">
        <f t="shared" si="58"/>
        <v>0.0008429398209125919</v>
      </c>
      <c r="H445" s="41">
        <f t="shared" si="59"/>
        <v>11.960296679738562</v>
      </c>
      <c r="I445" s="36">
        <f t="shared" si="62"/>
        <v>1239.7430135424834</v>
      </c>
      <c r="J445" s="41">
        <f t="shared" si="60"/>
        <v>1239.7430135424834</v>
      </c>
      <c r="K445" s="41">
        <f t="shared" si="61"/>
        <v>0.0003290087654376601</v>
      </c>
      <c r="L445" s="42">
        <f t="shared" si="54"/>
        <v>167845.8576659232</v>
      </c>
      <c r="M445" s="45">
        <f t="shared" si="55"/>
        <v>17694.060149404642</v>
      </c>
      <c r="N445" s="44">
        <f t="shared" si="56"/>
        <v>185539.91781532782</v>
      </c>
      <c r="O445" s="41"/>
      <c r="P445" s="41"/>
      <c r="Q445" s="41"/>
    </row>
    <row r="446" spans="1:17" s="70" customFormat="1" ht="13.5">
      <c r="A446" s="35" t="s">
        <v>476</v>
      </c>
      <c r="B446" s="36" t="s">
        <v>65</v>
      </c>
      <c r="C446" s="70">
        <v>232</v>
      </c>
      <c r="D446" s="37">
        <v>316728.91</v>
      </c>
      <c r="E446" s="38">
        <v>18650</v>
      </c>
      <c r="F446" s="39">
        <f t="shared" si="57"/>
        <v>3940.0057436997313</v>
      </c>
      <c r="G446" s="40">
        <f t="shared" si="58"/>
        <v>0.0002150924818239607</v>
      </c>
      <c r="H446" s="41">
        <f t="shared" si="59"/>
        <v>16.982783378016084</v>
      </c>
      <c r="I446" s="36">
        <f t="shared" si="62"/>
        <v>1388.0057436997315</v>
      </c>
      <c r="J446" s="41">
        <f t="shared" si="60"/>
        <v>1388.0057436997315</v>
      </c>
      <c r="K446" s="41">
        <f t="shared" si="61"/>
        <v>0.00036835541815245803</v>
      </c>
      <c r="L446" s="42">
        <f t="shared" si="54"/>
        <v>42829.13346073644</v>
      </c>
      <c r="M446" s="45">
        <f t="shared" si="55"/>
        <v>19810.11939447447</v>
      </c>
      <c r="N446" s="44">
        <f t="shared" si="56"/>
        <v>62639.252855210914</v>
      </c>
      <c r="O446" s="41"/>
      <c r="P446" s="41"/>
      <c r="Q446" s="41"/>
    </row>
    <row r="447" spans="1:17" s="70" customFormat="1" ht="13.5">
      <c r="A447" s="35" t="s">
        <v>489</v>
      </c>
      <c r="B447" s="36" t="s">
        <v>427</v>
      </c>
      <c r="C447" s="70">
        <v>69</v>
      </c>
      <c r="D447" s="37">
        <v>162918</v>
      </c>
      <c r="E447" s="38">
        <v>9750</v>
      </c>
      <c r="F447" s="39">
        <f t="shared" si="57"/>
        <v>1152.958153846154</v>
      </c>
      <c r="G447" s="40">
        <f t="shared" si="58"/>
        <v>6.294220031188887E-05</v>
      </c>
      <c r="H447" s="41">
        <f t="shared" si="59"/>
        <v>16.70953846153846</v>
      </c>
      <c r="I447" s="36">
        <f t="shared" si="62"/>
        <v>393.95815384615383</v>
      </c>
      <c r="J447" s="41">
        <f t="shared" si="60"/>
        <v>393.95815384615383</v>
      </c>
      <c r="K447" s="41">
        <f t="shared" si="61"/>
        <v>0.000104550446677376</v>
      </c>
      <c r="L447" s="42">
        <f t="shared" si="54"/>
        <v>12533.027071009394</v>
      </c>
      <c r="M447" s="45">
        <f t="shared" si="55"/>
        <v>5622.713090016847</v>
      </c>
      <c r="N447" s="44">
        <f t="shared" si="56"/>
        <v>18155.74016102624</v>
      </c>
      <c r="O447" s="41"/>
      <c r="P447" s="41"/>
      <c r="Q447" s="41"/>
    </row>
    <row r="448" spans="1:17" s="70" customFormat="1" ht="13.5">
      <c r="A448" s="35" t="s">
        <v>488</v>
      </c>
      <c r="B448" s="36" t="s">
        <v>390</v>
      </c>
      <c r="C448" s="70">
        <v>808</v>
      </c>
      <c r="D448" s="37">
        <v>833442.77</v>
      </c>
      <c r="E448" s="38">
        <v>84550</v>
      </c>
      <c r="F448" s="39">
        <f t="shared" si="57"/>
        <v>7964.775377409816</v>
      </c>
      <c r="G448" s="40">
        <f t="shared" si="58"/>
        <v>0.00043481238722478655</v>
      </c>
      <c r="H448" s="41">
        <f t="shared" si="59"/>
        <v>9.857395269071555</v>
      </c>
      <c r="I448" s="36">
        <f t="shared" si="62"/>
        <v>-923.2246225901838</v>
      </c>
      <c r="J448" s="41">
        <f t="shared" si="60"/>
        <v>0</v>
      </c>
      <c r="K448" s="41">
        <f t="shared" si="61"/>
        <v>0</v>
      </c>
      <c r="L448" s="42">
        <f t="shared" si="54"/>
        <v>86579.67775030473</v>
      </c>
      <c r="M448" s="45">
        <f t="shared" si="55"/>
        <v>0</v>
      </c>
      <c r="N448" s="44">
        <f t="shared" si="56"/>
        <v>86579.67775030473</v>
      </c>
      <c r="O448" s="41"/>
      <c r="P448" s="41"/>
      <c r="Q448" s="41"/>
    </row>
    <row r="449" spans="1:17" s="70" customFormat="1" ht="13.5">
      <c r="A449" s="35" t="s">
        <v>482</v>
      </c>
      <c r="B449" s="36" t="s">
        <v>212</v>
      </c>
      <c r="C449" s="70">
        <v>5272</v>
      </c>
      <c r="D449" s="37">
        <v>8667900</v>
      </c>
      <c r="E449" s="38">
        <v>640850</v>
      </c>
      <c r="F449" s="39">
        <f t="shared" si="57"/>
        <v>71307.12147928533</v>
      </c>
      <c r="G449" s="40">
        <f t="shared" si="58"/>
        <v>0.003892792733926284</v>
      </c>
      <c r="H449" s="41">
        <f t="shared" si="59"/>
        <v>13.5256300226262</v>
      </c>
      <c r="I449" s="36">
        <f t="shared" si="62"/>
        <v>13315.121479285322</v>
      </c>
      <c r="J449" s="41">
        <f t="shared" si="60"/>
        <v>13315.121479285322</v>
      </c>
      <c r="K449" s="41">
        <f t="shared" si="61"/>
        <v>0.0035336288502520476</v>
      </c>
      <c r="L449" s="42">
        <f aca="true" t="shared" si="63" ref="L449:L493">$B$501*G449</f>
        <v>775131.4138109555</v>
      </c>
      <c r="M449" s="45">
        <f aca="true" t="shared" si="64" ref="M449:M493">$G$501*K449</f>
        <v>190038.22387181435</v>
      </c>
      <c r="N449" s="44">
        <f aca="true" t="shared" si="65" ref="N449:N494">L449+M449</f>
        <v>965169.6376827698</v>
      </c>
      <c r="O449" s="41"/>
      <c r="P449" s="41"/>
      <c r="Q449" s="41"/>
    </row>
    <row r="450" spans="1:17" s="70" customFormat="1" ht="13.5">
      <c r="A450" s="35" t="s">
        <v>475</v>
      </c>
      <c r="B450" s="36" t="s">
        <v>13</v>
      </c>
      <c r="C450" s="70">
        <v>1619</v>
      </c>
      <c r="D450" s="37">
        <v>1919057.05</v>
      </c>
      <c r="E450" s="38">
        <v>158250</v>
      </c>
      <c r="F450" s="39">
        <f t="shared" si="57"/>
        <v>19633.196612638232</v>
      </c>
      <c r="G450" s="40">
        <f t="shared" si="58"/>
        <v>0.0010718139160844757</v>
      </c>
      <c r="H450" s="41">
        <f t="shared" si="59"/>
        <v>12.12674281200632</v>
      </c>
      <c r="I450" s="36">
        <f t="shared" si="62"/>
        <v>1824.1966126382322</v>
      </c>
      <c r="J450" s="41">
        <f t="shared" si="60"/>
        <v>1824.1966126382322</v>
      </c>
      <c r="K450" s="41">
        <f t="shared" si="61"/>
        <v>0.0004841137791329037</v>
      </c>
      <c r="L450" s="42">
        <f t="shared" si="63"/>
        <v>213419.18075326658</v>
      </c>
      <c r="M450" s="45">
        <f t="shared" si="64"/>
        <v>26035.59305095854</v>
      </c>
      <c r="N450" s="44">
        <f t="shared" si="65"/>
        <v>239454.77380422511</v>
      </c>
      <c r="O450" s="41"/>
      <c r="P450" s="41"/>
      <c r="Q450" s="41"/>
    </row>
    <row r="451" spans="1:17" s="70" customFormat="1" ht="13.5">
      <c r="A451" s="35" t="s">
        <v>476</v>
      </c>
      <c r="B451" s="36" t="s">
        <v>506</v>
      </c>
      <c r="C451" s="70">
        <v>521</v>
      </c>
      <c r="D451" s="37">
        <v>566602.62</v>
      </c>
      <c r="E451" s="38">
        <v>50100</v>
      </c>
      <c r="F451" s="39">
        <f aca="true" t="shared" si="66" ref="F451:F493">(C451*D451)/E451</f>
        <v>5892.214870658682</v>
      </c>
      <c r="G451" s="40">
        <f aca="true" t="shared" si="67" ref="G451:G492">F451/$F$494</f>
        <v>0.00032166732802271016</v>
      </c>
      <c r="H451" s="41">
        <f aca="true" t="shared" si="68" ref="H451:H493">D451/E451</f>
        <v>11.309433532934131</v>
      </c>
      <c r="I451" s="36">
        <f t="shared" si="62"/>
        <v>161.2148706586822</v>
      </c>
      <c r="J451" s="41">
        <f aca="true" t="shared" si="69" ref="J451:J493">IF(I451&gt;0,I451,0)</f>
        <v>161.2148706586822</v>
      </c>
      <c r="K451" s="41">
        <f aca="true" t="shared" si="70" ref="K451:K493">J451/$J$494</f>
        <v>4.278395198537449E-05</v>
      </c>
      <c r="L451" s="42">
        <f t="shared" si="63"/>
        <v>64050.27644396473</v>
      </c>
      <c r="M451" s="45">
        <f t="shared" si="64"/>
        <v>2300.9168732980015</v>
      </c>
      <c r="N451" s="44">
        <f t="shared" si="65"/>
        <v>66351.19331726273</v>
      </c>
      <c r="O451" s="41"/>
      <c r="P451" s="41"/>
      <c r="Q451" s="41"/>
    </row>
    <row r="452" spans="1:17" s="70" customFormat="1" ht="13.5">
      <c r="A452" s="35" t="s">
        <v>479</v>
      </c>
      <c r="B452" s="36" t="s">
        <v>151</v>
      </c>
      <c r="C452" s="70">
        <v>335</v>
      </c>
      <c r="D452" s="37">
        <v>486354.52</v>
      </c>
      <c r="E452" s="38">
        <v>42650</v>
      </c>
      <c r="F452" s="39">
        <f t="shared" si="66"/>
        <v>3820.13515123095</v>
      </c>
      <c r="G452" s="40">
        <f t="shared" si="67"/>
        <v>0.0002085485159241527</v>
      </c>
      <c r="H452" s="41">
        <f t="shared" si="68"/>
        <v>11.403388511137164</v>
      </c>
      <c r="I452" s="36">
        <f t="shared" si="62"/>
        <v>135.13515123095002</v>
      </c>
      <c r="J452" s="41">
        <f t="shared" si="69"/>
        <v>135.13515123095002</v>
      </c>
      <c r="K452" s="41">
        <f t="shared" si="70"/>
        <v>3.586279477928494E-05</v>
      </c>
      <c r="L452" s="42">
        <f t="shared" si="63"/>
        <v>41526.10145092975</v>
      </c>
      <c r="M452" s="45">
        <f t="shared" si="64"/>
        <v>1928.6976962644403</v>
      </c>
      <c r="N452" s="44">
        <f t="shared" si="65"/>
        <v>43454.79914719419</v>
      </c>
      <c r="O452" s="41"/>
      <c r="P452" s="41"/>
      <c r="Q452" s="41"/>
    </row>
    <row r="453" spans="1:17" s="70" customFormat="1" ht="13.5">
      <c r="A453" s="35" t="s">
        <v>481</v>
      </c>
      <c r="B453" s="36" t="s">
        <v>196</v>
      </c>
      <c r="C453" s="70">
        <v>4929</v>
      </c>
      <c r="D453" s="37">
        <v>5972923.98</v>
      </c>
      <c r="E453" s="38">
        <v>425250</v>
      </c>
      <c r="F453" s="39">
        <f t="shared" si="66"/>
        <v>69231.14002920635</v>
      </c>
      <c r="G453" s="40">
        <f t="shared" si="67"/>
        <v>0.003779460918856721</v>
      </c>
      <c r="H453" s="41">
        <f t="shared" si="68"/>
        <v>14.045676613756616</v>
      </c>
      <c r="I453" s="36">
        <f t="shared" si="62"/>
        <v>15012.140029206359</v>
      </c>
      <c r="J453" s="41">
        <f t="shared" si="69"/>
        <v>15012.140029206359</v>
      </c>
      <c r="K453" s="41">
        <f t="shared" si="70"/>
        <v>0.003983991523753974</v>
      </c>
      <c r="L453" s="42">
        <f t="shared" si="63"/>
        <v>752564.825747062</v>
      </c>
      <c r="M453" s="45">
        <f t="shared" si="64"/>
        <v>214258.68566829397</v>
      </c>
      <c r="N453" s="44">
        <f t="shared" si="65"/>
        <v>966823.511415356</v>
      </c>
      <c r="O453" s="41"/>
      <c r="P453" s="41"/>
      <c r="Q453" s="41"/>
    </row>
    <row r="454" spans="1:17" s="70" customFormat="1" ht="13.5">
      <c r="A454" s="35" t="s">
        <v>476</v>
      </c>
      <c r="B454" s="36" t="s">
        <v>66</v>
      </c>
      <c r="C454" s="70">
        <v>1519</v>
      </c>
      <c r="D454" s="37">
        <v>1366137.94</v>
      </c>
      <c r="E454" s="38">
        <v>100550</v>
      </c>
      <c r="F454" s="39">
        <f t="shared" si="66"/>
        <v>20638.125617702633</v>
      </c>
      <c r="G454" s="40">
        <f t="shared" si="67"/>
        <v>0.001126674920818244</v>
      </c>
      <c r="H454" s="41">
        <f t="shared" si="68"/>
        <v>13.586652809547488</v>
      </c>
      <c r="I454" s="36">
        <f t="shared" si="62"/>
        <v>3929.125617702634</v>
      </c>
      <c r="J454" s="41">
        <f t="shared" si="69"/>
        <v>3929.125617702634</v>
      </c>
      <c r="K454" s="41">
        <f t="shared" si="70"/>
        <v>0.0010427296259052712</v>
      </c>
      <c r="L454" s="42">
        <f t="shared" si="63"/>
        <v>224343.08322353376</v>
      </c>
      <c r="M454" s="45">
        <f t="shared" si="64"/>
        <v>56077.90022187102</v>
      </c>
      <c r="N454" s="44">
        <f t="shared" si="65"/>
        <v>280420.9834454048</v>
      </c>
      <c r="O454" s="41"/>
      <c r="P454" s="41"/>
      <c r="Q454" s="41"/>
    </row>
    <row r="455" spans="1:17" s="70" customFormat="1" ht="13.5">
      <c r="A455" s="35" t="s">
        <v>481</v>
      </c>
      <c r="B455" s="36" t="s">
        <v>197</v>
      </c>
      <c r="C455" s="70">
        <v>1623</v>
      </c>
      <c r="D455" s="37">
        <v>2461461.06</v>
      </c>
      <c r="E455" s="38">
        <v>191300</v>
      </c>
      <c r="F455" s="39">
        <f t="shared" si="66"/>
        <v>20883.174596863566</v>
      </c>
      <c r="G455" s="40">
        <f t="shared" si="67"/>
        <v>0.0011400526153001458</v>
      </c>
      <c r="H455" s="41">
        <f t="shared" si="68"/>
        <v>12.867020700470466</v>
      </c>
      <c r="I455" s="36">
        <f t="shared" si="62"/>
        <v>3030.174596863566</v>
      </c>
      <c r="J455" s="41">
        <f t="shared" si="69"/>
        <v>3030.174596863566</v>
      </c>
      <c r="K455" s="41">
        <f t="shared" si="70"/>
        <v>0.0008041618240911973</v>
      </c>
      <c r="L455" s="42">
        <f t="shared" si="63"/>
        <v>227006.84467862383</v>
      </c>
      <c r="M455" s="45">
        <f t="shared" si="64"/>
        <v>43247.7465042513</v>
      </c>
      <c r="N455" s="44">
        <f t="shared" si="65"/>
        <v>270254.59118287516</v>
      </c>
      <c r="O455" s="41"/>
      <c r="P455" s="41"/>
      <c r="Q455" s="41"/>
    </row>
    <row r="456" spans="1:17" s="70" customFormat="1" ht="13.5">
      <c r="A456" s="35" t="s">
        <v>490</v>
      </c>
      <c r="B456" s="36" t="s">
        <v>456</v>
      </c>
      <c r="C456" s="70">
        <v>8041</v>
      </c>
      <c r="D456" s="37">
        <v>12830689.38</v>
      </c>
      <c r="E456" s="38">
        <v>1109600</v>
      </c>
      <c r="F456" s="39">
        <f t="shared" si="66"/>
        <v>92980.86995726389</v>
      </c>
      <c r="G456" s="40">
        <f t="shared" si="67"/>
        <v>0.0050760042959934835</v>
      </c>
      <c r="H456" s="41">
        <f t="shared" si="68"/>
        <v>11.56334659336698</v>
      </c>
      <c r="I456" s="36">
        <f aca="true" t="shared" si="71" ref="I456:I493">(H456-11)*C456</f>
        <v>4529.869957263883</v>
      </c>
      <c r="J456" s="41">
        <f t="shared" si="69"/>
        <v>4529.869957263883</v>
      </c>
      <c r="K456" s="41">
        <f t="shared" si="70"/>
        <v>0.001202157952053234</v>
      </c>
      <c r="L456" s="42">
        <f t="shared" si="63"/>
        <v>1010732.0516125943</v>
      </c>
      <c r="M456" s="45">
        <f t="shared" si="64"/>
        <v>64651.94045641748</v>
      </c>
      <c r="N456" s="44">
        <f t="shared" si="65"/>
        <v>1075383.9920690118</v>
      </c>
      <c r="O456" s="41"/>
      <c r="P456" s="41"/>
      <c r="Q456" s="41"/>
    </row>
    <row r="457" spans="1:17" s="70" customFormat="1" ht="13.5">
      <c r="A457" s="35" t="s">
        <v>483</v>
      </c>
      <c r="B457" s="36" t="s">
        <v>247</v>
      </c>
      <c r="C457" s="70">
        <v>1599</v>
      </c>
      <c r="D457" s="37">
        <v>3246966.63</v>
      </c>
      <c r="E457" s="38">
        <v>313000</v>
      </c>
      <c r="F457" s="39">
        <f t="shared" si="66"/>
        <v>16587.53879031949</v>
      </c>
      <c r="G457" s="40">
        <f t="shared" si="67"/>
        <v>0.0009055456052230935</v>
      </c>
      <c r="H457" s="41">
        <f t="shared" si="68"/>
        <v>10.373695303514376</v>
      </c>
      <c r="I457" s="36">
        <f t="shared" si="71"/>
        <v>-1001.4612096805129</v>
      </c>
      <c r="J457" s="41">
        <f t="shared" si="69"/>
        <v>0</v>
      </c>
      <c r="K457" s="41">
        <f t="shared" si="70"/>
        <v>0</v>
      </c>
      <c r="L457" s="42">
        <f t="shared" si="63"/>
        <v>180311.897710238</v>
      </c>
      <c r="M457" s="45">
        <f t="shared" si="64"/>
        <v>0</v>
      </c>
      <c r="N457" s="44">
        <f t="shared" si="65"/>
        <v>180311.897710238</v>
      </c>
      <c r="O457" s="41"/>
      <c r="P457" s="41"/>
      <c r="Q457" s="41"/>
    </row>
    <row r="458" spans="1:17" s="70" customFormat="1" ht="13.5">
      <c r="A458" s="35" t="s">
        <v>480</v>
      </c>
      <c r="B458" s="36" t="s">
        <v>176</v>
      </c>
      <c r="C458" s="70">
        <v>16067</v>
      </c>
      <c r="D458" s="37">
        <v>17416767.86</v>
      </c>
      <c r="E458" s="38">
        <v>962100</v>
      </c>
      <c r="F458" s="39">
        <f t="shared" si="66"/>
        <v>290858.756061345</v>
      </c>
      <c r="G458" s="40">
        <f t="shared" si="67"/>
        <v>0.01587853819794647</v>
      </c>
      <c r="H458" s="41">
        <f t="shared" si="68"/>
        <v>18.10286650036379</v>
      </c>
      <c r="I458" s="36">
        <f t="shared" si="71"/>
        <v>114121.75606134499</v>
      </c>
      <c r="J458" s="41">
        <f t="shared" si="69"/>
        <v>114121.75606134499</v>
      </c>
      <c r="K458" s="41">
        <f t="shared" si="70"/>
        <v>0.030286162261993873</v>
      </c>
      <c r="L458" s="42">
        <f t="shared" si="63"/>
        <v>3161728.508009124</v>
      </c>
      <c r="M458" s="45">
        <f t="shared" si="64"/>
        <v>1628786.9292646155</v>
      </c>
      <c r="N458" s="44">
        <f t="shared" si="65"/>
        <v>4790515.43727374</v>
      </c>
      <c r="O458" s="41"/>
      <c r="P458" s="41"/>
      <c r="Q458" s="41"/>
    </row>
    <row r="459" spans="1:17" s="70" customFormat="1" ht="13.5">
      <c r="A459" s="35" t="s">
        <v>480</v>
      </c>
      <c r="B459" s="36" t="s">
        <v>177</v>
      </c>
      <c r="C459" s="70">
        <v>1148</v>
      </c>
      <c r="D459" s="37">
        <v>3265208.1</v>
      </c>
      <c r="E459" s="38">
        <v>274750</v>
      </c>
      <c r="F459" s="39">
        <f t="shared" si="66"/>
        <v>13643.162507006371</v>
      </c>
      <c r="G459" s="40">
        <f t="shared" si="67"/>
        <v>0.0007448064481256381</v>
      </c>
      <c r="H459" s="41">
        <f t="shared" si="68"/>
        <v>11.884287898089172</v>
      </c>
      <c r="I459" s="36">
        <f t="shared" si="71"/>
        <v>1015.1625070063689</v>
      </c>
      <c r="J459" s="41">
        <f t="shared" si="69"/>
        <v>1015.1625070063689</v>
      </c>
      <c r="K459" s="41">
        <f t="shared" si="70"/>
        <v>0.00026940854636832364</v>
      </c>
      <c r="L459" s="42">
        <f t="shared" si="63"/>
        <v>148305.57766913323</v>
      </c>
      <c r="M459" s="45">
        <f t="shared" si="64"/>
        <v>14488.76602987654</v>
      </c>
      <c r="N459" s="44">
        <f t="shared" si="65"/>
        <v>162794.34369900977</v>
      </c>
      <c r="O459" s="41"/>
      <c r="P459" s="41"/>
      <c r="Q459" s="41"/>
    </row>
    <row r="460" spans="1:17" s="70" customFormat="1" ht="13.5">
      <c r="A460" s="35" t="s">
        <v>484</v>
      </c>
      <c r="B460" s="36" t="s">
        <v>303</v>
      </c>
      <c r="C460" s="70">
        <v>64</v>
      </c>
      <c r="D460" s="37">
        <v>111429.9</v>
      </c>
      <c r="E460" s="38">
        <v>8100</v>
      </c>
      <c r="F460" s="39">
        <f t="shared" si="66"/>
        <v>880.4337777777778</v>
      </c>
      <c r="G460" s="40">
        <f t="shared" si="67"/>
        <v>4.806457113588919E-05</v>
      </c>
      <c r="H460" s="41">
        <f t="shared" si="68"/>
        <v>13.756777777777778</v>
      </c>
      <c r="I460" s="36">
        <f t="shared" si="71"/>
        <v>176.43377777777778</v>
      </c>
      <c r="J460" s="41">
        <f t="shared" si="69"/>
        <v>176.43377777777778</v>
      </c>
      <c r="K460" s="41">
        <f t="shared" si="70"/>
        <v>4.682281632085999E-05</v>
      </c>
      <c r="L460" s="42">
        <f t="shared" si="63"/>
        <v>9570.599188105796</v>
      </c>
      <c r="M460" s="45">
        <f t="shared" si="64"/>
        <v>2518.1266135683</v>
      </c>
      <c r="N460" s="44">
        <f t="shared" si="65"/>
        <v>12088.725801674096</v>
      </c>
      <c r="O460" s="41"/>
      <c r="P460" s="41"/>
      <c r="Q460" s="41"/>
    </row>
    <row r="461" spans="1:17" s="70" customFormat="1" ht="13.5">
      <c r="A461" s="35" t="s">
        <v>478</v>
      </c>
      <c r="B461" s="36" t="s">
        <v>114</v>
      </c>
      <c r="C461" s="70">
        <v>381</v>
      </c>
      <c r="D461" s="37">
        <v>980589.41</v>
      </c>
      <c r="E461" s="38">
        <v>147750</v>
      </c>
      <c r="F461" s="39">
        <f t="shared" si="66"/>
        <v>2528.626498883249</v>
      </c>
      <c r="G461" s="40">
        <f t="shared" si="67"/>
        <v>0.0001380425777602827</v>
      </c>
      <c r="H461" s="41">
        <f t="shared" si="68"/>
        <v>6.636814957698816</v>
      </c>
      <c r="I461" s="36">
        <f t="shared" si="71"/>
        <v>-1662.3735011167512</v>
      </c>
      <c r="J461" s="41">
        <f t="shared" si="69"/>
        <v>0</v>
      </c>
      <c r="K461" s="41">
        <f t="shared" si="70"/>
        <v>0</v>
      </c>
      <c r="L461" s="42">
        <f t="shared" si="63"/>
        <v>27486.98576549052</v>
      </c>
      <c r="M461" s="45">
        <f t="shared" si="64"/>
        <v>0</v>
      </c>
      <c r="N461" s="44">
        <f t="shared" si="65"/>
        <v>27486.98576549052</v>
      </c>
      <c r="O461" s="41"/>
      <c r="P461" s="41"/>
      <c r="Q461" s="41"/>
    </row>
    <row r="462" spans="1:17" s="70" customFormat="1" ht="13.5">
      <c r="A462" s="35" t="s">
        <v>485</v>
      </c>
      <c r="B462" s="36" t="s">
        <v>323</v>
      </c>
      <c r="C462" s="70">
        <v>234</v>
      </c>
      <c r="D462" s="37">
        <v>367914.23</v>
      </c>
      <c r="E462" s="38">
        <v>26200</v>
      </c>
      <c r="F462" s="39">
        <f t="shared" si="66"/>
        <v>3285.9515198473277</v>
      </c>
      <c r="G462" s="40">
        <f t="shared" si="67"/>
        <v>0.00017938640538465203</v>
      </c>
      <c r="H462" s="41">
        <f t="shared" si="68"/>
        <v>14.042527862595419</v>
      </c>
      <c r="I462" s="36">
        <f t="shared" si="71"/>
        <v>711.951519847328</v>
      </c>
      <c r="J462" s="41">
        <f t="shared" si="69"/>
        <v>711.951519847328</v>
      </c>
      <c r="K462" s="41">
        <f t="shared" si="70"/>
        <v>0.00018894100473864722</v>
      </c>
      <c r="L462" s="42">
        <f t="shared" si="63"/>
        <v>35719.35305274427</v>
      </c>
      <c r="M462" s="45">
        <f t="shared" si="64"/>
        <v>10161.229285448997</v>
      </c>
      <c r="N462" s="44">
        <f t="shared" si="65"/>
        <v>45880.58233819327</v>
      </c>
      <c r="O462" s="41"/>
      <c r="P462" s="41"/>
      <c r="Q462" s="41"/>
    </row>
    <row r="463" spans="1:17" s="70" customFormat="1" ht="13.5">
      <c r="A463" s="35" t="s">
        <v>490</v>
      </c>
      <c r="B463" s="36" t="s">
        <v>457</v>
      </c>
      <c r="C463" s="70">
        <v>11380</v>
      </c>
      <c r="D463" s="37">
        <v>35587062.67</v>
      </c>
      <c r="E463" s="38">
        <v>4442200</v>
      </c>
      <c r="F463" s="39">
        <f t="shared" si="66"/>
        <v>91166.71315667914</v>
      </c>
      <c r="G463" s="40">
        <f t="shared" si="67"/>
        <v>0.004976965991473355</v>
      </c>
      <c r="H463" s="41">
        <f t="shared" si="68"/>
        <v>8.011134723785512</v>
      </c>
      <c r="I463" s="36">
        <f t="shared" si="71"/>
        <v>-34013.28684332088</v>
      </c>
      <c r="J463" s="41">
        <f t="shared" si="69"/>
        <v>0</v>
      </c>
      <c r="K463" s="41">
        <f t="shared" si="70"/>
        <v>0</v>
      </c>
      <c r="L463" s="42">
        <f t="shared" si="63"/>
        <v>991011.5819520636</v>
      </c>
      <c r="M463" s="45">
        <f t="shared" si="64"/>
        <v>0</v>
      </c>
      <c r="N463" s="44">
        <f t="shared" si="65"/>
        <v>991011.5819520636</v>
      </c>
      <c r="O463" s="41"/>
      <c r="P463" s="41"/>
      <c r="Q463" s="41"/>
    </row>
    <row r="464" spans="1:17" s="70" customFormat="1" ht="13.5">
      <c r="A464" s="35" t="s">
        <v>489</v>
      </c>
      <c r="B464" s="36" t="s">
        <v>428</v>
      </c>
      <c r="C464" s="70">
        <v>121</v>
      </c>
      <c r="D464" s="37">
        <v>388328.85</v>
      </c>
      <c r="E464" s="38">
        <v>25650</v>
      </c>
      <c r="F464" s="39">
        <f t="shared" si="66"/>
        <v>1831.8826842105261</v>
      </c>
      <c r="G464" s="40">
        <f t="shared" si="67"/>
        <v>0.00010000599455654236</v>
      </c>
      <c r="H464" s="41">
        <f t="shared" si="68"/>
        <v>15.139526315789473</v>
      </c>
      <c r="I464" s="36">
        <f t="shared" si="71"/>
        <v>500.88268421052624</v>
      </c>
      <c r="J464" s="41">
        <f t="shared" si="69"/>
        <v>500.88268421052624</v>
      </c>
      <c r="K464" s="41">
        <f t="shared" si="70"/>
        <v>0.0001329265757185567</v>
      </c>
      <c r="L464" s="42">
        <f t="shared" si="63"/>
        <v>19913.155733826778</v>
      </c>
      <c r="M464" s="45">
        <f t="shared" si="64"/>
        <v>7148.778614119286</v>
      </c>
      <c r="N464" s="44">
        <f t="shared" si="65"/>
        <v>27061.934347946066</v>
      </c>
      <c r="O464" s="41"/>
      <c r="P464" s="41"/>
      <c r="Q464" s="41"/>
    </row>
    <row r="465" spans="1:17" s="70" customFormat="1" ht="13.5">
      <c r="A465" s="35" t="s">
        <v>486</v>
      </c>
      <c r="B465" s="36" t="s">
        <v>333</v>
      </c>
      <c r="C465" s="70">
        <v>1942</v>
      </c>
      <c r="D465" s="37">
        <v>4142273.77</v>
      </c>
      <c r="E465" s="38">
        <v>492550</v>
      </c>
      <c r="F465" s="39">
        <f t="shared" si="66"/>
        <v>16331.937186762765</v>
      </c>
      <c r="G465" s="40">
        <f t="shared" si="67"/>
        <v>0.000891591822705108</v>
      </c>
      <c r="H465" s="41">
        <f t="shared" si="68"/>
        <v>8.40985437011471</v>
      </c>
      <c r="I465" s="36">
        <f t="shared" si="71"/>
        <v>-5030.062813237234</v>
      </c>
      <c r="J465" s="41">
        <f t="shared" si="69"/>
        <v>0</v>
      </c>
      <c r="K465" s="41">
        <f t="shared" si="70"/>
        <v>0</v>
      </c>
      <c r="L465" s="42">
        <f t="shared" si="63"/>
        <v>177533.42582374028</v>
      </c>
      <c r="M465" s="45">
        <f t="shared" si="64"/>
        <v>0</v>
      </c>
      <c r="N465" s="44">
        <f t="shared" si="65"/>
        <v>177533.42582374028</v>
      </c>
      <c r="O465" s="41"/>
      <c r="P465" s="41"/>
      <c r="Q465" s="41"/>
    </row>
    <row r="466" spans="1:17" s="70" customFormat="1" ht="13.5">
      <c r="A466" s="35" t="s">
        <v>487</v>
      </c>
      <c r="B466" s="36" t="s">
        <v>507</v>
      </c>
      <c r="C466" s="70">
        <v>55</v>
      </c>
      <c r="D466" s="37">
        <v>177539.76</v>
      </c>
      <c r="E466" s="38">
        <v>36800</v>
      </c>
      <c r="F466" s="39">
        <f t="shared" si="66"/>
        <v>265.34475000000003</v>
      </c>
      <c r="G466" s="40">
        <f t="shared" si="67"/>
        <v>1.448567959773208E-05</v>
      </c>
      <c r="H466" s="41">
        <f t="shared" si="68"/>
        <v>4.824450000000001</v>
      </c>
      <c r="I466" s="36">
        <f t="shared" si="71"/>
        <v>-339.65524999999997</v>
      </c>
      <c r="J466" s="41">
        <f t="shared" si="69"/>
        <v>0</v>
      </c>
      <c r="K466" s="41">
        <f t="shared" si="70"/>
        <v>0</v>
      </c>
      <c r="L466" s="42">
        <f t="shared" si="63"/>
        <v>2884.383031427844</v>
      </c>
      <c r="M466" s="45">
        <f t="shared" si="64"/>
        <v>0</v>
      </c>
      <c r="N466" s="44">
        <f t="shared" si="65"/>
        <v>2884.383031427844</v>
      </c>
      <c r="O466" s="41"/>
      <c r="P466" s="41"/>
      <c r="Q466" s="41"/>
    </row>
    <row r="467" spans="1:17" s="70" customFormat="1" ht="13.5">
      <c r="A467" s="35" t="s">
        <v>480</v>
      </c>
      <c r="B467" s="36" t="s">
        <v>178</v>
      </c>
      <c r="C467" s="70">
        <v>3658</v>
      </c>
      <c r="D467" s="37">
        <v>3615837.18</v>
      </c>
      <c r="E467" s="38">
        <v>427900</v>
      </c>
      <c r="F467" s="39">
        <f t="shared" si="66"/>
        <v>30910.80253433045</v>
      </c>
      <c r="G467" s="40">
        <f t="shared" si="67"/>
        <v>0.0016874800862691861</v>
      </c>
      <c r="H467" s="41">
        <f t="shared" si="68"/>
        <v>8.450192054218276</v>
      </c>
      <c r="I467" s="36">
        <f t="shared" si="71"/>
        <v>-9327.197465669547</v>
      </c>
      <c r="J467" s="41">
        <f t="shared" si="69"/>
        <v>0</v>
      </c>
      <c r="K467" s="41">
        <f t="shared" si="70"/>
        <v>0</v>
      </c>
      <c r="L467" s="42">
        <f t="shared" si="63"/>
        <v>336010.39522296767</v>
      </c>
      <c r="M467" s="45">
        <f t="shared" si="64"/>
        <v>0</v>
      </c>
      <c r="N467" s="44">
        <f t="shared" si="65"/>
        <v>336010.39522296767</v>
      </c>
      <c r="O467" s="41"/>
      <c r="P467" s="41"/>
      <c r="Q467" s="41"/>
    </row>
    <row r="468" spans="1:17" s="70" customFormat="1" ht="13.5">
      <c r="A468" s="35" t="s">
        <v>483</v>
      </c>
      <c r="B468" s="36" t="s">
        <v>248</v>
      </c>
      <c r="C468" s="70">
        <v>1813</v>
      </c>
      <c r="D468" s="37">
        <v>1822830.24</v>
      </c>
      <c r="E468" s="38">
        <v>139300</v>
      </c>
      <c r="F468" s="39">
        <f t="shared" si="66"/>
        <v>23724.27297286432</v>
      </c>
      <c r="G468" s="40">
        <f t="shared" si="67"/>
        <v>0.0012951536330530272</v>
      </c>
      <c r="H468" s="41">
        <f t="shared" si="68"/>
        <v>13.085644221105527</v>
      </c>
      <c r="I468" s="36">
        <f t="shared" si="71"/>
        <v>3781.2729728643208</v>
      </c>
      <c r="J468" s="41">
        <f t="shared" si="69"/>
        <v>3781.2729728643208</v>
      </c>
      <c r="K468" s="41">
        <f t="shared" si="70"/>
        <v>0.0010034918035392094</v>
      </c>
      <c r="L468" s="42">
        <f t="shared" si="63"/>
        <v>257890.50055029185</v>
      </c>
      <c r="M468" s="45">
        <f t="shared" si="64"/>
        <v>53967.69386261734</v>
      </c>
      <c r="N468" s="44">
        <f t="shared" si="65"/>
        <v>311858.1944129092</v>
      </c>
      <c r="O468" s="41"/>
      <c r="P468" s="41"/>
      <c r="Q468" s="41"/>
    </row>
    <row r="469" spans="1:17" s="70" customFormat="1" ht="13.5">
      <c r="A469" s="35" t="s">
        <v>477</v>
      </c>
      <c r="B469" s="36" t="s">
        <v>94</v>
      </c>
      <c r="C469" s="70">
        <v>20657</v>
      </c>
      <c r="D469" s="37">
        <v>38062150.32</v>
      </c>
      <c r="E469" s="38">
        <v>2986400</v>
      </c>
      <c r="F469" s="39">
        <f t="shared" si="66"/>
        <v>263276.8012189392</v>
      </c>
      <c r="G469" s="40">
        <f t="shared" si="67"/>
        <v>0.014372786301494004</v>
      </c>
      <c r="H469" s="41">
        <f t="shared" si="68"/>
        <v>12.745161505491561</v>
      </c>
      <c r="I469" s="36">
        <f t="shared" si="71"/>
        <v>36049.801218939174</v>
      </c>
      <c r="J469" s="41">
        <f t="shared" si="69"/>
        <v>36049.801218939174</v>
      </c>
      <c r="K469" s="41">
        <f t="shared" si="70"/>
        <v>0.009567063870297658</v>
      </c>
      <c r="L469" s="42">
        <f t="shared" si="63"/>
        <v>2861903.7610674775</v>
      </c>
      <c r="M469" s="45">
        <f t="shared" si="64"/>
        <v>514515.78607354034</v>
      </c>
      <c r="N469" s="44">
        <f t="shared" si="65"/>
        <v>3376419.547141018</v>
      </c>
      <c r="O469" s="41"/>
      <c r="P469" s="41"/>
      <c r="Q469" s="41"/>
    </row>
    <row r="470" spans="1:17" s="70" customFormat="1" ht="13.5">
      <c r="A470" s="35" t="s">
        <v>476</v>
      </c>
      <c r="B470" s="36" t="s">
        <v>67</v>
      </c>
      <c r="C470" s="70">
        <v>448</v>
      </c>
      <c r="D470" s="37">
        <v>573279.24</v>
      </c>
      <c r="E470" s="38">
        <v>36650</v>
      </c>
      <c r="F470" s="39">
        <f t="shared" si="66"/>
        <v>7007.615266575715</v>
      </c>
      <c r="G470" s="40">
        <f t="shared" si="67"/>
        <v>0.0003825591781853294</v>
      </c>
      <c r="H470" s="41">
        <f t="shared" si="68"/>
        <v>15.641998362892224</v>
      </c>
      <c r="I470" s="36">
        <f t="shared" si="71"/>
        <v>2079.6152665757163</v>
      </c>
      <c r="J470" s="41">
        <f t="shared" si="69"/>
        <v>2079.6152665757163</v>
      </c>
      <c r="K470" s="41">
        <f t="shared" si="70"/>
        <v>0.0005518979691495074</v>
      </c>
      <c r="L470" s="42">
        <f t="shared" si="63"/>
        <v>76175.03857033425</v>
      </c>
      <c r="M470" s="45">
        <f t="shared" si="64"/>
        <v>29681.020350553437</v>
      </c>
      <c r="N470" s="44">
        <f t="shared" si="65"/>
        <v>105856.05892088768</v>
      </c>
      <c r="O470" s="41"/>
      <c r="P470" s="41"/>
      <c r="Q470" s="41"/>
    </row>
    <row r="471" spans="1:17" s="70" customFormat="1" ht="13.5">
      <c r="A471" s="35" t="s">
        <v>476</v>
      </c>
      <c r="B471" s="36" t="s">
        <v>68</v>
      </c>
      <c r="C471" s="70">
        <v>77</v>
      </c>
      <c r="D471" s="37">
        <v>217503.9</v>
      </c>
      <c r="E471" s="38">
        <v>19900</v>
      </c>
      <c r="F471" s="39">
        <f t="shared" si="66"/>
        <v>841.5980050251255</v>
      </c>
      <c r="G471" s="40">
        <f t="shared" si="67"/>
        <v>4.594445170249074E-05</v>
      </c>
      <c r="H471" s="41">
        <f t="shared" si="68"/>
        <v>10.929844221105528</v>
      </c>
      <c r="I471" s="36">
        <f t="shared" si="71"/>
        <v>-5.401994974874361</v>
      </c>
      <c r="J471" s="41">
        <f t="shared" si="69"/>
        <v>0</v>
      </c>
      <c r="K471" s="41">
        <f t="shared" si="70"/>
        <v>0</v>
      </c>
      <c r="L471" s="42">
        <f t="shared" si="63"/>
        <v>9148.44181005276</v>
      </c>
      <c r="M471" s="45">
        <f t="shared" si="64"/>
        <v>0</v>
      </c>
      <c r="N471" s="44">
        <f t="shared" si="65"/>
        <v>9148.44181005276</v>
      </c>
      <c r="O471" s="41"/>
      <c r="P471" s="41"/>
      <c r="Q471" s="41"/>
    </row>
    <row r="472" spans="1:17" s="70" customFormat="1" ht="13.5">
      <c r="A472" s="35" t="s">
        <v>476</v>
      </c>
      <c r="B472" s="36" t="s">
        <v>69</v>
      </c>
      <c r="C472" s="70">
        <v>250</v>
      </c>
      <c r="D472" s="37">
        <v>902589.81</v>
      </c>
      <c r="E472" s="38">
        <v>58450</v>
      </c>
      <c r="F472" s="39">
        <f t="shared" si="66"/>
        <v>3860.521000855432</v>
      </c>
      <c r="G472" s="40">
        <f t="shared" si="67"/>
        <v>0.00021075325703149488</v>
      </c>
      <c r="H472" s="41">
        <f t="shared" si="68"/>
        <v>15.442084003421728</v>
      </c>
      <c r="I472" s="36">
        <f t="shared" si="71"/>
        <v>1110.521000855432</v>
      </c>
      <c r="J472" s="41">
        <f t="shared" si="69"/>
        <v>1110.521000855432</v>
      </c>
      <c r="K472" s="41">
        <f t="shared" si="70"/>
        <v>0.0002947152268598123</v>
      </c>
      <c r="L472" s="42">
        <f t="shared" si="63"/>
        <v>41965.108664626845</v>
      </c>
      <c r="M472" s="45">
        <f t="shared" si="64"/>
        <v>15849.756902574154</v>
      </c>
      <c r="N472" s="44">
        <f t="shared" si="65"/>
        <v>57814.865567201</v>
      </c>
      <c r="O472" s="41"/>
      <c r="P472" s="41"/>
      <c r="Q472" s="41"/>
    </row>
    <row r="473" spans="1:17" s="70" customFormat="1" ht="13.5">
      <c r="A473" s="35" t="s">
        <v>482</v>
      </c>
      <c r="B473" s="36" t="s">
        <v>508</v>
      </c>
      <c r="C473" s="70">
        <v>729</v>
      </c>
      <c r="D473" s="37">
        <v>1812897.02</v>
      </c>
      <c r="E473" s="38">
        <v>281600</v>
      </c>
      <c r="F473" s="39">
        <f t="shared" si="66"/>
        <v>4693.188663281249</v>
      </c>
      <c r="G473" s="40">
        <f t="shared" si="67"/>
        <v>0.00025621018417737934</v>
      </c>
      <c r="H473" s="41">
        <f t="shared" si="68"/>
        <v>6.43784453125</v>
      </c>
      <c r="I473" s="36">
        <f t="shared" si="71"/>
        <v>-3325.81133671875</v>
      </c>
      <c r="J473" s="41">
        <f t="shared" si="69"/>
        <v>0</v>
      </c>
      <c r="K473" s="41">
        <f t="shared" si="70"/>
        <v>0</v>
      </c>
      <c r="L473" s="42">
        <f t="shared" si="63"/>
        <v>51016.47476973997</v>
      </c>
      <c r="M473" s="45">
        <f t="shared" si="64"/>
        <v>0</v>
      </c>
      <c r="N473" s="44">
        <f t="shared" si="65"/>
        <v>51016.47476973997</v>
      </c>
      <c r="O473" s="41"/>
      <c r="P473" s="41"/>
      <c r="Q473" s="41"/>
    </row>
    <row r="474" spans="1:17" s="70" customFormat="1" ht="13.5">
      <c r="A474" s="35" t="s">
        <v>482</v>
      </c>
      <c r="B474" s="36" t="s">
        <v>213</v>
      </c>
      <c r="C474" s="70">
        <v>2463</v>
      </c>
      <c r="D474" s="37">
        <v>3397182.25</v>
      </c>
      <c r="E474" s="38">
        <v>265100</v>
      </c>
      <c r="F474" s="39">
        <f t="shared" si="66"/>
        <v>31562.65515560166</v>
      </c>
      <c r="G474" s="40">
        <f t="shared" si="67"/>
        <v>0.0017230659729945746</v>
      </c>
      <c r="H474" s="41">
        <f t="shared" si="68"/>
        <v>12.814719917012448</v>
      </c>
      <c r="I474" s="36">
        <f t="shared" si="71"/>
        <v>4469.65515560166</v>
      </c>
      <c r="J474" s="41">
        <f t="shared" si="69"/>
        <v>4469.65515560166</v>
      </c>
      <c r="K474" s="41">
        <f t="shared" si="70"/>
        <v>0.0011861778680039175</v>
      </c>
      <c r="L474" s="42">
        <f t="shared" si="63"/>
        <v>343096.24350067595</v>
      </c>
      <c r="M474" s="45">
        <f t="shared" si="64"/>
        <v>63792.533054353225</v>
      </c>
      <c r="N474" s="44">
        <f t="shared" si="65"/>
        <v>406888.77655502915</v>
      </c>
      <c r="O474" s="41"/>
      <c r="P474" s="41"/>
      <c r="Q474" s="41"/>
    </row>
    <row r="475" spans="1:17" s="70" customFormat="1" ht="13.5">
      <c r="A475" s="35" t="s">
        <v>489</v>
      </c>
      <c r="B475" s="36" t="s">
        <v>429</v>
      </c>
      <c r="C475" s="70">
        <v>482</v>
      </c>
      <c r="D475" s="37">
        <v>871807.8</v>
      </c>
      <c r="E475" s="38">
        <v>85150</v>
      </c>
      <c r="F475" s="39">
        <f t="shared" si="66"/>
        <v>4934.9543112155025</v>
      </c>
      <c r="G475" s="40">
        <f t="shared" si="67"/>
        <v>0.0002694086353007337</v>
      </c>
      <c r="H475" s="41">
        <f t="shared" si="68"/>
        <v>10.238494421608927</v>
      </c>
      <c r="I475" s="36">
        <f t="shared" si="71"/>
        <v>-367.0456887844974</v>
      </c>
      <c r="J475" s="41">
        <f t="shared" si="69"/>
        <v>0</v>
      </c>
      <c r="K475" s="41">
        <f t="shared" si="70"/>
        <v>0</v>
      </c>
      <c r="L475" s="42">
        <f t="shared" si="63"/>
        <v>53644.54535520931</v>
      </c>
      <c r="M475" s="45">
        <f t="shared" si="64"/>
        <v>0</v>
      </c>
      <c r="N475" s="44">
        <f t="shared" si="65"/>
        <v>53644.54535520931</v>
      </c>
      <c r="O475" s="41"/>
      <c r="P475" s="41"/>
      <c r="Q475" s="41"/>
    </row>
    <row r="476" spans="1:17" s="70" customFormat="1" ht="13.5">
      <c r="A476" s="35" t="s">
        <v>489</v>
      </c>
      <c r="B476" s="36" t="s">
        <v>430</v>
      </c>
      <c r="C476" s="70">
        <v>202</v>
      </c>
      <c r="D476" s="37">
        <v>240374.55</v>
      </c>
      <c r="E476" s="38">
        <v>16150</v>
      </c>
      <c r="F476" s="39">
        <f t="shared" si="66"/>
        <v>3006.5423591331264</v>
      </c>
      <c r="G476" s="40">
        <f t="shared" si="67"/>
        <v>0.00016413292258999658</v>
      </c>
      <c r="H476" s="41">
        <f t="shared" si="68"/>
        <v>14.883873065015479</v>
      </c>
      <c r="I476" s="36">
        <f t="shared" si="71"/>
        <v>784.5423591331266</v>
      </c>
      <c r="J476" s="41">
        <f t="shared" si="69"/>
        <v>784.5423591331266</v>
      </c>
      <c r="K476" s="41">
        <f t="shared" si="70"/>
        <v>0.0002082054991980756</v>
      </c>
      <c r="L476" s="42">
        <f t="shared" si="63"/>
        <v>32682.085339742458</v>
      </c>
      <c r="M476" s="45">
        <f t="shared" si="64"/>
        <v>11197.271967350081</v>
      </c>
      <c r="N476" s="44">
        <f t="shared" si="65"/>
        <v>43879.35730709254</v>
      </c>
      <c r="O476" s="41"/>
      <c r="P476" s="41"/>
      <c r="Q476" s="41"/>
    </row>
    <row r="477" spans="1:17" s="70" customFormat="1" ht="13.5">
      <c r="A477" s="35" t="s">
        <v>485</v>
      </c>
      <c r="B477" s="36" t="s">
        <v>324</v>
      </c>
      <c r="C477" s="70">
        <v>135</v>
      </c>
      <c r="D477" s="37">
        <v>501041.77</v>
      </c>
      <c r="E477" s="38">
        <v>63050</v>
      </c>
      <c r="F477" s="39">
        <f t="shared" si="66"/>
        <v>1072.8094996034893</v>
      </c>
      <c r="G477" s="40">
        <f t="shared" si="67"/>
        <v>5.8566731320892626E-05</v>
      </c>
      <c r="H477" s="41">
        <f t="shared" si="68"/>
        <v>7.946737034099921</v>
      </c>
      <c r="I477" s="36">
        <f t="shared" si="71"/>
        <v>-412.1905003965107</v>
      </c>
      <c r="J477" s="41">
        <f t="shared" si="69"/>
        <v>0</v>
      </c>
      <c r="K477" s="41">
        <f t="shared" si="70"/>
        <v>0</v>
      </c>
      <c r="L477" s="42">
        <f t="shared" si="63"/>
        <v>11661.78534382497</v>
      </c>
      <c r="M477" s="45">
        <f t="shared" si="64"/>
        <v>0</v>
      </c>
      <c r="N477" s="44">
        <f t="shared" si="65"/>
        <v>11661.78534382497</v>
      </c>
      <c r="O477" s="41"/>
      <c r="P477" s="41"/>
      <c r="Q477" s="41"/>
    </row>
    <row r="478" spans="1:17" s="70" customFormat="1" ht="13.5">
      <c r="A478" s="35" t="s">
        <v>478</v>
      </c>
      <c r="B478" s="36" t="s">
        <v>115</v>
      </c>
      <c r="C478" s="70">
        <v>3894</v>
      </c>
      <c r="D478" s="37">
        <v>4877767.72</v>
      </c>
      <c r="E478" s="38">
        <v>335950</v>
      </c>
      <c r="F478" s="39">
        <f t="shared" si="66"/>
        <v>56538.25718612889</v>
      </c>
      <c r="G478" s="40">
        <f t="shared" si="67"/>
        <v>0.003086532062957478</v>
      </c>
      <c r="H478" s="41">
        <f t="shared" si="68"/>
        <v>14.519326447388003</v>
      </c>
      <c r="I478" s="36">
        <f t="shared" si="71"/>
        <v>13704.257186128885</v>
      </c>
      <c r="J478" s="41">
        <f t="shared" si="69"/>
        <v>13704.257186128885</v>
      </c>
      <c r="K478" s="41">
        <f t="shared" si="70"/>
        <v>0.0036368994935206695</v>
      </c>
      <c r="L478" s="42">
        <f t="shared" si="63"/>
        <v>614589.0945804411</v>
      </c>
      <c r="M478" s="45">
        <f t="shared" si="64"/>
        <v>195592.10925608972</v>
      </c>
      <c r="N478" s="44">
        <f t="shared" si="65"/>
        <v>810181.2038365309</v>
      </c>
      <c r="O478" s="41"/>
      <c r="P478" s="41"/>
      <c r="Q478" s="41"/>
    </row>
    <row r="479" spans="1:17" s="70" customFormat="1" ht="13.5">
      <c r="A479" s="35" t="s">
        <v>477</v>
      </c>
      <c r="B479" s="36" t="s">
        <v>95</v>
      </c>
      <c r="C479" s="70">
        <v>18770</v>
      </c>
      <c r="D479" s="37">
        <v>33607112.78</v>
      </c>
      <c r="E479" s="38">
        <v>2914100</v>
      </c>
      <c r="F479" s="39">
        <f t="shared" si="66"/>
        <v>216466.66445235236</v>
      </c>
      <c r="G479" s="40">
        <f t="shared" si="67"/>
        <v>0.011817331018784264</v>
      </c>
      <c r="H479" s="41">
        <f t="shared" si="68"/>
        <v>11.532587344291548</v>
      </c>
      <c r="I479" s="36">
        <f t="shared" si="71"/>
        <v>9996.66445235235</v>
      </c>
      <c r="J479" s="41">
        <f t="shared" si="69"/>
        <v>9996.66445235235</v>
      </c>
      <c r="K479" s="41">
        <f t="shared" si="70"/>
        <v>0.0026529612944257842</v>
      </c>
      <c r="L479" s="42">
        <f t="shared" si="63"/>
        <v>2353062.4736918667</v>
      </c>
      <c r="M479" s="45">
        <f t="shared" si="64"/>
        <v>142676.0063828957</v>
      </c>
      <c r="N479" s="44">
        <f t="shared" si="65"/>
        <v>2495738.4800747624</v>
      </c>
      <c r="O479" s="41"/>
      <c r="P479" s="41"/>
      <c r="Q479" s="41"/>
    </row>
    <row r="480" spans="1:17" s="70" customFormat="1" ht="13.5">
      <c r="A480" s="35" t="s">
        <v>480</v>
      </c>
      <c r="B480" s="36" t="s">
        <v>179</v>
      </c>
      <c r="C480" s="70">
        <v>2659</v>
      </c>
      <c r="D480" s="37">
        <v>4378465</v>
      </c>
      <c r="E480" s="38">
        <v>391200</v>
      </c>
      <c r="F480" s="39">
        <f t="shared" si="66"/>
        <v>29760.578821574643</v>
      </c>
      <c r="G480" s="40">
        <f t="shared" si="67"/>
        <v>0.0016246871643489503</v>
      </c>
      <c r="H480" s="41">
        <f t="shared" si="68"/>
        <v>11.19239519427403</v>
      </c>
      <c r="I480" s="36">
        <f t="shared" si="71"/>
        <v>511.5788215746436</v>
      </c>
      <c r="J480" s="41">
        <f t="shared" si="69"/>
        <v>511.5788215746436</v>
      </c>
      <c r="K480" s="41">
        <f t="shared" si="70"/>
        <v>0.00013576516638668577</v>
      </c>
      <c r="L480" s="42">
        <f t="shared" si="63"/>
        <v>323507.0924087277</v>
      </c>
      <c r="M480" s="45">
        <f t="shared" si="64"/>
        <v>7301.437750585154</v>
      </c>
      <c r="N480" s="44">
        <f t="shared" si="65"/>
        <v>330808.5301593128</v>
      </c>
      <c r="O480" s="41"/>
      <c r="P480" s="41"/>
      <c r="Q480" s="41"/>
    </row>
    <row r="481" spans="1:17" s="70" customFormat="1" ht="13.5">
      <c r="A481" s="35" t="s">
        <v>484</v>
      </c>
      <c r="B481" s="36" t="s">
        <v>304</v>
      </c>
      <c r="C481" s="70">
        <v>393</v>
      </c>
      <c r="D481" s="37">
        <v>421673.14999999997</v>
      </c>
      <c r="E481" s="38">
        <v>27800</v>
      </c>
      <c r="F481" s="39">
        <f t="shared" si="66"/>
        <v>5961.06287589928</v>
      </c>
      <c r="G481" s="40">
        <f t="shared" si="67"/>
        <v>0.0003254258728775011</v>
      </c>
      <c r="H481" s="41">
        <f t="shared" si="68"/>
        <v>15.168098920863308</v>
      </c>
      <c r="I481" s="36">
        <f t="shared" si="71"/>
        <v>1638.06287589928</v>
      </c>
      <c r="J481" s="41">
        <f t="shared" si="69"/>
        <v>1638.06287589928</v>
      </c>
      <c r="K481" s="41">
        <f t="shared" si="70"/>
        <v>0.0004347167426004752</v>
      </c>
      <c r="L481" s="42">
        <f t="shared" si="63"/>
        <v>64798.67647096219</v>
      </c>
      <c r="M481" s="45">
        <f t="shared" si="64"/>
        <v>23379.025118963007</v>
      </c>
      <c r="N481" s="44">
        <f t="shared" si="65"/>
        <v>88177.7015899252</v>
      </c>
      <c r="O481" s="41"/>
      <c r="P481" s="41"/>
      <c r="Q481" s="41"/>
    </row>
    <row r="482" spans="1:17" s="70" customFormat="1" ht="13.5">
      <c r="A482" s="35" t="s">
        <v>480</v>
      </c>
      <c r="B482" s="36" t="s">
        <v>180</v>
      </c>
      <c r="C482" s="70">
        <v>8004</v>
      </c>
      <c r="D482" s="37">
        <v>12505966.98</v>
      </c>
      <c r="E482" s="38">
        <v>822150</v>
      </c>
      <c r="F482" s="39">
        <f t="shared" si="66"/>
        <v>121751.21292698412</v>
      </c>
      <c r="G482" s="40">
        <f t="shared" si="67"/>
        <v>0.006646632583066173</v>
      </c>
      <c r="H482" s="41">
        <f t="shared" si="68"/>
        <v>15.211295967889072</v>
      </c>
      <c r="I482" s="36">
        <f t="shared" si="71"/>
        <v>33707.21292698413</v>
      </c>
      <c r="J482" s="41">
        <f t="shared" si="69"/>
        <v>33707.21292698413</v>
      </c>
      <c r="K482" s="41">
        <f t="shared" si="70"/>
        <v>0.008945376896912318</v>
      </c>
      <c r="L482" s="42">
        <f t="shared" si="63"/>
        <v>1323474.9608663875</v>
      </c>
      <c r="M482" s="45">
        <f t="shared" si="64"/>
        <v>481081.5197051393</v>
      </c>
      <c r="N482" s="44">
        <f t="shared" si="65"/>
        <v>1804556.4805715268</v>
      </c>
      <c r="O482" s="41"/>
      <c r="P482" s="41"/>
      <c r="Q482" s="41"/>
    </row>
    <row r="483" spans="1:17" s="70" customFormat="1" ht="13.5">
      <c r="A483" s="35" t="s">
        <v>479</v>
      </c>
      <c r="B483" s="36" t="s">
        <v>152</v>
      </c>
      <c r="C483" s="70">
        <v>453</v>
      </c>
      <c r="D483" s="37">
        <v>1742524.68</v>
      </c>
      <c r="E483" s="38">
        <v>218400</v>
      </c>
      <c r="F483" s="39">
        <f t="shared" si="66"/>
        <v>3614.302564285714</v>
      </c>
      <c r="G483" s="40">
        <f t="shared" si="67"/>
        <v>0.00019731171962326105</v>
      </c>
      <c r="H483" s="41">
        <f t="shared" si="68"/>
        <v>7.978592857142857</v>
      </c>
      <c r="I483" s="36">
        <f t="shared" si="71"/>
        <v>-1368.6974357142858</v>
      </c>
      <c r="J483" s="41">
        <f t="shared" si="69"/>
        <v>0</v>
      </c>
      <c r="K483" s="41">
        <f t="shared" si="70"/>
        <v>0</v>
      </c>
      <c r="L483" s="42">
        <f t="shared" si="63"/>
        <v>39288.634830242</v>
      </c>
      <c r="M483" s="45">
        <f t="shared" si="64"/>
        <v>0</v>
      </c>
      <c r="N483" s="44">
        <f t="shared" si="65"/>
        <v>39288.634830242</v>
      </c>
      <c r="O483" s="41"/>
      <c r="P483" s="41"/>
      <c r="Q483" s="41"/>
    </row>
    <row r="484" spans="1:17" s="70" customFormat="1" ht="13.5">
      <c r="A484" s="35" t="s">
        <v>488</v>
      </c>
      <c r="B484" s="36" t="s">
        <v>391</v>
      </c>
      <c r="C484" s="70">
        <v>3851</v>
      </c>
      <c r="D484" s="37">
        <v>4399858.47</v>
      </c>
      <c r="E484" s="38">
        <v>351600</v>
      </c>
      <c r="F484" s="39">
        <f t="shared" si="66"/>
        <v>48190.713788310575</v>
      </c>
      <c r="G484" s="40">
        <f t="shared" si="67"/>
        <v>0.0026308236342474324</v>
      </c>
      <c r="H484" s="41">
        <f t="shared" si="68"/>
        <v>12.513818174061432</v>
      </c>
      <c r="I484" s="36">
        <f t="shared" si="71"/>
        <v>5829.713788310576</v>
      </c>
      <c r="J484" s="41">
        <f t="shared" si="69"/>
        <v>5829.713788310576</v>
      </c>
      <c r="K484" s="41">
        <f t="shared" si="70"/>
        <v>0.001547116551894358</v>
      </c>
      <c r="L484" s="42">
        <f t="shared" si="63"/>
        <v>523848.60496919136</v>
      </c>
      <c r="M484" s="45">
        <f t="shared" si="64"/>
        <v>83203.78118480614</v>
      </c>
      <c r="N484" s="44">
        <f t="shared" si="65"/>
        <v>607052.3861539975</v>
      </c>
      <c r="O484" s="41"/>
      <c r="P484" s="41"/>
      <c r="Q484" s="41"/>
    </row>
    <row r="485" spans="1:17" s="70" customFormat="1" ht="13.5">
      <c r="A485" s="35" t="s">
        <v>476</v>
      </c>
      <c r="B485" s="36" t="s">
        <v>70</v>
      </c>
      <c r="C485" s="70">
        <v>192</v>
      </c>
      <c r="D485" s="37">
        <v>393385.68</v>
      </c>
      <c r="E485" s="38">
        <v>39050</v>
      </c>
      <c r="F485" s="39">
        <f t="shared" si="66"/>
        <v>1934.1882345710628</v>
      </c>
      <c r="G485" s="40">
        <f t="shared" si="67"/>
        <v>0.00010559105106733588</v>
      </c>
      <c r="H485" s="41">
        <f t="shared" si="68"/>
        <v>10.073897055057618</v>
      </c>
      <c r="I485" s="36">
        <f t="shared" si="71"/>
        <v>-177.8117654289374</v>
      </c>
      <c r="J485" s="41">
        <f t="shared" si="69"/>
        <v>0</v>
      </c>
      <c r="K485" s="41">
        <f t="shared" si="70"/>
        <v>0</v>
      </c>
      <c r="L485" s="42">
        <f t="shared" si="63"/>
        <v>21025.250069519567</v>
      </c>
      <c r="M485" s="45">
        <f t="shared" si="64"/>
        <v>0</v>
      </c>
      <c r="N485" s="44">
        <f t="shared" si="65"/>
        <v>21025.250069519567</v>
      </c>
      <c r="O485" s="41"/>
      <c r="P485" s="41"/>
      <c r="Q485" s="41"/>
    </row>
    <row r="486" spans="1:17" s="70" customFormat="1" ht="13.5">
      <c r="A486" s="35" t="s">
        <v>480</v>
      </c>
      <c r="B486" s="36" t="s">
        <v>181</v>
      </c>
      <c r="C486" s="70">
        <v>6065</v>
      </c>
      <c r="D486" s="37">
        <v>12280360.594999999</v>
      </c>
      <c r="E486" s="38">
        <v>824050</v>
      </c>
      <c r="F486" s="39">
        <f t="shared" si="66"/>
        <v>90383.33475963229</v>
      </c>
      <c r="G486" s="40">
        <f t="shared" si="67"/>
        <v>0.004934199860003237</v>
      </c>
      <c r="H486" s="41">
        <f t="shared" si="68"/>
        <v>14.902445962016866</v>
      </c>
      <c r="I486" s="36">
        <f t="shared" si="71"/>
        <v>23668.334759632293</v>
      </c>
      <c r="J486" s="41">
        <f t="shared" si="69"/>
        <v>23668.334759632293</v>
      </c>
      <c r="K486" s="41">
        <f t="shared" si="70"/>
        <v>0.006281212730516453</v>
      </c>
      <c r="L486" s="42">
        <f t="shared" si="63"/>
        <v>982496.0060620976</v>
      </c>
      <c r="M486" s="45">
        <f t="shared" si="64"/>
        <v>337803.02393196546</v>
      </c>
      <c r="N486" s="44">
        <f t="shared" si="65"/>
        <v>1320299.029994063</v>
      </c>
      <c r="O486" s="41"/>
      <c r="P486" s="41"/>
      <c r="Q486" s="41"/>
    </row>
    <row r="487" spans="1:17" s="70" customFormat="1" ht="13.5">
      <c r="A487" s="35" t="s">
        <v>482</v>
      </c>
      <c r="B487" s="36" t="s">
        <v>214</v>
      </c>
      <c r="C487" s="70">
        <v>3793</v>
      </c>
      <c r="D487" s="37">
        <v>9145417.504000003</v>
      </c>
      <c r="E487" s="38">
        <v>586500</v>
      </c>
      <c r="F487" s="39">
        <f t="shared" si="66"/>
        <v>59145.04448878433</v>
      </c>
      <c r="G487" s="40">
        <f t="shared" si="67"/>
        <v>0.0032288415891331534</v>
      </c>
      <c r="H487" s="41">
        <f t="shared" si="68"/>
        <v>15.593209725490201</v>
      </c>
      <c r="I487" s="36">
        <f t="shared" si="71"/>
        <v>17422.044488784333</v>
      </c>
      <c r="J487" s="41">
        <f t="shared" si="69"/>
        <v>17422.044488784333</v>
      </c>
      <c r="K487" s="41">
        <f t="shared" si="70"/>
        <v>0.004623543174706909</v>
      </c>
      <c r="L487" s="42">
        <f t="shared" si="63"/>
        <v>642925.7134972312</v>
      </c>
      <c r="M487" s="45">
        <f t="shared" si="64"/>
        <v>248653.71269913594</v>
      </c>
      <c r="N487" s="44">
        <f t="shared" si="65"/>
        <v>891579.4261963672</v>
      </c>
      <c r="O487" s="41"/>
      <c r="P487" s="41"/>
      <c r="Q487" s="41"/>
    </row>
    <row r="488" spans="1:17" s="70" customFormat="1" ht="13.5">
      <c r="A488" s="35" t="s">
        <v>476</v>
      </c>
      <c r="B488" s="36" t="s">
        <v>71</v>
      </c>
      <c r="C488" s="70">
        <v>1213</v>
      </c>
      <c r="D488" s="37">
        <v>1103467.31</v>
      </c>
      <c r="E488" s="38">
        <v>70300</v>
      </c>
      <c r="F488" s="39">
        <f t="shared" si="66"/>
        <v>19039.912475533427</v>
      </c>
      <c r="G488" s="40">
        <f t="shared" si="67"/>
        <v>0.0010394253954127187</v>
      </c>
      <c r="H488" s="41">
        <f t="shared" si="68"/>
        <v>15.696547795163585</v>
      </c>
      <c r="I488" s="36">
        <f t="shared" si="71"/>
        <v>5696.912475533429</v>
      </c>
      <c r="J488" s="41">
        <f t="shared" si="69"/>
        <v>5696.912475533429</v>
      </c>
      <c r="K488" s="41">
        <f t="shared" si="70"/>
        <v>0.001511873122015725</v>
      </c>
      <c r="L488" s="42">
        <f t="shared" si="63"/>
        <v>206969.99079235567</v>
      </c>
      <c r="M488" s="45">
        <f t="shared" si="64"/>
        <v>81308.39287405909</v>
      </c>
      <c r="N488" s="44">
        <f t="shared" si="65"/>
        <v>288278.38366641477</v>
      </c>
      <c r="O488" s="41"/>
      <c r="P488" s="41"/>
      <c r="Q488" s="41"/>
    </row>
    <row r="489" spans="1:17" s="70" customFormat="1" ht="13.5">
      <c r="A489" s="35" t="s">
        <v>483</v>
      </c>
      <c r="B489" s="36" t="s">
        <v>249</v>
      </c>
      <c r="C489" s="70">
        <v>1365</v>
      </c>
      <c r="D489" s="37">
        <v>2798320.08</v>
      </c>
      <c r="E489" s="38">
        <v>264850</v>
      </c>
      <c r="F489" s="39">
        <f t="shared" si="66"/>
        <v>14422.15181876534</v>
      </c>
      <c r="G489" s="40">
        <f t="shared" si="67"/>
        <v>0.0007873329709989878</v>
      </c>
      <c r="H489" s="41">
        <f t="shared" si="68"/>
        <v>10.565678988106475</v>
      </c>
      <c r="I489" s="36">
        <f t="shared" si="71"/>
        <v>-592.8481812346616</v>
      </c>
      <c r="J489" s="41">
        <f t="shared" si="69"/>
        <v>0</v>
      </c>
      <c r="K489" s="41">
        <f t="shared" si="70"/>
        <v>0</v>
      </c>
      <c r="L489" s="42">
        <f t="shared" si="63"/>
        <v>156773.44278612244</v>
      </c>
      <c r="M489" s="45">
        <f t="shared" si="64"/>
        <v>0</v>
      </c>
      <c r="N489" s="44">
        <f t="shared" si="65"/>
        <v>156773.44278612244</v>
      </c>
      <c r="O489" s="41"/>
      <c r="P489" s="41"/>
      <c r="Q489" s="41"/>
    </row>
    <row r="490" spans="1:17" s="70" customFormat="1" ht="13.5">
      <c r="A490" s="35" t="s">
        <v>484</v>
      </c>
      <c r="B490" s="36" t="s">
        <v>305</v>
      </c>
      <c r="C490" s="70">
        <v>202</v>
      </c>
      <c r="D490" s="37">
        <v>476375.07</v>
      </c>
      <c r="E490" s="38">
        <v>40150</v>
      </c>
      <c r="F490" s="39">
        <f t="shared" si="66"/>
        <v>2396.7064542963885</v>
      </c>
      <c r="G490" s="40">
        <f t="shared" si="67"/>
        <v>0.00013084080912380584</v>
      </c>
      <c r="H490" s="41">
        <f t="shared" si="68"/>
        <v>11.864883437110835</v>
      </c>
      <c r="I490" s="36">
        <f t="shared" si="71"/>
        <v>174.70645429638876</v>
      </c>
      <c r="J490" s="41">
        <f t="shared" si="69"/>
        <v>174.70645429638876</v>
      </c>
      <c r="K490" s="41">
        <f t="shared" si="70"/>
        <v>4.636441118373452E-05</v>
      </c>
      <c r="L490" s="42">
        <f t="shared" si="63"/>
        <v>26052.972324065562</v>
      </c>
      <c r="M490" s="45">
        <f t="shared" si="64"/>
        <v>2493.47362884218</v>
      </c>
      <c r="N490" s="44">
        <f t="shared" si="65"/>
        <v>28546.445952907743</v>
      </c>
      <c r="O490" s="41"/>
      <c r="P490" s="41"/>
      <c r="Q490" s="41"/>
    </row>
    <row r="491" spans="1:17" s="70" customFormat="1" ht="13.5">
      <c r="A491" s="35" t="s">
        <v>486</v>
      </c>
      <c r="B491" s="36" t="s">
        <v>334</v>
      </c>
      <c r="C491" s="70">
        <v>3146</v>
      </c>
      <c r="D491" s="37">
        <v>5756290.54</v>
      </c>
      <c r="E491" s="38">
        <v>526200</v>
      </c>
      <c r="F491" s="39">
        <f t="shared" si="66"/>
        <v>34415.222422729</v>
      </c>
      <c r="G491" s="40">
        <f t="shared" si="67"/>
        <v>0.0018787930995444115</v>
      </c>
      <c r="H491" s="41">
        <f t="shared" si="68"/>
        <v>10.93935868491068</v>
      </c>
      <c r="I491" s="36">
        <f t="shared" si="71"/>
        <v>-190.77757727100186</v>
      </c>
      <c r="J491" s="41">
        <f t="shared" si="69"/>
        <v>0</v>
      </c>
      <c r="K491" s="41">
        <f t="shared" si="70"/>
        <v>0</v>
      </c>
      <c r="L491" s="42">
        <f t="shared" si="63"/>
        <v>374104.56991869846</v>
      </c>
      <c r="M491" s="45">
        <f t="shared" si="64"/>
        <v>0</v>
      </c>
      <c r="N491" s="44">
        <f t="shared" si="65"/>
        <v>374104.56991869846</v>
      </c>
      <c r="O491" s="41"/>
      <c r="P491" s="41"/>
      <c r="Q491" s="41"/>
    </row>
    <row r="492" spans="1:17" s="70" customFormat="1" ht="13.5">
      <c r="A492" s="35" t="s">
        <v>477</v>
      </c>
      <c r="B492" s="36" t="s">
        <v>96</v>
      </c>
      <c r="C492" s="70">
        <v>8983</v>
      </c>
      <c r="D492" s="37">
        <v>32906475.939999998</v>
      </c>
      <c r="E492" s="38">
        <v>2450100</v>
      </c>
      <c r="F492" s="39">
        <f t="shared" si="66"/>
        <v>120647.67698013141</v>
      </c>
      <c r="G492" s="40">
        <f t="shared" si="67"/>
        <v>0.006586388435968149</v>
      </c>
      <c r="H492" s="41">
        <f t="shared" si="68"/>
        <v>13.430666478919226</v>
      </c>
      <c r="I492" s="36">
        <f t="shared" si="71"/>
        <v>21834.67698013141</v>
      </c>
      <c r="J492" s="41">
        <f t="shared" si="69"/>
        <v>21834.67698013141</v>
      </c>
      <c r="K492" s="41">
        <f t="shared" si="70"/>
        <v>0.005794588102929413</v>
      </c>
      <c r="L492" s="42">
        <f t="shared" si="63"/>
        <v>1311479.1691287607</v>
      </c>
      <c r="M492" s="45">
        <f t="shared" si="64"/>
        <v>311632.39768967405</v>
      </c>
      <c r="N492" s="44">
        <f t="shared" si="65"/>
        <v>1623111.5668184347</v>
      </c>
      <c r="O492" s="41"/>
      <c r="P492" s="41"/>
      <c r="Q492" s="41"/>
    </row>
    <row r="493" spans="1:17" s="70" customFormat="1" ht="13.5">
      <c r="A493" s="35" t="s">
        <v>490</v>
      </c>
      <c r="B493" s="36" t="s">
        <v>458</v>
      </c>
      <c r="C493" s="70">
        <v>13844</v>
      </c>
      <c r="D493" s="37">
        <v>54731977.44</v>
      </c>
      <c r="E493" s="38">
        <v>5946500</v>
      </c>
      <c r="F493" s="39">
        <f t="shared" si="66"/>
        <v>127421.08730839317</v>
      </c>
      <c r="G493" s="40">
        <f>F493/$F$494</f>
        <v>0.006956161916691506</v>
      </c>
      <c r="H493" s="41">
        <f t="shared" si="68"/>
        <v>9.204065826957033</v>
      </c>
      <c r="I493" s="36">
        <f t="shared" si="71"/>
        <v>-24862.91269160684</v>
      </c>
      <c r="J493" s="41">
        <f t="shared" si="69"/>
        <v>0</v>
      </c>
      <c r="K493" s="41">
        <f t="shared" si="70"/>
        <v>0</v>
      </c>
      <c r="L493" s="42">
        <f t="shared" si="63"/>
        <v>1385108.3244662464</v>
      </c>
      <c r="M493" s="45">
        <f t="shared" si="64"/>
        <v>0</v>
      </c>
      <c r="N493" s="44">
        <f t="shared" si="65"/>
        <v>1385108.3244662464</v>
      </c>
      <c r="O493" s="41"/>
      <c r="P493" s="41"/>
      <c r="Q493" s="41"/>
    </row>
    <row r="494" spans="1:17" s="70" customFormat="1" ht="14.25" thickBot="1">
      <c r="A494" s="46" t="s">
        <v>463</v>
      </c>
      <c r="B494" s="47"/>
      <c r="C494" s="70">
        <v>1372246</v>
      </c>
      <c r="D494" s="48">
        <f>SUM(D7:D493)</f>
        <v>2761948861.906198</v>
      </c>
      <c r="E494" s="49">
        <f>SUM(E7:E493)</f>
        <v>233899750</v>
      </c>
      <c r="F494" s="50">
        <f>SUM(F7:F493)</f>
        <v>18317728.77549654</v>
      </c>
      <c r="G494" s="51">
        <f>SUM(G7:G493)</f>
        <v>0.9999999999999994</v>
      </c>
      <c r="H494" s="52"/>
      <c r="I494" s="52"/>
      <c r="J494" s="52">
        <f>SUM(J7:J493)</f>
        <v>3768115.4539859435</v>
      </c>
      <c r="K494" s="52">
        <f>SUM(K7:K493)</f>
        <v>0.9999999999999997</v>
      </c>
      <c r="L494" s="53">
        <f>SUM(L7:L493)</f>
        <v>199119621.00000015</v>
      </c>
      <c r="M494" s="54">
        <f>SUM(M7:M493)</f>
        <v>53779905.000000045</v>
      </c>
      <c r="N494" s="55">
        <f t="shared" si="65"/>
        <v>252899526.00000018</v>
      </c>
      <c r="O494" s="41"/>
      <c r="P494" s="41"/>
      <c r="Q494" s="41"/>
    </row>
    <row r="495" spans="3:14" ht="13.5">
      <c r="C495" s="8"/>
      <c r="D495" s="70"/>
      <c r="E495" s="70"/>
      <c r="F495" s="70"/>
      <c r="G495" s="70"/>
      <c r="H495" s="70"/>
      <c r="I495" s="70"/>
      <c r="J495" s="70"/>
      <c r="K495" s="70"/>
      <c r="L495" s="37"/>
      <c r="M495" s="43"/>
      <c r="N495" s="37"/>
    </row>
    <row r="496" spans="2:14" ht="14.25" thickBot="1">
      <c r="B496" s="11"/>
      <c r="C496" s="11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1"/>
    </row>
    <row r="497" spans="2:14" ht="13.5">
      <c r="B497" s="12" t="s">
        <v>529</v>
      </c>
      <c r="C497" s="13"/>
      <c r="D497" s="72"/>
      <c r="E497" s="72"/>
      <c r="F497" s="72"/>
      <c r="G497" s="72"/>
      <c r="H497" s="72"/>
      <c r="I497" s="72"/>
      <c r="J497" s="72"/>
      <c r="K497" s="72"/>
      <c r="L497" s="73"/>
      <c r="M497" s="70"/>
      <c r="N497" s="70"/>
    </row>
    <row r="498" spans="2:14" ht="13.5">
      <c r="B498" s="14" t="s">
        <v>532</v>
      </c>
      <c r="C498" s="15"/>
      <c r="D498" s="74"/>
      <c r="E498" s="74"/>
      <c r="F498" s="74"/>
      <c r="G498" s="74"/>
      <c r="H498" s="74"/>
      <c r="I498" s="74"/>
      <c r="J498" s="74"/>
      <c r="K498" s="74"/>
      <c r="L498" s="75"/>
      <c r="M498" s="70"/>
      <c r="N498" s="70"/>
    </row>
    <row r="499" spans="2:14" ht="13.5">
      <c r="B499" s="16"/>
      <c r="C499" s="17"/>
      <c r="D499" s="74"/>
      <c r="E499" s="74" t="s">
        <v>521</v>
      </c>
      <c r="F499" s="74"/>
      <c r="G499" s="62">
        <f>248899526-B501</f>
        <v>49779905</v>
      </c>
      <c r="H499" s="74"/>
      <c r="I499" s="74"/>
      <c r="J499" s="74"/>
      <c r="K499" s="74"/>
      <c r="L499" s="76"/>
      <c r="M499" s="70"/>
      <c r="N499" s="70"/>
    </row>
    <row r="500" spans="2:14" ht="13.5">
      <c r="B500" s="18"/>
      <c r="C500" s="11"/>
      <c r="D500" s="74"/>
      <c r="E500" s="74" t="s">
        <v>510</v>
      </c>
      <c r="F500" s="74"/>
      <c r="G500" s="62">
        <v>4000000</v>
      </c>
      <c r="H500" s="74"/>
      <c r="I500" s="74"/>
      <c r="J500" s="74"/>
      <c r="K500" s="74"/>
      <c r="L500" s="77" t="s">
        <v>512</v>
      </c>
      <c r="M500" s="70"/>
      <c r="N500" s="70"/>
    </row>
    <row r="501" spans="1:14" ht="14.25" thickBot="1">
      <c r="A501" s="78"/>
      <c r="B501" s="56">
        <v>199119621</v>
      </c>
      <c r="C501" s="57" t="s">
        <v>472</v>
      </c>
      <c r="D501" s="58"/>
      <c r="E501" s="59" t="s">
        <v>473</v>
      </c>
      <c r="F501" s="79"/>
      <c r="G501" s="60">
        <f>SUM(G499+G500)</f>
        <v>53779905</v>
      </c>
      <c r="H501" s="79"/>
      <c r="I501" s="63"/>
      <c r="J501" s="79"/>
      <c r="K501" s="60"/>
      <c r="L501" s="61">
        <f>G501+B501</f>
        <v>252899526</v>
      </c>
      <c r="M501" s="70"/>
      <c r="N501" s="70"/>
    </row>
    <row r="502" spans="2:14" ht="12" customHeight="1">
      <c r="B502" s="11"/>
      <c r="C502" s="11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</row>
    <row r="503" spans="1:14" ht="13.5">
      <c r="A503" s="19"/>
      <c r="B503" s="19" t="s">
        <v>470</v>
      </c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</row>
    <row r="504" spans="1:14" ht="13.5">
      <c r="A504" s="24"/>
      <c r="B504" s="24" t="s">
        <v>515</v>
      </c>
      <c r="C504" s="80"/>
      <c r="D504" s="70"/>
      <c r="E504" s="70"/>
      <c r="F504" s="70"/>
      <c r="G504" s="70"/>
      <c r="H504" s="70"/>
      <c r="I504" s="70"/>
      <c r="J504" s="70"/>
      <c r="K504" s="70"/>
      <c r="L504" s="64"/>
      <c r="M504" s="70"/>
      <c r="N504" s="70"/>
    </row>
    <row r="505" spans="1:14" ht="13.5">
      <c r="A505" s="24"/>
      <c r="B505" s="24" t="s">
        <v>516</v>
      </c>
      <c r="C505" s="8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</row>
    <row r="506" spans="1:14" ht="13.5">
      <c r="A506" s="23"/>
      <c r="B506" s="23" t="s">
        <v>517</v>
      </c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</row>
    <row r="507" spans="2:14" s="21" customFormat="1" ht="14.25">
      <c r="B507" s="24" t="s">
        <v>522</v>
      </c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</row>
    <row r="508" spans="2:14" s="21" customFormat="1" ht="14.25">
      <c r="B508" s="23" t="s">
        <v>533</v>
      </c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</row>
    <row r="509" spans="4:14" ht="13.5"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</row>
    <row r="510" spans="4:14" ht="13.5"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</row>
    <row r="511" spans="4:14" ht="13.5"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</row>
    <row r="512" spans="4:14" ht="13.5"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</row>
    <row r="513" spans="4:14" ht="13.5"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</row>
    <row r="514" spans="4:14" ht="13.5"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4:14" ht="13.5"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</row>
    <row r="516" spans="4:14" ht="13.5"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</row>
    <row r="517" spans="4:14" ht="13.5"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</row>
    <row r="518" spans="4:14" ht="13.5"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</row>
    <row r="519" spans="4:14" ht="13.5"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</row>
    <row r="520" spans="4:14" ht="13.5"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</row>
    <row r="521" spans="4:14" ht="13.5"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</row>
    <row r="522" spans="4:14" ht="13.5"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</row>
    <row r="523" spans="4:14" ht="13.5"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</row>
    <row r="524" spans="4:14" ht="13.5"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4:14" ht="13.5"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</row>
    <row r="526" spans="4:14" ht="13.5"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</row>
    <row r="527" spans="4:14" ht="13.5"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</row>
    <row r="528" spans="4:14" ht="13.5"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</row>
    <row r="529" spans="4:14" ht="13.5"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</row>
  </sheetData>
  <sheetProtection/>
  <mergeCells count="1">
    <mergeCell ref="L5:N5"/>
  </mergeCells>
  <conditionalFormatting sqref="A494:IV494 O7:IV12 A7:B21 D13:H21 A22:H493 J13:IV493 A7:N15">
    <cfRule type="expression" priority="7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D8:H12 J8:N12 I8:I493 D7:N7">
    <cfRule type="expression" priority="2" dxfId="0" stopIfTrue="1">
      <formula>MOD(ROW(),2)=1</formula>
    </cfRule>
  </conditionalFormatting>
  <conditionalFormatting sqref="C8:C21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2023-08-30T13:00:27Z</dcterms:modified>
  <cp:category/>
  <cp:version/>
  <cp:contentType/>
  <cp:contentStatus/>
</cp:coreProperties>
</file>