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 2024 Projections" sheetId="1" r:id="rId1"/>
  </sheets>
  <definedNames>
    <definedName name="_xlnm.Print_Area" localSheetId="0">'FY 2024 Projections'!$A$1:$N$508</definedName>
    <definedName name="_xlnm.Print_Titles" localSheetId="0">'FY 2024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39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<sst xmlns="http://schemas.openxmlformats.org/spreadsheetml/2006/main" count="1004" uniqueCount="534">
  <si>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</si>
  <si>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</si>
  <si>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</si>
  <si>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</si>
  <si>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</si>
  <si>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</si>
  <si>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</si>
  <si>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</si>
  <si>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</si>
  <si>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</si>
  <si>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</si>
  <si>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</si>
  <si>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</si>
  <si>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</si>
  <si>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</si>
  <si>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</si>
  <si>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</si>
  <si>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</si>
  <si>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</si>
  <si>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</si>
  <si>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</si>
  <si>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</si>
  <si>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</si>
  <si>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</si>
  <si>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</si>
  <si>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</si>
  <si>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</si>
  <si>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</si>
  <si>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</si>
  <si>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</si>
  <si>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</si>
  <si>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</si>
  <si>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</si>
  <si>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</si>
  <si>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</si>
  <si>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</si>
  <si>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</si>
  <si>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</si>
  <si>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</si>
  <si>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</si>
  <si>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</si>
  <si>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</si>
  <si>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</si>
  <si>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</si>
  <si>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</si>
  <si>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</si>
  <si>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</si>
  <si>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</si>
  <si>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</si>
  <si>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</si>
  <si>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</si>
  <si>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</si>
  <si>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</si>
  <si>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</si>
  <si>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</si>
  <si>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</si>
  <si>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</si>
  <si>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</si>
  <si>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</si>
  <si>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</si>
  <si>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</si>
  <si>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</si>
  <si>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</si>
  <si>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</si>
  <si>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</si>
  <si>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</si>
  <si>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</si>
  <si>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</si>
  <si>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</si>
  <si>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</si>
  <si>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</si>
  <si>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</si>
  <si>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</si>
  <si>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</si>
  <si>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</si>
  <si>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</si>
  <si>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</si>
  <si>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</si>
  <si>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</si>
  <si>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</si>
  <si>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</si>
  <si>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</si>
  <si>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</si>
  <si>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</si>
  <si>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</si>
  <si>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</si>
  <si>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</si>
  <si>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</si>
  <si>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</si>
  <si>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</si>
  <si>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</si>
  <si>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</si>
  <si>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</si>
  <si>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</si>
  <si>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</si>
  <si>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</si>
  <si>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</si>
  <si>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</si>
  <si>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</si>
  <si>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</si>
  <si>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</si>
  <si>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</si>
  <si>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</si>
  <si>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</si>
  <si>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</si>
  <si>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</si>
  <si>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</si>
  <si>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</si>
  <si>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</si>
  <si>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</si>
  <si>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</si>
  <si>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</si>
  <si>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</si>
  <si>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</si>
  <si>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</si>
  <si>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</si>
  <si>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</si>
  <si>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</si>
  <si>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</si>
  <si>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</si>
  <si>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</si>
  <si>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</si>
  <si>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</si>
  <si>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</si>
  <si>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</si>
  <si>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</si>
  <si>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</si>
  <si>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</si>
  <si>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</si>
  <si>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</si>
  <si>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</si>
  <si>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</si>
  <si>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</si>
  <si>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</si>
  <si>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</si>
  <si>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</si>
  <si>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</si>
  <si>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</si>
  <si>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</si>
  <si>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</si>
  <si>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</si>
  <si>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</si>
  <si>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</si>
  <si>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</si>
  <si>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</si>
  <si>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</si>
  <si>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</si>
  <si>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</si>
  <si>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</si>
  <si>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</si>
  <si>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</si>
  <si>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</si>
  <si>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</si>
  <si>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</si>
  <si>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</si>
  <si>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</si>
  <si>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</si>
  <si>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</si>
  <si>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</si>
  <si>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</si>
  <si>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</si>
  <si>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</si>
  <si>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</si>
  <si>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</si>
  <si>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</si>
  <si>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</si>
  <si>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</si>
  <si>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</si>
  <si>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</si>
  <si>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</si>
  <si>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</si>
  <si>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</si>
  <si>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</si>
  <si>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</si>
  <si>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</si>
  <si>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</si>
  <si>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</si>
  <si>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</si>
  <si>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</si>
  <si>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</si>
  <si>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</si>
  <si>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</si>
  <si>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</si>
  <si>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</si>
  <si>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</si>
  <si>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</si>
  <si>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</si>
  <si>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</si>
  <si>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</si>
  <si>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</si>
  <si>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</si>
  <si>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</si>
  <si>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</si>
  <si>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</si>
  <si>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</si>
  <si>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</si>
  <si>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</si>
  <si>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</si>
  <si>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</si>
  <si>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</si>
  <si>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</si>
  <si>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</si>
  <si>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</si>
  <si>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</si>
  <si>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</si>
  <si>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</si>
  <si>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</si>
  <si>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</si>
  <si>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</si>
  <si>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</si>
  <si>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</si>
  <si>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</si>
  <si>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</si>
  <si>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</si>
  <si>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</si>
  <si>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</si>
  <si>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</si>
  <si>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</si>
  <si>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</si>
  <si>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</si>
  <si>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</si>
  <si>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</si>
  <si>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</si>
  <si>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</si>
  <si>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</si>
  <si>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</si>
  <si>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</si>
  <si>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</si>
  <si>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</si>
  <si>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</si>
  <si>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</si>
  <si>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</si>
  <si>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</si>
  <si>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</si>
  <si>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</si>
  <si>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</si>
  <si>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</si>
  <si>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</si>
  <si>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</si>
  <si>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</si>
  <si>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</si>
  <si>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</si>
  <si>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</si>
  <si>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</si>
  <si>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</si>
  <si>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</si>
  <si>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</si>
  <si>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</si>
  <si>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</si>
  <si>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</si>
  <si>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</si>
  <si>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</si>
  <si>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</si>
  <si>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</si>
  <si>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</si>
  <si>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</si>
  <si>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</si>
  <si>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</si>
  <si>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</si>
  <si>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</si>
  <si>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</si>
  <si>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</si>
  <si>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</si>
  <si>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</si>
  <si>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</si>
  <si>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</si>
  <si>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</si>
  <si>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</si>
  <si>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</si>
  <si>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</si>
  <si>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</si>
  <si>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</si>
  <si>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</si>
  <si>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</si>
  <si>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</si>
  <si>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</si>
  <si>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</si>
  <si>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</si>
  <si>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</si>
  <si>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</si>
  <si>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</si>
  <si>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</si>
  <si>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</si>
  <si>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</si>
  <si>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</si>
  <si>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</si>
  <si>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</si>
  <si>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</si>
  <si>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</si>
  <si>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</si>
  <si>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</si>
  <si>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</si>
  <si>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</si>
  <si>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</si>
  <si>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</si>
  <si>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</si>
  <si>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</si>
  <si>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</si>
  <si>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</si>
  <si>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</si>
  <si>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</si>
  <si>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</si>
  <si>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</si>
  <si>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</si>
  <si>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</si>
  <si>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</si>
  <si>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</si>
  <si>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</si>
  <si>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</si>
  <si>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</si>
  <si>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</si>
  <si>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</si>
  <si>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</si>
  <si>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</si>
  <si>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</si>
  <si>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</si>
  <si>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</si>
  <si>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</si>
  <si>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</si>
  <si>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</si>
  <si>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</si>
  <si>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</si>
  <si>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</si>
  <si>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</si>
  <si>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</si>
  <si>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</si>
  <si>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</si>
  <si>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</si>
  <si>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</si>
  <si>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</si>
  <si>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</si>
  <si>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</si>
  <si>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</si>
  <si>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</si>
  <si>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</si>
  <si>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</si>
  <si>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</si>
  <si>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</si>
  <si>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</si>
  <si>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</si>
  <si>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</si>
  <si>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</si>
  <si>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</si>
  <si>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</si>
  <si>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</si>
  <si>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</si>
  <si>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</si>
  <si>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</si>
  <si>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</si>
  <si>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</si>
  <si>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</si>
  <si>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</si>
  <si>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</si>
  <si>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</si>
  <si>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</si>
  <si>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</si>
  <si>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</si>
  <si>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</si>
  <si>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</si>
  <si>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</si>
  <si>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</si>
  <si>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</si>
  <si>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</si>
  <si>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</si>
  <si>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</si>
  <si>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</si>
  <si>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</si>
  <si>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</si>
  <si>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</si>
  <si>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</si>
  <si>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</si>
  <si>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</si>
  <si>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</si>
  <si>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</si>
  <si>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</si>
  <si>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</si>
  <si>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</si>
  <si>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</si>
  <si>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</si>
  <si>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</si>
  <si>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</si>
  <si>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</si>
  <si>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</si>
  <si>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</si>
  <si>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</si>
  <si>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</si>
  <si>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</si>
  <si>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</si>
  <si>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</si>
  <si>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</si>
  <si>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</si>
  <si>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</si>
  <si>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</si>
  <si>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</si>
  <si>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</si>
  <si>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</si>
  <si>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</si>
  <si>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</si>
  <si>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</si>
  <si>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</si>
  <si>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</si>
  <si>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</si>
  <si>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</si>
  <si>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</si>
  <si>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</si>
  <si>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</si>
  <si>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</si>
  <si>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</si>
  <si>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</si>
  <si>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</si>
  <si>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</si>
  <si>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</si>
  <si>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</si>
  <si>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</si>
  <si>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</si>
  <si>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</si>
  <si>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</si>
  <si>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</si>
  <si>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</si>
  <si>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</si>
  <si>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</si>
  <si>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</si>
  <si>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</si>
  <si>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</si>
  <si>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</si>
  <si>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</si>
  <si>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</si>
  <si>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</si>
  <si>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</si>
  <si>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</si>
  <si>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</si>
  <si>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</si>
  <si>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</si>
  <si>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</si>
  <si>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</si>
  <si>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</si>
  <si>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</si>
  <si>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</si>
  <si>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</si>
  <si>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</si>
  <si>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</si>
  <si>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</si>
  <si>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</si>
  <si>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</si>
  <si>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</si>
  <si>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</si>
  <si>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</si>
  <si>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</si>
  <si>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</si>
  <si>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</si>
  <si>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</si>
  <si>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</si>
  <si>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</si>
  <si>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</si>
  <si>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</si>
  <si>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</si>
  <si>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</si>
  <si>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</si>
  <si>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</si>
  <si>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</si>
  <si>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</si>
  <si>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</si>
  <si>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</si>
  <si>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</si>
  <si>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</si>
  <si>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</si>
  <si>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</si>
  <si>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</si>
  <si>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</si>
  <si>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</si>
  <si>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</si>
  <si>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</si>
  <si>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</si>
  <si>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</si>
  <si>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</si>
  <si>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</si>
  <si>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</si>
  <si>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</si>
  <si>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</si>
  <si>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</si>
  <si>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</si>
  <si>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</si>
  <si>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</si>
  <si>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</si>
  <si>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</si>
  <si>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</si>
  <si>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</si>
  <si>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</si>
  <si>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</si>
  <si>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</si>
  <si>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</si>
  <si>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</si>
  <si>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</si>
  <si>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</si>
  <si>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</si>
  <si>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</si>
  <si>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</si>
  <si>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</si>
  <si>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</si>
  <si>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</si>
  <si>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</si>
  <si>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</si>
  <si>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</si>
  <si>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</si>
  <si>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</si>
  <si>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</si>
  <si>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</si>
  <si>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</si>
  <si>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</si>
  <si>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</si>
  <si>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</si>
  <si>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</si>
  <si>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</si>
  <si>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</si>
  <si>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</si>
  <si>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</si>
  <si>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</si>
  <si>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</si>
  <si>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</si>
  <si>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</si>
  <si>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</si>
  <si>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</si>
  <si>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upon PL 2021 c.343.</t>
  </si>
  <si>
    <t>July 1, 2021 Census Population</t>
  </si>
  <si>
    <t>2021 Tax Assessment</t>
  </si>
  <si>
    <t>2023 State Valuation</t>
  </si>
  <si>
    <t>Rev I Projected 
FY24 Distribution</t>
  </si>
  <si>
    <t>Rev II Projected FY24 Distribution</t>
  </si>
  <si>
    <t>Total Projected 
FY24 Distribution</t>
  </si>
  <si>
    <t xml:space="preserve">2024  Estimated Transfers of Municipal Revenue Sharing </t>
  </si>
  <si>
    <t>Includes Plt 2021 c.343, Dec. 2022 revenue forecasting</t>
  </si>
  <si>
    <t>*Based upon Dec. 2022 revenue forecasts</t>
  </si>
  <si>
    <t>07/01/2023 - 06/30/2024 Published 03/3/2023</t>
  </si>
  <si>
    <r>
      <t>FY 2024 Projected Municipal Revenue Sharing</t>
    </r>
    <r>
      <rPr>
        <sz val="10"/>
        <color indexed="10"/>
        <rFont val="Calibri"/>
        <family val="2"/>
      </rPr>
      <t xml:space="preserve">* 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</si>
</sst>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  <numFmt numFmtId="225" formatCode="[$-409]dddd\,\ mmmm\ d\,\ yyyy"/>
    <numFmt numFmtId="226" formatCode="[$-409]h:mm:ss\ AM/PM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10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0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2" fillId="0" borderId="0" xfId="0" applyNumberFormat="1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0" fontId="15" fillId="10" borderId="10" xfId="70" applyFont="1" applyFill="1" applyBorder="1" applyAlignment="1">
      <alignment horizontal="left"/>
    </xf>
    <xf numFmtId="0" fontId="16" fillId="10" borderId="11" xfId="70" applyFont="1" applyFill="1" applyBorder="1" applyAlignment="1">
      <alignment horizontal="center"/>
    </xf>
    <xf numFmtId="0" fontId="17" fillId="10" borderId="12" xfId="70" applyFont="1" applyFill="1" applyBorder="1" applyAlignment="1">
      <alignment horizontal="left"/>
    </xf>
    <xf numFmtId="0" fontId="17" fillId="10" borderId="0" xfId="70" applyFont="1" applyFill="1" applyBorder="1" applyAlignment="1">
      <alignment horizontal="center"/>
    </xf>
    <xf numFmtId="0" fontId="17" fillId="0" borderId="12" xfId="70" applyFont="1" applyFill="1" applyBorder="1" applyAlignment="1">
      <alignment horizontal="left"/>
    </xf>
    <xf numFmtId="0" fontId="16" fillId="0" borderId="0" xfId="70" applyFont="1" applyFill="1" applyBorder="1" applyAlignment="1">
      <alignment horizontal="center"/>
    </xf>
    <xf numFmtId="184" fontId="14" fillId="0" borderId="12" xfId="42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184" fontId="14" fillId="0" borderId="0" xfId="42" applyNumberFormat="1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  <xf numFmtId="184" fontId="13" fillId="0" borderId="0" xfId="42" applyNumberFormat="1" applyFont="1" applyAlignment="1">
      <alignment horizontal="center" wrapText="1"/>
    </xf>
    <xf numFmtId="43" fontId="13" fillId="0" borderId="0" xfId="42" applyFont="1" applyAlignment="1">
      <alignment horizontal="center" wrapText="1"/>
    </xf>
    <xf numFmtId="168" fontId="13" fillId="0" borderId="0" xfId="0" applyNumberFormat="1" applyFont="1" applyAlignment="1">
      <alignment horizontal="center" wrapText="1"/>
    </xf>
    <xf numFmtId="168" fontId="13" fillId="10" borderId="0" xfId="0" applyNumberFormat="1" applyFont="1" applyFill="1" applyAlignment="1">
      <alignment horizontal="center" wrapText="1"/>
    </xf>
    <xf numFmtId="168" fontId="13" fillId="34" borderId="0" xfId="0" applyNumberFormat="1" applyFont="1" applyFill="1" applyAlignment="1">
      <alignment horizontal="center" wrapText="1"/>
    </xf>
    <xf numFmtId="168" fontId="13" fillId="35" borderId="0" xfId="0" applyNumberFormat="1" applyFont="1" applyFill="1" applyAlignment="1">
      <alignment horizontal="center" wrapText="1"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 shrinkToFit="1"/>
    </xf>
    <xf numFmtId="43" fontId="14" fillId="0" borderId="0" xfId="42" applyFont="1" applyAlignment="1">
      <alignment/>
    </xf>
    <xf numFmtId="43" fontId="14" fillId="0" borderId="0" xfId="42" applyFont="1" applyAlignment="1" quotePrefix="1">
      <alignment shrinkToFit="1"/>
    </xf>
    <xf numFmtId="168" fontId="14" fillId="0" borderId="0" xfId="42" applyNumberFormat="1" applyFont="1" applyAlignment="1" quotePrefix="1">
      <alignment/>
    </xf>
    <xf numFmtId="171" fontId="14" fillId="0" borderId="0" xfId="0" applyNumberFormat="1" applyFont="1" applyAlignment="1" quotePrefix="1">
      <alignment/>
    </xf>
    <xf numFmtId="168" fontId="14" fillId="0" borderId="0" xfId="0" applyNumberFormat="1" applyFont="1" applyAlignment="1" quotePrefix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shrinkToFit="1"/>
    </xf>
    <xf numFmtId="43" fontId="13" fillId="0" borderId="0" xfId="42" applyFont="1" applyAlignment="1">
      <alignment/>
    </xf>
    <xf numFmtId="43" fontId="13" fillId="0" borderId="0" xfId="42" applyFont="1" applyAlignment="1" quotePrefix="1">
      <alignment shrinkToFit="1"/>
    </xf>
    <xf numFmtId="168" fontId="13" fillId="0" borderId="0" xfId="42" applyNumberFormat="1" applyFont="1" applyAlignment="1" quotePrefix="1">
      <alignment/>
    </xf>
    <xf numFmtId="171" fontId="13" fillId="0" borderId="0" xfId="0" applyNumberFormat="1" applyFont="1" applyAlignment="1" quotePrefix="1">
      <alignment/>
    </xf>
    <xf numFmtId="168" fontId="13" fillId="0" borderId="0" xfId="0" applyNumberFormat="1" applyFont="1" applyAlignment="1" quotePrefix="1">
      <alignment/>
    </xf>
    <xf numFmtId="217" fontId="13" fillId="0" borderId="13" xfId="45" applyNumberFormat="1" applyFont="1" applyBorder="1" applyAlignment="1">
      <alignment/>
    </xf>
    <xf numFmtId="0" fontId="13" fillId="0" borderId="14" xfId="0" applyFont="1" applyBorder="1" applyAlignment="1">
      <alignment/>
    </xf>
    <xf numFmtId="184" fontId="14" fillId="0" borderId="14" xfId="42" applyNumberFormat="1" applyFont="1" applyBorder="1" applyAlignment="1">
      <alignment/>
    </xf>
    <xf numFmtId="0" fontId="13" fillId="0" borderId="14" xfId="0" applyFont="1" applyBorder="1" applyAlignment="1">
      <alignment horizontal="right"/>
    </xf>
    <xf numFmtId="217" fontId="13" fillId="0" borderId="14" xfId="45" applyNumberFormat="1" applyFont="1" applyBorder="1" applyAlignment="1">
      <alignment/>
    </xf>
    <xf numFmtId="184" fontId="14" fillId="0" borderId="0" xfId="42" applyNumberFormat="1" applyFont="1" applyBorder="1" applyAlignment="1">
      <alignment/>
    </xf>
    <xf numFmtId="43" fontId="14" fillId="0" borderId="14" xfId="42" applyFont="1" applyBorder="1" applyAlignment="1">
      <alignment/>
    </xf>
    <xf numFmtId="0" fontId="11" fillId="0" borderId="0" xfId="0" applyFont="1" applyFill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16" fillId="0" borderId="0" xfId="7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0" applyNumberFormat="1" applyFont="1" applyFill="1" applyAlignment="1">
      <alignment/>
    </xf>
    <xf numFmtId="0" fontId="14" fillId="0" borderId="14" xfId="0" applyFont="1" applyBorder="1" applyAlignment="1">
      <alignment/>
    </xf>
    <xf numFmtId="0" fontId="13" fillId="0" borderId="0" xfId="0" applyFont="1" applyFill="1" applyAlignment="1">
      <alignment vertical="center" wrapText="1"/>
    </xf>
    <xf numFmtId="170" fontId="14" fillId="0" borderId="0" xfId="0" applyNumberFormat="1" applyFont="1" applyAlignment="1" quotePrefix="1">
      <alignment/>
    </xf>
    <xf numFmtId="43" fontId="12" fillId="0" borderId="0" xfId="0" applyNumberFormat="1" applyFont="1" applyFill="1" applyAlignment="1">
      <alignment horizontal="center"/>
    </xf>
    <xf numFmtId="43" fontId="58" fillId="0" borderId="0" xfId="0" applyNumberFormat="1" applyFont="1" applyFill="1" applyAlignment="1">
      <alignment/>
    </xf>
    <xf numFmtId="43" fontId="57" fillId="0" borderId="0" xfId="0" applyNumberFormat="1" applyFont="1" applyFill="1" applyAlignment="1">
      <alignment horizontal="center"/>
    </xf>
    <xf numFmtId="43" fontId="57" fillId="0" borderId="0" xfId="0" applyNumberFormat="1" applyFont="1" applyFill="1" applyAlignment="1">
      <alignment/>
    </xf>
    <xf numFmtId="43" fontId="16" fillId="0" borderId="0" xfId="70" applyNumberFormat="1" applyFont="1" applyFill="1" applyBorder="1" applyAlignment="1">
      <alignment horizontal="center"/>
    </xf>
    <xf numFmtId="43" fontId="13" fillId="0" borderId="14" xfId="0" applyNumberFormat="1" applyFont="1" applyFill="1" applyBorder="1" applyAlignment="1">
      <alignment horizontal="center" wrapText="1"/>
    </xf>
    <xf numFmtId="43" fontId="13" fillId="10" borderId="15" xfId="42" applyNumberFormat="1" applyFont="1" applyFill="1" applyBorder="1" applyAlignment="1">
      <alignment horizontal="center" wrapText="1"/>
    </xf>
    <xf numFmtId="43" fontId="13" fillId="10" borderId="16" xfId="42" applyNumberFormat="1" applyFont="1" applyFill="1" applyBorder="1" applyAlignment="1">
      <alignment horizontal="center" wrapText="1"/>
    </xf>
    <xf numFmtId="43" fontId="13" fillId="10" borderId="17" xfId="42" applyNumberFormat="1" applyFont="1" applyFill="1" applyBorder="1" applyAlignment="1">
      <alignment horizontal="center" wrapText="1"/>
    </xf>
    <xf numFmtId="43" fontId="14" fillId="0" borderId="10" xfId="0" applyNumberFormat="1" applyFont="1" applyBorder="1" applyAlignment="1" quotePrefix="1">
      <alignment/>
    </xf>
    <xf numFmtId="43" fontId="14" fillId="0" borderId="11" xfId="0" applyNumberFormat="1" applyFont="1" applyBorder="1" applyAlignment="1" quotePrefix="1">
      <alignment/>
    </xf>
    <xf numFmtId="43" fontId="14" fillId="0" borderId="18" xfId="0" applyNumberFormat="1" applyFont="1" applyBorder="1" applyAlignment="1" quotePrefix="1">
      <alignment/>
    </xf>
    <xf numFmtId="43" fontId="14" fillId="0" borderId="12" xfId="0" applyNumberFormat="1" applyFont="1" applyBorder="1" applyAlignment="1" quotePrefix="1">
      <alignment/>
    </xf>
    <xf numFmtId="43" fontId="14" fillId="0" borderId="0" xfId="0" applyNumberFormat="1" applyFont="1" applyBorder="1" applyAlignment="1" quotePrefix="1">
      <alignment/>
    </xf>
    <xf numFmtId="43" fontId="14" fillId="0" borderId="19" xfId="0" applyNumberFormat="1" applyFont="1" applyBorder="1" applyAlignment="1" quotePrefix="1">
      <alignment/>
    </xf>
    <xf numFmtId="43" fontId="14" fillId="0" borderId="12" xfId="42" applyNumberFormat="1" applyFont="1" applyBorder="1" applyAlignment="1">
      <alignment/>
    </xf>
    <xf numFmtId="43" fontId="14" fillId="0" borderId="0" xfId="42" applyNumberFormat="1" applyFont="1" applyBorder="1" applyAlignment="1" quotePrefix="1">
      <alignment/>
    </xf>
    <xf numFmtId="43" fontId="14" fillId="0" borderId="19" xfId="42" applyNumberFormat="1" applyFont="1" applyBorder="1" applyAlignment="1" quotePrefix="1">
      <alignment/>
    </xf>
    <xf numFmtId="43" fontId="13" fillId="0" borderId="13" xfId="42" applyNumberFormat="1" applyFont="1" applyBorder="1" applyAlignment="1">
      <alignment/>
    </xf>
    <xf numFmtId="43" fontId="13" fillId="0" borderId="14" xfId="42" applyNumberFormat="1" applyFont="1" applyBorder="1" applyAlignment="1" quotePrefix="1">
      <alignment/>
    </xf>
    <xf numFmtId="43" fontId="13" fillId="0" borderId="20" xfId="42" applyNumberFormat="1" applyFont="1" applyBorder="1" applyAlignment="1" quotePrefix="1">
      <alignment/>
    </xf>
    <xf numFmtId="43" fontId="14" fillId="0" borderId="0" xfId="42" applyNumberFormat="1" applyFont="1" applyAlignment="1">
      <alignment/>
    </xf>
    <xf numFmtId="43" fontId="14" fillId="0" borderId="0" xfId="42" applyNumberFormat="1" applyFont="1" applyAlignment="1" quotePrefix="1">
      <alignment/>
    </xf>
    <xf numFmtId="43" fontId="14" fillId="0" borderId="0" xfId="0" applyNumberFormat="1" applyFont="1" applyAlignment="1">
      <alignment/>
    </xf>
    <xf numFmtId="43" fontId="14" fillId="0" borderId="18" xfId="0" applyNumberFormat="1" applyFont="1" applyBorder="1" applyAlignment="1">
      <alignment/>
    </xf>
    <xf numFmtId="43" fontId="14" fillId="0" borderId="19" xfId="0" applyNumberFormat="1" applyFont="1" applyBorder="1" applyAlignment="1">
      <alignment/>
    </xf>
    <xf numFmtId="43" fontId="13" fillId="0" borderId="19" xfId="0" applyNumberFormat="1" applyFont="1" applyBorder="1" applyAlignment="1">
      <alignment horizontal="center"/>
    </xf>
    <xf numFmtId="43" fontId="13" fillId="0" borderId="20" xfId="45" applyNumberFormat="1" applyFont="1" applyBorder="1" applyAlignment="1">
      <alignment/>
    </xf>
    <xf numFmtId="43" fontId="13" fillId="0" borderId="0" xfId="0" applyNumberFormat="1" applyFont="1" applyBorder="1" applyAlignment="1">
      <alignment horizontal="center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29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9" sqref="Q19"/>
    </sheetView>
  </sheetViews>
  <sheetFormatPr defaultColWidth="9.140625" defaultRowHeight="12.75"/>
  <cols>
    <col min="1" max="1" width="13.140625" style="5" customWidth="1"/>
    <col min="2" max="2" width="16.57421875" style="5" customWidth="1"/>
    <col min="3" max="3" width="15.8515625" style="5" customWidth="1"/>
    <col min="4" max="4" width="15.8515625" style="18" customWidth="1"/>
    <col min="5" max="5" width="17.7109375" style="5" customWidth="1"/>
    <col min="6" max="6" width="15.57421875" style="7" hidden="1" customWidth="1"/>
    <col min="7" max="7" width="14.421875" style="7" customWidth="1"/>
    <col min="8" max="8" width="9.421875" style="8" hidden="1" customWidth="1"/>
    <col min="9" max="10" width="14.57421875" style="8" hidden="1" customWidth="1"/>
    <col min="11" max="11" width="14.57421875" style="8" customWidth="1"/>
    <col min="12" max="14" width="16.28125" style="6" customWidth="1"/>
    <col min="15" max="15" width="9.140625" style="5" customWidth="1"/>
    <col min="16" max="16" width="9.7109375" style="5" bestFit="1" customWidth="1"/>
    <col min="17" max="16384" width="9.140625" style="5" customWidth="1"/>
  </cols>
  <sheetData>
    <row r="1" spans="1:14" ht="27" customHeight="1">
      <c r="A1" s="1" t="s">
        <v>533</v>
      </c>
      <c r="B1" s="1"/>
      <c r="C1" s="1"/>
      <c r="D1" s="1"/>
      <c r="E1" s="1"/>
      <c r="F1" s="1"/>
      <c r="G1" s="1"/>
      <c r="H1" s="1"/>
      <c r="I1" s="1"/>
      <c r="J1" s="1"/>
      <c r="K1" s="1"/>
      <c r="L1" s="62"/>
      <c r="M1" s="62"/>
      <c r="N1" s="62"/>
    </row>
    <row r="2" spans="1:14" ht="12.75" customHeight="1">
      <c r="A2" s="20" t="s">
        <v>532</v>
      </c>
      <c r="B2" s="20"/>
      <c r="C2" s="20"/>
      <c r="D2" s="2"/>
      <c r="E2" s="3"/>
      <c r="F2" s="3"/>
      <c r="G2" s="3"/>
      <c r="H2" s="3"/>
      <c r="I2" s="3"/>
      <c r="J2" s="3"/>
      <c r="K2" s="3"/>
      <c r="L2" s="63"/>
      <c r="M2" s="64"/>
      <c r="N2" s="64"/>
    </row>
    <row r="3" spans="1:14" s="19" customFormat="1" ht="12.75" customHeight="1">
      <c r="A3" s="51"/>
      <c r="B3" s="51"/>
      <c r="C3" s="51"/>
      <c r="D3" s="2"/>
      <c r="E3" s="4"/>
      <c r="F3" s="4"/>
      <c r="G3" s="4"/>
      <c r="H3" s="4"/>
      <c r="I3" s="4"/>
      <c r="J3" s="4"/>
      <c r="K3" s="4"/>
      <c r="L3" s="65"/>
      <c r="M3" s="64"/>
      <c r="N3" s="64"/>
    </row>
    <row r="4" spans="5:14" ht="12.75" customHeight="1">
      <c r="E4" s="6"/>
      <c r="H4" s="52"/>
      <c r="I4" s="53"/>
      <c r="J4" s="53"/>
      <c r="K4" s="53"/>
      <c r="L4" s="66"/>
      <c r="M4" s="66"/>
      <c r="N4" s="66"/>
    </row>
    <row r="5" spans="8:14" ht="13.5" thickBot="1">
      <c r="H5" s="54"/>
      <c r="I5" s="52"/>
      <c r="J5" s="52"/>
      <c r="K5" s="52"/>
      <c r="L5" s="67"/>
      <c r="M5" s="67"/>
      <c r="N5" s="67"/>
    </row>
    <row r="6" spans="1:17" s="23" customFormat="1" ht="51.75" thickBot="1">
      <c r="A6" s="23" t="s">
        <v>474</v>
      </c>
      <c r="B6" s="23" t="s">
        <v>459</v>
      </c>
      <c r="C6" s="23" t="s">
        <v>523</v>
      </c>
      <c r="D6" s="24" t="s">
        <v>524</v>
      </c>
      <c r="E6" s="25" t="s">
        <v>525</v>
      </c>
      <c r="F6" s="26" t="s">
        <v>461</v>
      </c>
      <c r="G6" s="26" t="s">
        <v>462</v>
      </c>
      <c r="H6" s="26" t="s">
        <v>464</v>
      </c>
      <c r="I6" s="27" t="s">
        <v>511</v>
      </c>
      <c r="J6" s="27" t="s">
        <v>460</v>
      </c>
      <c r="K6" s="26" t="s">
        <v>465</v>
      </c>
      <c r="L6" s="68" t="s">
        <v>526</v>
      </c>
      <c r="M6" s="69" t="s">
        <v>527</v>
      </c>
      <c r="N6" s="70" t="s">
        <v>528</v>
      </c>
      <c r="O6" s="28"/>
      <c r="P6" s="28"/>
      <c r="Q6" s="29"/>
    </row>
    <row r="7" spans="1:17" s="55" customFormat="1" ht="12.75">
      <c r="A7" s="30" t="s">
        <v>485</v>
      </c>
      <c r="B7" s="30" t="s">
        <v>307</v>
      </c>
      <c r="C7" s="30">
        <v>659</v>
      </c>
      <c r="D7" s="30">
        <v>1033321.83</v>
      </c>
      <c r="E7" s="30">
        <v>92450</v>
      </c>
      <c r="F7" s="30">
        <f>(C7*D7)/E7</f>
        <v>7365.701308491077</v>
      </c>
      <c r="G7" s="30">
        <f aca="true" t="shared" si="0" ref="G7:G70">F7/$F$494</f>
        <v>0.000402107783053547</v>
      </c>
      <c r="H7" s="30">
        <f>D7/E7</f>
        <v>11.177088480259599</v>
      </c>
      <c r="I7" s="30">
        <f>(H7-11)*C7</f>
        <v>116.70130849107552</v>
      </c>
      <c r="J7" s="30">
        <f>IF(I7&gt;0,I7,0)</f>
        <v>116.70130849107552</v>
      </c>
      <c r="K7" s="61">
        <f aca="true" t="shared" si="1" ref="K7:K70">J7/$J$494</f>
        <v>3.097073588008773E-05</v>
      </c>
      <c r="L7" s="71">
        <f aca="true" t="shared" si="2" ref="L7:L70">$B$501*G7</f>
        <v>79794.1345672541</v>
      </c>
      <c r="M7" s="72">
        <f aca="true" t="shared" si="3" ref="M7:M70">$G$501*K7</f>
        <v>1660.3385799604252</v>
      </c>
      <c r="N7" s="73">
        <f aca="true" t="shared" si="4" ref="N7:N68">L7+M7</f>
        <v>81454.47314721454</v>
      </c>
      <c r="O7" s="36"/>
      <c r="P7" s="36"/>
      <c r="Q7" s="36"/>
    </row>
    <row r="8" spans="1:17" s="55" customFormat="1" ht="12.75">
      <c r="A8" s="30" t="s">
        <v>490</v>
      </c>
      <c r="B8" s="30" t="s">
        <v>431</v>
      </c>
      <c r="C8" s="30">
        <v>2702</v>
      </c>
      <c r="D8" s="30">
        <v>7023063.42</v>
      </c>
      <c r="E8" s="30">
        <v>894650</v>
      </c>
      <c r="F8" s="30">
        <f aca="true" t="shared" si="5" ref="F8:F70">(C8*D8)/E8</f>
        <v>21210.883989090707</v>
      </c>
      <c r="G8" s="30">
        <f t="shared" si="0"/>
        <v>0.0011579429005120065</v>
      </c>
      <c r="H8" s="30">
        <f aca="true" t="shared" si="6" ref="H8:H70">D8/E8</f>
        <v>7.850068093667915</v>
      </c>
      <c r="I8" s="30">
        <f aca="true" t="shared" si="7" ref="I8:I71">(H8-11)*C8</f>
        <v>-8511.116010909294</v>
      </c>
      <c r="J8" s="30">
        <f aca="true" t="shared" si="8" ref="J8:J70">IF(I8&gt;0,I8,0)</f>
        <v>0</v>
      </c>
      <c r="K8" s="30">
        <f t="shared" si="1"/>
        <v>0</v>
      </c>
      <c r="L8" s="74">
        <f t="shared" si="2"/>
        <v>229781.8035826167</v>
      </c>
      <c r="M8" s="75">
        <f t="shared" si="3"/>
        <v>0</v>
      </c>
      <c r="N8" s="76">
        <f t="shared" si="4"/>
        <v>229781.8035826167</v>
      </c>
      <c r="O8" s="36"/>
      <c r="P8" s="36"/>
      <c r="Q8" s="36"/>
    </row>
    <row r="9" spans="1:17" s="55" customFormat="1" ht="12.75">
      <c r="A9" s="30" t="s">
        <v>489</v>
      </c>
      <c r="B9" s="30" t="s">
        <v>392</v>
      </c>
      <c r="C9" s="30">
        <v>1150</v>
      </c>
      <c r="D9" s="30">
        <v>2152484.28</v>
      </c>
      <c r="E9" s="30">
        <v>170650</v>
      </c>
      <c r="F9" s="30">
        <f t="shared" si="5"/>
        <v>14505.461013770877</v>
      </c>
      <c r="G9" s="30">
        <f t="shared" si="0"/>
        <v>0.0007918809799812464</v>
      </c>
      <c r="H9" s="30">
        <f t="shared" si="6"/>
        <v>12.613444359800761</v>
      </c>
      <c r="I9" s="30">
        <f t="shared" si="7"/>
        <v>1855.4610137708753</v>
      </c>
      <c r="J9" s="30">
        <f t="shared" si="8"/>
        <v>1855.4610137708753</v>
      </c>
      <c r="K9" s="30">
        <f t="shared" si="1"/>
        <v>0.0004924108712773525</v>
      </c>
      <c r="L9" s="74">
        <f t="shared" si="2"/>
        <v>157140.5979711122</v>
      </c>
      <c r="M9" s="75">
        <f t="shared" si="3"/>
        <v>26398.105939076555</v>
      </c>
      <c r="N9" s="76">
        <f t="shared" si="4"/>
        <v>183538.70391018875</v>
      </c>
      <c r="O9" s="36"/>
      <c r="P9" s="36"/>
      <c r="Q9" s="36"/>
    </row>
    <row r="10" spans="1:17" s="55" customFormat="1" ht="12.75">
      <c r="A10" s="30" t="s">
        <v>480</v>
      </c>
      <c r="B10" s="30" t="s">
        <v>153</v>
      </c>
      <c r="C10" s="30">
        <v>2016</v>
      </c>
      <c r="D10" s="30">
        <v>2076450.25</v>
      </c>
      <c r="E10" s="30">
        <v>199950</v>
      </c>
      <c r="F10" s="30">
        <f t="shared" si="5"/>
        <v>20935.85248312078</v>
      </c>
      <c r="G10" s="30">
        <f t="shared" si="0"/>
        <v>0.0011429284022987873</v>
      </c>
      <c r="H10" s="30">
        <f t="shared" si="6"/>
        <v>10.384847461865466</v>
      </c>
      <c r="I10" s="30">
        <f t="shared" si="7"/>
        <v>-1240.1475168792213</v>
      </c>
      <c r="J10" s="30">
        <f t="shared" si="8"/>
        <v>0</v>
      </c>
      <c r="K10" s="30">
        <f t="shared" si="1"/>
        <v>0</v>
      </c>
      <c r="L10" s="74">
        <f t="shared" si="2"/>
        <v>226802.3315570134</v>
      </c>
      <c r="M10" s="75">
        <f t="shared" si="3"/>
        <v>0</v>
      </c>
      <c r="N10" s="76">
        <f t="shared" si="4"/>
        <v>226802.3315570134</v>
      </c>
      <c r="O10" s="36"/>
      <c r="P10" s="36"/>
      <c r="Q10" s="36"/>
    </row>
    <row r="11" spans="1:17" s="55" customFormat="1" ht="12.75">
      <c r="A11" s="30" t="s">
        <v>489</v>
      </c>
      <c r="B11" s="30" t="s">
        <v>393</v>
      </c>
      <c r="C11" s="30">
        <v>529</v>
      </c>
      <c r="D11" s="30">
        <v>962413.64</v>
      </c>
      <c r="E11" s="30">
        <v>69050</v>
      </c>
      <c r="F11" s="30">
        <f t="shared" si="5"/>
        <v>7373.161702534396</v>
      </c>
      <c r="G11" s="30">
        <f t="shared" si="0"/>
        <v>0.0004025150602948881</v>
      </c>
      <c r="H11" s="30">
        <f t="shared" si="6"/>
        <v>13.937923823316437</v>
      </c>
      <c r="I11" s="30">
        <f t="shared" si="7"/>
        <v>1554.161702534395</v>
      </c>
      <c r="J11" s="30">
        <f t="shared" si="8"/>
        <v>1554.161702534395</v>
      </c>
      <c r="K11" s="30">
        <f t="shared" si="1"/>
        <v>0.00041245065909283383</v>
      </c>
      <c r="L11" s="74">
        <f t="shared" si="2"/>
        <v>79874.95452740251</v>
      </c>
      <c r="M11" s="75">
        <f t="shared" si="3"/>
        <v>22111.445600562118</v>
      </c>
      <c r="N11" s="76">
        <f t="shared" si="4"/>
        <v>101986.40012796463</v>
      </c>
      <c r="O11" s="36"/>
      <c r="P11" s="36"/>
      <c r="Q11" s="36"/>
    </row>
    <row r="12" spans="1:17" s="55" customFormat="1" ht="12.75">
      <c r="A12" s="30" t="s">
        <v>490</v>
      </c>
      <c r="B12" s="30" t="s">
        <v>432</v>
      </c>
      <c r="C12" s="30">
        <v>3082</v>
      </c>
      <c r="D12" s="30">
        <v>4799723.59</v>
      </c>
      <c r="E12" s="30">
        <v>441600</v>
      </c>
      <c r="F12" s="30">
        <f t="shared" si="5"/>
        <v>33498.07088854167</v>
      </c>
      <c r="G12" s="30">
        <f t="shared" si="0"/>
        <v>0.0018287240355557473</v>
      </c>
      <c r="H12" s="30">
        <f t="shared" si="6"/>
        <v>10.868939288949274</v>
      </c>
      <c r="I12" s="30">
        <f t="shared" si="7"/>
        <v>-403.92911145833625</v>
      </c>
      <c r="J12" s="30">
        <f t="shared" si="8"/>
        <v>0</v>
      </c>
      <c r="K12" s="30">
        <f t="shared" si="1"/>
        <v>0</v>
      </c>
      <c r="L12" s="74">
        <f t="shared" si="2"/>
        <v>362891.3886505786</v>
      </c>
      <c r="M12" s="75">
        <f t="shared" si="3"/>
        <v>0</v>
      </c>
      <c r="N12" s="76">
        <f t="shared" si="4"/>
        <v>362891.3886505786</v>
      </c>
      <c r="O12" s="36"/>
      <c r="P12" s="36"/>
      <c r="Q12" s="36"/>
    </row>
    <row r="13" spans="1:17" s="55" customFormat="1" ht="12.75">
      <c r="A13" s="30" t="s">
        <v>476</v>
      </c>
      <c r="B13" s="30" t="s">
        <v>14</v>
      </c>
      <c r="C13" s="30">
        <v>233</v>
      </c>
      <c r="D13" s="30">
        <v>426335.34</v>
      </c>
      <c r="E13" s="30">
        <v>32850</v>
      </c>
      <c r="F13" s="30">
        <f t="shared" si="5"/>
        <v>3023.9310264840183</v>
      </c>
      <c r="G13" s="30">
        <f t="shared" si="0"/>
        <v>0.00016508220334221258</v>
      </c>
      <c r="H13" s="30">
        <f t="shared" si="6"/>
        <v>12.97824474885845</v>
      </c>
      <c r="I13" s="30">
        <f t="shared" si="7"/>
        <v>460.9310264840187</v>
      </c>
      <c r="J13" s="30">
        <f t="shared" si="8"/>
        <v>460.9310264840187</v>
      </c>
      <c r="K13" s="30">
        <f t="shared" si="1"/>
        <v>0.00012232401902559595</v>
      </c>
      <c r="L13" s="74">
        <f t="shared" si="2"/>
        <v>32758.857458854953</v>
      </c>
      <c r="M13" s="75">
        <f t="shared" si="3"/>
        <v>6557.78050706862</v>
      </c>
      <c r="N13" s="76">
        <f t="shared" si="4"/>
        <v>39316.637965923575</v>
      </c>
      <c r="O13" s="36"/>
      <c r="P13" s="36"/>
      <c r="Q13" s="36"/>
    </row>
    <row r="14" spans="1:17" s="55" customFormat="1" ht="12.75">
      <c r="A14" s="30" t="s">
        <v>482</v>
      </c>
      <c r="B14" s="30" t="s">
        <v>198</v>
      </c>
      <c r="C14" s="30">
        <v>731</v>
      </c>
      <c r="D14" s="30">
        <v>1676444.15</v>
      </c>
      <c r="E14" s="30">
        <v>119650</v>
      </c>
      <c r="F14" s="30">
        <f t="shared" si="5"/>
        <v>10242.212065608022</v>
      </c>
      <c r="G14" s="30">
        <f t="shared" si="0"/>
        <v>0.0005591420307144703</v>
      </c>
      <c r="H14" s="30">
        <f t="shared" si="6"/>
        <v>14.011234015879648</v>
      </c>
      <c r="I14" s="30">
        <f t="shared" si="7"/>
        <v>2201.2120656080224</v>
      </c>
      <c r="J14" s="30">
        <f t="shared" si="8"/>
        <v>2201.2120656080224</v>
      </c>
      <c r="K14" s="30">
        <f t="shared" si="1"/>
        <v>0.0005841678930722683</v>
      </c>
      <c r="L14" s="74">
        <f t="shared" si="2"/>
        <v>110955.95838068327</v>
      </c>
      <c r="M14" s="75">
        <f t="shared" si="3"/>
        <v>31317.192261669177</v>
      </c>
      <c r="N14" s="76">
        <f t="shared" si="4"/>
        <v>142273.15064235244</v>
      </c>
      <c r="O14" s="36"/>
      <c r="P14" s="36"/>
      <c r="Q14" s="36"/>
    </row>
    <row r="15" spans="1:17" s="55" customFormat="1" ht="12.75">
      <c r="A15" s="30" t="s">
        <v>484</v>
      </c>
      <c r="B15" s="30" t="s">
        <v>250</v>
      </c>
      <c r="C15" s="30">
        <v>821</v>
      </c>
      <c r="D15" s="30">
        <v>548723.5</v>
      </c>
      <c r="E15" s="30">
        <v>56900</v>
      </c>
      <c r="F15" s="30">
        <f t="shared" si="5"/>
        <v>7917.433980667838</v>
      </c>
      <c r="G15" s="30">
        <f t="shared" si="0"/>
        <v>0.00043222792943953394</v>
      </c>
      <c r="H15" s="30">
        <f t="shared" si="6"/>
        <v>9.643646748681897</v>
      </c>
      <c r="I15" s="30">
        <f t="shared" si="7"/>
        <v>-1113.5660193321623</v>
      </c>
      <c r="J15" s="30">
        <f t="shared" si="8"/>
        <v>0</v>
      </c>
      <c r="K15" s="30">
        <f t="shared" si="1"/>
        <v>0</v>
      </c>
      <c r="L15" s="74">
        <f t="shared" si="2"/>
        <v>85771.16638608061</v>
      </c>
      <c r="M15" s="75">
        <f t="shared" si="3"/>
        <v>0</v>
      </c>
      <c r="N15" s="76">
        <f t="shared" si="4"/>
        <v>85771.16638608061</v>
      </c>
      <c r="O15" s="36"/>
      <c r="P15" s="36"/>
      <c r="Q15" s="36"/>
    </row>
    <row r="16" spans="1:17" s="55" customFormat="1" ht="12.75">
      <c r="A16" s="30" t="s">
        <v>479</v>
      </c>
      <c r="B16" s="31" t="s">
        <v>116</v>
      </c>
      <c r="C16" s="31">
        <v>252</v>
      </c>
      <c r="D16" s="32">
        <v>325584.45</v>
      </c>
      <c r="E16" s="33">
        <v>30450</v>
      </c>
      <c r="F16" s="34">
        <f t="shared" si="5"/>
        <v>2694.492</v>
      </c>
      <c r="G16" s="35">
        <f t="shared" si="0"/>
        <v>0.00014709749407385036</v>
      </c>
      <c r="H16" s="36">
        <f t="shared" si="6"/>
        <v>10.692428571428572</v>
      </c>
      <c r="I16" s="31">
        <f t="shared" si="7"/>
        <v>-77.50799999999995</v>
      </c>
      <c r="J16" s="36">
        <f t="shared" si="8"/>
        <v>0</v>
      </c>
      <c r="K16" s="36">
        <f t="shared" si="1"/>
        <v>0</v>
      </c>
      <c r="L16" s="77">
        <f t="shared" si="2"/>
        <v>29189.977740549337</v>
      </c>
      <c r="M16" s="78">
        <f t="shared" si="3"/>
        <v>0</v>
      </c>
      <c r="N16" s="79">
        <f t="shared" si="4"/>
        <v>29189.977740549337</v>
      </c>
      <c r="O16" s="36"/>
      <c r="P16" s="36"/>
      <c r="Q16" s="36"/>
    </row>
    <row r="17" spans="1:17" s="55" customFormat="1" ht="12.75">
      <c r="A17" s="30" t="s">
        <v>476</v>
      </c>
      <c r="B17" s="31" t="s">
        <v>15</v>
      </c>
      <c r="C17" s="31">
        <v>251</v>
      </c>
      <c r="D17" s="32">
        <v>237323.3</v>
      </c>
      <c r="E17" s="33">
        <v>17050</v>
      </c>
      <c r="F17" s="34">
        <f t="shared" si="5"/>
        <v>3493.733038123167</v>
      </c>
      <c r="G17" s="35">
        <f t="shared" si="0"/>
        <v>0.0001907295975905431</v>
      </c>
      <c r="H17" s="36">
        <f t="shared" si="6"/>
        <v>13.919255131964809</v>
      </c>
      <c r="I17" s="31">
        <f t="shared" si="7"/>
        <v>732.7330381231669</v>
      </c>
      <c r="J17" s="36">
        <f t="shared" si="8"/>
        <v>732.7330381231669</v>
      </c>
      <c r="K17" s="36">
        <f t="shared" si="1"/>
        <v>0.00019445610068769944</v>
      </c>
      <c r="L17" s="77">
        <f t="shared" si="2"/>
        <v>37848.31783291137</v>
      </c>
      <c r="M17" s="78">
        <f t="shared" si="3"/>
        <v>10424.77541801121</v>
      </c>
      <c r="N17" s="79">
        <f t="shared" si="4"/>
        <v>48273.09325092258</v>
      </c>
      <c r="O17" s="36"/>
      <c r="P17" s="36"/>
      <c r="Q17" s="36"/>
    </row>
    <row r="18" spans="1:17" s="55" customFormat="1" ht="12.75">
      <c r="A18" s="30" t="s">
        <v>483</v>
      </c>
      <c r="B18" s="31" t="s">
        <v>215</v>
      </c>
      <c r="C18" s="31">
        <v>789</v>
      </c>
      <c r="D18" s="32">
        <v>1199094.29</v>
      </c>
      <c r="E18" s="33">
        <v>103250</v>
      </c>
      <c r="F18" s="34">
        <f t="shared" si="5"/>
        <v>9163.054671283293</v>
      </c>
      <c r="G18" s="35">
        <f t="shared" si="0"/>
        <v>0.0005002287556272058</v>
      </c>
      <c r="H18" s="36">
        <f t="shared" si="6"/>
        <v>11.61350401937046</v>
      </c>
      <c r="I18" s="31">
        <f t="shared" si="7"/>
        <v>484.05467128329275</v>
      </c>
      <c r="J18" s="36">
        <f t="shared" si="8"/>
        <v>484.05467128329275</v>
      </c>
      <c r="K18" s="36">
        <f t="shared" si="1"/>
        <v>0.0001284606794017566</v>
      </c>
      <c r="L18" s="77">
        <f t="shared" si="2"/>
        <v>99265.2276904871</v>
      </c>
      <c r="M18" s="78">
        <f t="shared" si="3"/>
        <v>6886.766360491781</v>
      </c>
      <c r="N18" s="79">
        <f t="shared" si="4"/>
        <v>106151.99405097887</v>
      </c>
      <c r="O18" s="36"/>
      <c r="P18" s="36"/>
      <c r="Q18" s="36"/>
    </row>
    <row r="19" spans="1:17" s="55" customFormat="1" ht="12.75">
      <c r="A19" s="30" t="s">
        <v>487</v>
      </c>
      <c r="B19" s="31" t="s">
        <v>335</v>
      </c>
      <c r="C19" s="31">
        <v>2321</v>
      </c>
      <c r="D19" s="32">
        <v>2728349.9</v>
      </c>
      <c r="E19" s="33">
        <v>190100</v>
      </c>
      <c r="F19" s="34">
        <f t="shared" si="5"/>
        <v>33311.4156649132</v>
      </c>
      <c r="G19" s="35">
        <f t="shared" si="0"/>
        <v>0.0018185341683557177</v>
      </c>
      <c r="H19" s="36">
        <f t="shared" si="6"/>
        <v>14.352182535507627</v>
      </c>
      <c r="I19" s="31">
        <f t="shared" si="7"/>
        <v>7780.415664913202</v>
      </c>
      <c r="J19" s="36">
        <f t="shared" si="8"/>
        <v>7780.415664913202</v>
      </c>
      <c r="K19" s="36">
        <f t="shared" si="1"/>
        <v>0.002064802886196869</v>
      </c>
      <c r="L19" s="77">
        <f t="shared" si="2"/>
        <v>360869.3147966306</v>
      </c>
      <c r="M19" s="78">
        <f t="shared" si="3"/>
        <v>110693.91135037459</v>
      </c>
      <c r="N19" s="79">
        <f t="shared" si="4"/>
        <v>471563.22614700516</v>
      </c>
      <c r="O19" s="36"/>
      <c r="P19" s="36"/>
      <c r="Q19" s="36"/>
    </row>
    <row r="20" spans="1:17" s="55" customFormat="1" ht="12.75">
      <c r="A20" s="30" t="s">
        <v>481</v>
      </c>
      <c r="B20" s="31" t="s">
        <v>182</v>
      </c>
      <c r="C20" s="31">
        <v>1451</v>
      </c>
      <c r="D20" s="32">
        <v>2748610.22</v>
      </c>
      <c r="E20" s="33">
        <v>164050</v>
      </c>
      <c r="F20" s="34">
        <f t="shared" si="5"/>
        <v>24311.084603596468</v>
      </c>
      <c r="G20" s="35">
        <f t="shared" si="0"/>
        <v>0.0013271888071689972</v>
      </c>
      <c r="H20" s="36">
        <f t="shared" si="6"/>
        <v>16.754710271258762</v>
      </c>
      <c r="I20" s="31">
        <f t="shared" si="7"/>
        <v>8350.084603596464</v>
      </c>
      <c r="J20" s="36">
        <f t="shared" si="8"/>
        <v>8350.084603596464</v>
      </c>
      <c r="K20" s="36">
        <f t="shared" si="1"/>
        <v>0.002215984277966769</v>
      </c>
      <c r="L20" s="77">
        <f t="shared" si="2"/>
        <v>263366.904940743</v>
      </c>
      <c r="M20" s="78">
        <f t="shared" si="3"/>
        <v>118798.7332151034</v>
      </c>
      <c r="N20" s="79">
        <f t="shared" si="4"/>
        <v>382165.6381558464</v>
      </c>
      <c r="O20" s="36"/>
      <c r="P20" s="36"/>
      <c r="Q20" s="36"/>
    </row>
    <row r="21" spans="1:17" s="55" customFormat="1" ht="12.75">
      <c r="A21" s="30" t="s">
        <v>486</v>
      </c>
      <c r="B21" s="31" t="s">
        <v>325</v>
      </c>
      <c r="C21" s="31">
        <v>493</v>
      </c>
      <c r="D21" s="32">
        <v>1017192</v>
      </c>
      <c r="E21" s="33">
        <v>116550</v>
      </c>
      <c r="F21" s="34">
        <f t="shared" si="5"/>
        <v>4302.665431145431</v>
      </c>
      <c r="G21" s="35">
        <f t="shared" si="0"/>
        <v>0.00023489077078710043</v>
      </c>
      <c r="H21" s="36">
        <f t="shared" si="6"/>
        <v>8.727516087516088</v>
      </c>
      <c r="I21" s="31">
        <f t="shared" si="7"/>
        <v>-1120.3345688545685</v>
      </c>
      <c r="J21" s="36">
        <f t="shared" si="8"/>
        <v>0</v>
      </c>
      <c r="K21" s="36">
        <f t="shared" si="1"/>
        <v>0</v>
      </c>
      <c r="L21" s="77">
        <f t="shared" si="2"/>
        <v>46611.646336365535</v>
      </c>
      <c r="M21" s="78">
        <f t="shared" si="3"/>
        <v>0</v>
      </c>
      <c r="N21" s="79">
        <f t="shared" si="4"/>
        <v>46611.646336365535</v>
      </c>
      <c r="O21" s="36"/>
      <c r="P21" s="36"/>
      <c r="Q21" s="36"/>
    </row>
    <row r="22" spans="1:17" s="55" customFormat="1" ht="12.75">
      <c r="A22" s="30" t="s">
        <v>490</v>
      </c>
      <c r="B22" s="31" t="s">
        <v>433</v>
      </c>
      <c r="C22" s="55">
        <v>4327</v>
      </c>
      <c r="D22" s="32">
        <v>7757163.99</v>
      </c>
      <c r="E22" s="33">
        <v>660100</v>
      </c>
      <c r="F22" s="34">
        <f t="shared" si="5"/>
        <v>50848.7328961218</v>
      </c>
      <c r="G22" s="35">
        <f t="shared" si="0"/>
        <v>0.0027759300030766746</v>
      </c>
      <c r="H22" s="36">
        <f t="shared" si="6"/>
        <v>11.751498242690502</v>
      </c>
      <c r="I22" s="31">
        <f t="shared" si="7"/>
        <v>3251.7328961218027</v>
      </c>
      <c r="J22" s="36">
        <f t="shared" si="8"/>
        <v>3251.7328961218027</v>
      </c>
      <c r="K22" s="36">
        <f t="shared" si="1"/>
        <v>0.000862959995740601</v>
      </c>
      <c r="L22" s="77">
        <f t="shared" si="2"/>
        <v>550854.6254258442</v>
      </c>
      <c r="M22" s="78">
        <f t="shared" si="3"/>
        <v>46263.213745973975</v>
      </c>
      <c r="N22" s="79">
        <f t="shared" si="4"/>
        <v>597117.8391718182</v>
      </c>
      <c r="O22" s="36"/>
      <c r="P22" s="36"/>
      <c r="Q22" s="36"/>
    </row>
    <row r="23" spans="1:17" s="55" customFormat="1" ht="12.75">
      <c r="A23" s="30" t="s">
        <v>476</v>
      </c>
      <c r="B23" s="31" t="s">
        <v>16</v>
      </c>
      <c r="C23" s="55">
        <v>1206</v>
      </c>
      <c r="D23" s="32">
        <v>1959169</v>
      </c>
      <c r="E23" s="33">
        <v>83400</v>
      </c>
      <c r="F23" s="34">
        <f t="shared" si="5"/>
        <v>28330.42942446043</v>
      </c>
      <c r="G23" s="35">
        <f t="shared" si="0"/>
        <v>0.0015466125616161429</v>
      </c>
      <c r="H23" s="36">
        <f t="shared" si="6"/>
        <v>23.49123501199041</v>
      </c>
      <c r="I23" s="31">
        <f t="shared" si="7"/>
        <v>15064.429424460432</v>
      </c>
      <c r="J23" s="36">
        <f t="shared" si="8"/>
        <v>15064.429424460432</v>
      </c>
      <c r="K23" s="36">
        <f t="shared" si="1"/>
        <v>0.003997868326599482</v>
      </c>
      <c r="L23" s="77">
        <f t="shared" si="2"/>
        <v>306909.28170512436</v>
      </c>
      <c r="M23" s="78">
        <f t="shared" si="3"/>
        <v>214325.3891659271</v>
      </c>
      <c r="N23" s="79">
        <f t="shared" si="4"/>
        <v>521234.6708710515</v>
      </c>
      <c r="O23" s="36"/>
      <c r="P23" s="36"/>
      <c r="Q23" s="36"/>
    </row>
    <row r="24" spans="1:17" s="55" customFormat="1" ht="12.75">
      <c r="A24" s="30" t="s">
        <v>487</v>
      </c>
      <c r="B24" s="31" t="s">
        <v>336</v>
      </c>
      <c r="C24" s="55">
        <v>961</v>
      </c>
      <c r="D24" s="32">
        <v>1412668.29</v>
      </c>
      <c r="E24" s="33">
        <v>102700</v>
      </c>
      <c r="F24" s="34">
        <f t="shared" si="5"/>
        <v>13218.83375550146</v>
      </c>
      <c r="G24" s="35">
        <f t="shared" si="0"/>
        <v>0.0007216415264966788</v>
      </c>
      <c r="H24" s="36">
        <f t="shared" si="6"/>
        <v>13.755290068159688</v>
      </c>
      <c r="I24" s="31">
        <f t="shared" si="7"/>
        <v>2647.8337555014605</v>
      </c>
      <c r="J24" s="36">
        <f t="shared" si="8"/>
        <v>2647.8337555014605</v>
      </c>
      <c r="K24" s="36">
        <f t="shared" si="1"/>
        <v>0.000702694433818518</v>
      </c>
      <c r="L24" s="77">
        <f t="shared" si="2"/>
        <v>143202.30421137263</v>
      </c>
      <c r="M24" s="78">
        <f t="shared" si="3"/>
        <v>37671.390273372745</v>
      </c>
      <c r="N24" s="79">
        <f t="shared" si="4"/>
        <v>180873.69448474539</v>
      </c>
      <c r="O24" s="36"/>
      <c r="P24" s="36"/>
      <c r="Q24" s="36"/>
    </row>
    <row r="25" spans="1:17" s="55" customFormat="1" ht="12.75">
      <c r="A25" s="30" t="s">
        <v>475</v>
      </c>
      <c r="B25" s="31" t="s">
        <v>0</v>
      </c>
      <c r="C25" s="55">
        <v>24039</v>
      </c>
      <c r="D25" s="32">
        <v>44158122.07</v>
      </c>
      <c r="E25" s="33">
        <v>2607050</v>
      </c>
      <c r="F25" s="34">
        <f t="shared" si="5"/>
        <v>407171.7444777545</v>
      </c>
      <c r="G25" s="35">
        <f t="shared" si="0"/>
        <v>0.022228287658807598</v>
      </c>
      <c r="H25" s="36">
        <f t="shared" si="6"/>
        <v>16.937965159855008</v>
      </c>
      <c r="I25" s="31">
        <f t="shared" si="7"/>
        <v>142742.74447775452</v>
      </c>
      <c r="J25" s="36">
        <f t="shared" si="8"/>
        <v>142742.74447775452</v>
      </c>
      <c r="K25" s="36">
        <f t="shared" si="1"/>
        <v>0.03788173324858188</v>
      </c>
      <c r="L25" s="77">
        <f t="shared" si="2"/>
        <v>4410974.000993989</v>
      </c>
      <c r="M25" s="78">
        <f t="shared" si="3"/>
        <v>2030836.5752726148</v>
      </c>
      <c r="N25" s="79">
        <f t="shared" si="4"/>
        <v>6441810.5762666045</v>
      </c>
      <c r="O25" s="36"/>
      <c r="P25" s="36"/>
      <c r="Q25" s="36"/>
    </row>
    <row r="26" spans="1:17" s="55" customFormat="1" ht="12.75">
      <c r="A26" s="30" t="s">
        <v>480</v>
      </c>
      <c r="B26" s="31" t="s">
        <v>154</v>
      </c>
      <c r="C26" s="55">
        <v>19015</v>
      </c>
      <c r="D26" s="32">
        <v>33637985.83</v>
      </c>
      <c r="E26" s="33">
        <v>2174700</v>
      </c>
      <c r="F26" s="34">
        <f t="shared" si="5"/>
        <v>294121.6262277325</v>
      </c>
      <c r="G26" s="35">
        <f t="shared" si="0"/>
        <v>0.016056664547909258</v>
      </c>
      <c r="H26" s="36">
        <f t="shared" si="6"/>
        <v>15.467874111371682</v>
      </c>
      <c r="I26" s="31">
        <f t="shared" si="7"/>
        <v>84956.62622773253</v>
      </c>
      <c r="J26" s="36">
        <f t="shared" si="8"/>
        <v>84956.62622773253</v>
      </c>
      <c r="K26" s="36">
        <f t="shared" si="1"/>
        <v>0.02254618449598319</v>
      </c>
      <c r="L26" s="77">
        <f t="shared" si="2"/>
        <v>3186279.1660178187</v>
      </c>
      <c r="M26" s="78">
        <f t="shared" si="3"/>
        <v>1208699.0794963455</v>
      </c>
      <c r="N26" s="79">
        <f t="shared" si="4"/>
        <v>4394978.245514164</v>
      </c>
      <c r="O26" s="36"/>
      <c r="P26" s="36"/>
      <c r="Q26" s="36"/>
    </row>
    <row r="27" spans="1:17" s="55" customFormat="1" ht="12.75">
      <c r="A27" s="30" t="s">
        <v>479</v>
      </c>
      <c r="B27" s="31" t="s">
        <v>117</v>
      </c>
      <c r="C27" s="55">
        <v>92</v>
      </c>
      <c r="D27" s="32">
        <v>353194.6</v>
      </c>
      <c r="E27" s="33">
        <v>25000</v>
      </c>
      <c r="F27" s="34">
        <f t="shared" si="5"/>
        <v>1299.756128</v>
      </c>
      <c r="G27" s="35">
        <f t="shared" si="0"/>
        <v>7.095618370213409E-05</v>
      </c>
      <c r="H27" s="36">
        <f t="shared" si="6"/>
        <v>14.127783999999998</v>
      </c>
      <c r="I27" s="31">
        <f t="shared" si="7"/>
        <v>287.7561279999999</v>
      </c>
      <c r="J27" s="36">
        <f t="shared" si="8"/>
        <v>287.7561279999999</v>
      </c>
      <c r="K27" s="36">
        <f t="shared" si="1"/>
        <v>7.636605924471053E-05</v>
      </c>
      <c r="L27" s="77">
        <f t="shared" si="2"/>
        <v>14080.521465442316</v>
      </c>
      <c r="M27" s="78">
        <f t="shared" si="3"/>
        <v>4093.9780977260143</v>
      </c>
      <c r="N27" s="79">
        <f t="shared" si="4"/>
        <v>18174.49956316833</v>
      </c>
      <c r="O27" s="36"/>
      <c r="P27" s="36"/>
      <c r="Q27" s="36"/>
    </row>
    <row r="28" spans="1:17" s="55" customFormat="1" ht="12.75">
      <c r="A28" s="30" t="s">
        <v>478</v>
      </c>
      <c r="B28" s="31" t="s">
        <v>97</v>
      </c>
      <c r="C28" s="55">
        <v>448</v>
      </c>
      <c r="D28" s="32">
        <v>715987.84</v>
      </c>
      <c r="E28" s="33">
        <v>49650</v>
      </c>
      <c r="F28" s="34">
        <f t="shared" si="5"/>
        <v>6460.474366968781</v>
      </c>
      <c r="G28" s="35">
        <f t="shared" si="0"/>
        <v>0.00035268970548417005</v>
      </c>
      <c r="H28" s="36">
        <f t="shared" si="6"/>
        <v>14.420701711983886</v>
      </c>
      <c r="I28" s="31">
        <f t="shared" si="7"/>
        <v>1532.474366968781</v>
      </c>
      <c r="J28" s="36">
        <f t="shared" si="8"/>
        <v>1532.474366968781</v>
      </c>
      <c r="K28" s="36">
        <f t="shared" si="1"/>
        <v>0.00040669517313959077</v>
      </c>
      <c r="L28" s="77">
        <f t="shared" si="2"/>
        <v>69987.62771060677</v>
      </c>
      <c r="M28" s="78">
        <f t="shared" si="3"/>
        <v>21802.89447631409</v>
      </c>
      <c r="N28" s="79">
        <f t="shared" si="4"/>
        <v>91790.52218692086</v>
      </c>
      <c r="O28" s="36"/>
      <c r="P28" s="36"/>
      <c r="Q28" s="36"/>
    </row>
    <row r="29" spans="1:17" s="55" customFormat="1" ht="12.75">
      <c r="A29" s="30" t="s">
        <v>489</v>
      </c>
      <c r="B29" s="31" t="s">
        <v>394</v>
      </c>
      <c r="C29" s="55">
        <v>1314</v>
      </c>
      <c r="D29" s="32">
        <v>4084666.4800000004</v>
      </c>
      <c r="E29" s="33">
        <v>348600</v>
      </c>
      <c r="F29" s="34">
        <f t="shared" si="5"/>
        <v>15396.591379001722</v>
      </c>
      <c r="G29" s="35">
        <f t="shared" si="0"/>
        <v>0.0008405294983730518</v>
      </c>
      <c r="H29" s="36">
        <f t="shared" si="6"/>
        <v>11.717345037292027</v>
      </c>
      <c r="I29" s="31">
        <f t="shared" si="7"/>
        <v>942.5913790017237</v>
      </c>
      <c r="J29" s="36">
        <f t="shared" si="8"/>
        <v>942.5913790017237</v>
      </c>
      <c r="K29" s="36">
        <f t="shared" si="1"/>
        <v>0.0002501492829803404</v>
      </c>
      <c r="L29" s="77">
        <f t="shared" si="2"/>
        <v>166794.39376082545</v>
      </c>
      <c r="M29" s="78">
        <f t="shared" si="3"/>
        <v>13410.482298185561</v>
      </c>
      <c r="N29" s="79">
        <f t="shared" si="4"/>
        <v>180204.876059011</v>
      </c>
      <c r="O29" s="36"/>
      <c r="P29" s="36"/>
      <c r="Q29" s="36"/>
    </row>
    <row r="30" spans="1:17" s="55" customFormat="1" ht="12.75">
      <c r="A30" s="30" t="s">
        <v>477</v>
      </c>
      <c r="B30" s="31" t="s">
        <v>72</v>
      </c>
      <c r="C30" s="55">
        <v>1536</v>
      </c>
      <c r="D30" s="32">
        <v>2277776.15</v>
      </c>
      <c r="E30" s="33">
        <v>216500</v>
      </c>
      <c r="F30" s="34">
        <f t="shared" si="5"/>
        <v>16160.111623094686</v>
      </c>
      <c r="G30" s="35">
        <f t="shared" si="0"/>
        <v>0.0008822115351283027</v>
      </c>
      <c r="H30" s="36">
        <f t="shared" si="6"/>
        <v>10.520906004618936</v>
      </c>
      <c r="I30" s="31">
        <f t="shared" si="7"/>
        <v>-735.8883769053136</v>
      </c>
      <c r="J30" s="36">
        <f t="shared" si="8"/>
        <v>0</v>
      </c>
      <c r="K30" s="36">
        <f t="shared" si="1"/>
        <v>0</v>
      </c>
      <c r="L30" s="77">
        <f t="shared" si="2"/>
        <v>175065.7632544192</v>
      </c>
      <c r="M30" s="78">
        <f t="shared" si="3"/>
        <v>0</v>
      </c>
      <c r="N30" s="79">
        <f t="shared" si="4"/>
        <v>175065.7632544192</v>
      </c>
      <c r="O30" s="36"/>
      <c r="P30" s="36"/>
      <c r="Q30" s="36"/>
    </row>
    <row r="31" spans="1:17" s="55" customFormat="1" ht="12.75">
      <c r="A31" s="30" t="s">
        <v>484</v>
      </c>
      <c r="B31" s="31" t="s">
        <v>251</v>
      </c>
      <c r="C31" s="55">
        <v>32502</v>
      </c>
      <c r="D31" s="32">
        <v>57122878.190000005</v>
      </c>
      <c r="E31" s="33">
        <v>3094050</v>
      </c>
      <c r="F31" s="34">
        <f t="shared" si="5"/>
        <v>600057.4609109032</v>
      </c>
      <c r="G31" s="35">
        <f t="shared" si="0"/>
        <v>0.0327582894290691</v>
      </c>
      <c r="H31" s="36">
        <f t="shared" si="6"/>
        <v>18.462170356005885</v>
      </c>
      <c r="I31" s="31">
        <f t="shared" si="7"/>
        <v>242535.46091090326</v>
      </c>
      <c r="J31" s="36">
        <f t="shared" si="8"/>
        <v>242535.46091090326</v>
      </c>
      <c r="K31" s="36">
        <f t="shared" si="1"/>
        <v>0.06436518834749272</v>
      </c>
      <c r="L31" s="77">
        <f t="shared" si="2"/>
        <v>6500544.045794093</v>
      </c>
      <c r="M31" s="78">
        <f t="shared" si="3"/>
        <v>3450612.404998452</v>
      </c>
      <c r="N31" s="79">
        <f t="shared" si="4"/>
        <v>9951156.450792545</v>
      </c>
      <c r="O31" s="36"/>
      <c r="P31" s="36"/>
      <c r="Q31" s="36"/>
    </row>
    <row r="32" spans="1:17" s="55" customFormat="1" ht="12.75">
      <c r="A32" s="30" t="s">
        <v>479</v>
      </c>
      <c r="B32" s="31" t="s">
        <v>118</v>
      </c>
      <c r="C32" s="55">
        <v>5145</v>
      </c>
      <c r="D32" s="32">
        <v>18817622.53</v>
      </c>
      <c r="E32" s="33">
        <v>2040000</v>
      </c>
      <c r="F32" s="34">
        <f t="shared" si="5"/>
        <v>47459.15093963235</v>
      </c>
      <c r="G32" s="35">
        <f t="shared" si="0"/>
        <v>0.002590886213094171</v>
      </c>
      <c r="H32" s="36">
        <f t="shared" si="6"/>
        <v>9.224324769607843</v>
      </c>
      <c r="I32" s="31">
        <f t="shared" si="7"/>
        <v>-9135.849060367646</v>
      </c>
      <c r="J32" s="36">
        <f t="shared" si="8"/>
        <v>0</v>
      </c>
      <c r="K32" s="36">
        <f t="shared" si="1"/>
        <v>0</v>
      </c>
      <c r="L32" s="77">
        <f t="shared" si="2"/>
        <v>514134.59736129834</v>
      </c>
      <c r="M32" s="78">
        <f t="shared" si="3"/>
        <v>0</v>
      </c>
      <c r="N32" s="79">
        <f t="shared" si="4"/>
        <v>514134.59736129834</v>
      </c>
      <c r="O32" s="36"/>
      <c r="P32" s="36"/>
      <c r="Q32" s="36"/>
    </row>
    <row r="33" spans="1:17" s="55" customFormat="1" ht="12.75">
      <c r="A33" s="30" t="s">
        <v>489</v>
      </c>
      <c r="B33" s="31" t="s">
        <v>514</v>
      </c>
      <c r="C33" s="55">
        <v>205</v>
      </c>
      <c r="D33" s="32">
        <v>173677.4</v>
      </c>
      <c r="E33" s="33">
        <v>15000</v>
      </c>
      <c r="F33" s="34">
        <f t="shared" si="5"/>
        <v>2373.5911333333333</v>
      </c>
      <c r="G33" s="35">
        <f t="shared" si="0"/>
        <v>0.00012957889935069161</v>
      </c>
      <c r="H33" s="36">
        <f t="shared" si="6"/>
        <v>11.578493333333332</v>
      </c>
      <c r="I33" s="31">
        <f t="shared" si="7"/>
        <v>118.59113333333315</v>
      </c>
      <c r="J33" s="36">
        <f t="shared" si="8"/>
        <v>118.59113333333315</v>
      </c>
      <c r="K33" s="36">
        <f t="shared" si="1"/>
        <v>3.1472266383952344E-05</v>
      </c>
      <c r="L33" s="77">
        <f t="shared" si="2"/>
        <v>25713.59363737776</v>
      </c>
      <c r="M33" s="78">
        <f t="shared" si="3"/>
        <v>1687.2255886455753</v>
      </c>
      <c r="N33" s="79">
        <f t="shared" si="4"/>
        <v>27400.819226023334</v>
      </c>
      <c r="O33" s="36"/>
      <c r="P33" s="36"/>
      <c r="Q33" s="36"/>
    </row>
    <row r="34" spans="1:17" s="55" customFormat="1" ht="12.75">
      <c r="A34" s="30" t="s">
        <v>486</v>
      </c>
      <c r="B34" s="31" t="s">
        <v>326</v>
      </c>
      <c r="C34" s="55">
        <v>8861</v>
      </c>
      <c r="D34" s="32">
        <v>19329980.16</v>
      </c>
      <c r="E34" s="33">
        <v>1261000</v>
      </c>
      <c r="F34" s="34">
        <f t="shared" si="5"/>
        <v>135831.05011717684</v>
      </c>
      <c r="G34" s="35">
        <f t="shared" si="0"/>
        <v>0.007415277940946304</v>
      </c>
      <c r="H34" s="36">
        <f t="shared" si="6"/>
        <v>15.32908815226011</v>
      </c>
      <c r="I34" s="31">
        <f t="shared" si="7"/>
        <v>38360.05011717684</v>
      </c>
      <c r="J34" s="36">
        <f t="shared" si="8"/>
        <v>38360.05011717684</v>
      </c>
      <c r="K34" s="36">
        <f t="shared" si="1"/>
        <v>0.010180168465007956</v>
      </c>
      <c r="L34" s="77">
        <f t="shared" si="2"/>
        <v>1471485.2853138302</v>
      </c>
      <c r="M34" s="78">
        <f t="shared" si="3"/>
        <v>545757.986455094</v>
      </c>
      <c r="N34" s="79">
        <f t="shared" si="4"/>
        <v>2017243.2717689243</v>
      </c>
      <c r="O34" s="36"/>
      <c r="P34" s="36"/>
      <c r="Q34" s="36"/>
    </row>
    <row r="35" spans="1:17" s="55" customFormat="1" ht="12.75">
      <c r="A35" s="30" t="s">
        <v>489</v>
      </c>
      <c r="B35" s="31" t="s">
        <v>395</v>
      </c>
      <c r="C35" s="55">
        <v>438</v>
      </c>
      <c r="D35" s="32">
        <v>1173539</v>
      </c>
      <c r="E35" s="33">
        <v>95150</v>
      </c>
      <c r="F35" s="34">
        <f t="shared" si="5"/>
        <v>5402.102806095639</v>
      </c>
      <c r="G35" s="35">
        <f t="shared" si="0"/>
        <v>0.0002949111689721044</v>
      </c>
      <c r="H35" s="36">
        <f t="shared" si="6"/>
        <v>12.333568050446663</v>
      </c>
      <c r="I35" s="31">
        <f t="shared" si="7"/>
        <v>584.1028060956386</v>
      </c>
      <c r="J35" s="36">
        <f t="shared" si="8"/>
        <v>584.1028060956386</v>
      </c>
      <c r="K35" s="36">
        <f t="shared" si="1"/>
        <v>0.00015501191861777214</v>
      </c>
      <c r="L35" s="77">
        <f t="shared" si="2"/>
        <v>58522.07416540513</v>
      </c>
      <c r="M35" s="78">
        <f t="shared" si="3"/>
        <v>8310.176091109519</v>
      </c>
      <c r="N35" s="79">
        <f t="shared" si="4"/>
        <v>66832.25025651464</v>
      </c>
      <c r="O35" s="36"/>
      <c r="P35" s="36"/>
      <c r="Q35" s="36"/>
    </row>
    <row r="36" spans="1:17" s="55" customFormat="1" ht="12.75">
      <c r="A36" s="30" t="s">
        <v>485</v>
      </c>
      <c r="B36" s="31" t="s">
        <v>308</v>
      </c>
      <c r="C36" s="55">
        <v>136</v>
      </c>
      <c r="D36" s="32">
        <v>454126.2</v>
      </c>
      <c r="E36" s="33">
        <v>93550</v>
      </c>
      <c r="F36" s="34">
        <f t="shared" si="5"/>
        <v>660.1941549973277</v>
      </c>
      <c r="G36" s="35">
        <f t="shared" si="0"/>
        <v>3.6041267074576595E-05</v>
      </c>
      <c r="H36" s="36">
        <f t="shared" si="6"/>
        <v>4.854368786745057</v>
      </c>
      <c r="I36" s="31">
        <f t="shared" si="7"/>
        <v>-835.8058450026723</v>
      </c>
      <c r="J36" s="36">
        <f t="shared" si="8"/>
        <v>0</v>
      </c>
      <c r="K36" s="36">
        <f t="shared" si="1"/>
        <v>0</v>
      </c>
      <c r="L36" s="77">
        <f t="shared" si="2"/>
        <v>7152.017036537044</v>
      </c>
      <c r="M36" s="78">
        <f t="shared" si="3"/>
        <v>0</v>
      </c>
      <c r="N36" s="79">
        <f t="shared" si="4"/>
        <v>7152.017036537044</v>
      </c>
      <c r="O36" s="36"/>
      <c r="P36" s="36"/>
      <c r="Q36" s="36"/>
    </row>
    <row r="37" spans="1:17" s="55" customFormat="1" ht="12.75">
      <c r="A37" s="30" t="s">
        <v>489</v>
      </c>
      <c r="B37" s="31" t="s">
        <v>396</v>
      </c>
      <c r="C37" s="55">
        <v>61</v>
      </c>
      <c r="D37" s="32">
        <v>285472</v>
      </c>
      <c r="E37" s="33">
        <v>57900</v>
      </c>
      <c r="F37" s="34">
        <f t="shared" si="5"/>
        <v>300.75633851468046</v>
      </c>
      <c r="G37" s="35">
        <f t="shared" si="0"/>
        <v>1.64188662361351E-05</v>
      </c>
      <c r="H37" s="36">
        <f t="shared" si="6"/>
        <v>4.930431778929188</v>
      </c>
      <c r="I37" s="31">
        <f t="shared" si="7"/>
        <v>-370.24366148531954</v>
      </c>
      <c r="J37" s="36">
        <f t="shared" si="8"/>
        <v>0</v>
      </c>
      <c r="K37" s="36">
        <f t="shared" si="1"/>
        <v>0</v>
      </c>
      <c r="L37" s="77">
        <f t="shared" si="2"/>
        <v>3258.1543484161925</v>
      </c>
      <c r="M37" s="78">
        <f t="shared" si="3"/>
        <v>0</v>
      </c>
      <c r="N37" s="79">
        <f t="shared" si="4"/>
        <v>3258.1543484161925</v>
      </c>
      <c r="O37" s="36"/>
      <c r="P37" s="36"/>
      <c r="Q37" s="36"/>
    </row>
    <row r="38" spans="1:17" s="55" customFormat="1" ht="12.75">
      <c r="A38" s="30" t="s">
        <v>488</v>
      </c>
      <c r="B38" s="31" t="s">
        <v>366</v>
      </c>
      <c r="C38" s="55">
        <v>6923</v>
      </c>
      <c r="D38" s="32">
        <v>18162928.959999997</v>
      </c>
      <c r="E38" s="33">
        <v>1049450</v>
      </c>
      <c r="F38" s="34">
        <f t="shared" si="5"/>
        <v>119817.00623191195</v>
      </c>
      <c r="G38" s="35">
        <f t="shared" si="0"/>
        <v>0.00654104052420462</v>
      </c>
      <c r="H38" s="36">
        <f t="shared" si="6"/>
        <v>17.307093201200626</v>
      </c>
      <c r="I38" s="31">
        <f t="shared" si="7"/>
        <v>43664.00623191193</v>
      </c>
      <c r="J38" s="36">
        <f t="shared" si="8"/>
        <v>43664.00623191193</v>
      </c>
      <c r="K38" s="36">
        <f t="shared" si="1"/>
        <v>0.011587757000843428</v>
      </c>
      <c r="L38" s="77">
        <f t="shared" si="2"/>
        <v>1298001.9034566702</v>
      </c>
      <c r="M38" s="78">
        <f t="shared" si="3"/>
        <v>621218.6910313851</v>
      </c>
      <c r="N38" s="79">
        <f t="shared" si="4"/>
        <v>1919220.5944880554</v>
      </c>
      <c r="O38" s="36"/>
      <c r="P38" s="36"/>
      <c r="Q38" s="36"/>
    </row>
    <row r="39" spans="1:17" s="55" customFormat="1" ht="12.75">
      <c r="A39" s="30" t="s">
        <v>480</v>
      </c>
      <c r="B39" s="31" t="s">
        <v>155</v>
      </c>
      <c r="C39" s="55">
        <v>3263</v>
      </c>
      <c r="D39" s="32">
        <v>8607859.94</v>
      </c>
      <c r="E39" s="33">
        <v>859200</v>
      </c>
      <c r="F39" s="34">
        <f t="shared" si="5"/>
        <v>32690.23159243482</v>
      </c>
      <c r="G39" s="35">
        <f t="shared" si="0"/>
        <v>0.0017846225366195097</v>
      </c>
      <c r="H39" s="36">
        <f t="shared" si="6"/>
        <v>10.018458961824953</v>
      </c>
      <c r="I39" s="31">
        <f t="shared" si="7"/>
        <v>-3202.7684075651787</v>
      </c>
      <c r="J39" s="36">
        <f t="shared" si="8"/>
        <v>0</v>
      </c>
      <c r="K39" s="36">
        <f t="shared" si="1"/>
        <v>0</v>
      </c>
      <c r="L39" s="77">
        <f t="shared" si="2"/>
        <v>354139.9018874708</v>
      </c>
      <c r="M39" s="78">
        <f t="shared" si="3"/>
        <v>0</v>
      </c>
      <c r="N39" s="79">
        <f t="shared" si="4"/>
        <v>354139.9018874708</v>
      </c>
      <c r="O39" s="36"/>
      <c r="P39" s="36"/>
      <c r="Q39" s="36"/>
    </row>
    <row r="40" spans="1:17" s="55" customFormat="1" ht="12.75">
      <c r="A40" s="30" t="s">
        <v>488</v>
      </c>
      <c r="B40" s="31" t="s">
        <v>367</v>
      </c>
      <c r="C40" s="55">
        <v>984</v>
      </c>
      <c r="D40" s="32">
        <v>1322884.05</v>
      </c>
      <c r="E40" s="33">
        <v>94500</v>
      </c>
      <c r="F40" s="34">
        <f t="shared" si="5"/>
        <v>13774.792647619048</v>
      </c>
      <c r="G40" s="35">
        <f t="shared" si="0"/>
        <v>0.0007519923903472937</v>
      </c>
      <c r="H40" s="36">
        <f t="shared" si="6"/>
        <v>13.998773015873017</v>
      </c>
      <c r="I40" s="31">
        <f t="shared" si="7"/>
        <v>2950.7926476190482</v>
      </c>
      <c r="J40" s="36">
        <f t="shared" si="8"/>
        <v>2950.7926476190482</v>
      </c>
      <c r="K40" s="36">
        <f t="shared" si="1"/>
        <v>0.0007830950732939129</v>
      </c>
      <c r="L40" s="77">
        <f t="shared" si="2"/>
        <v>149225.11952705096</v>
      </c>
      <c r="M40" s="78">
        <f t="shared" si="3"/>
        <v>41981.66188239559</v>
      </c>
      <c r="N40" s="79">
        <f t="shared" si="4"/>
        <v>191206.78140944656</v>
      </c>
      <c r="O40" s="36"/>
      <c r="P40" s="36"/>
      <c r="Q40" s="36"/>
    </row>
    <row r="41" spans="1:17" s="55" customFormat="1" ht="12.75">
      <c r="A41" s="30" t="s">
        <v>480</v>
      </c>
      <c r="B41" s="31" t="s">
        <v>156</v>
      </c>
      <c r="C41" s="55">
        <v>2729</v>
      </c>
      <c r="D41" s="32">
        <v>3193239.62</v>
      </c>
      <c r="E41" s="33">
        <v>271900</v>
      </c>
      <c r="F41" s="34">
        <f t="shared" si="5"/>
        <v>32049.83789253402</v>
      </c>
      <c r="G41" s="35">
        <f t="shared" si="0"/>
        <v>0.0017496622144229366</v>
      </c>
      <c r="H41" s="36">
        <f t="shared" si="6"/>
        <v>11.744169253401987</v>
      </c>
      <c r="I41" s="31">
        <f t="shared" si="7"/>
        <v>2030.837892534022</v>
      </c>
      <c r="J41" s="36">
        <f t="shared" si="8"/>
        <v>2030.837892534022</v>
      </c>
      <c r="K41" s="36">
        <f t="shared" si="1"/>
        <v>0.0005389532028233862</v>
      </c>
      <c r="L41" s="77">
        <f t="shared" si="2"/>
        <v>347202.38719257014</v>
      </c>
      <c r="M41" s="78">
        <f t="shared" si="3"/>
        <v>28893.2364702459</v>
      </c>
      <c r="N41" s="79">
        <f t="shared" si="4"/>
        <v>376095.623662816</v>
      </c>
      <c r="O41" s="36"/>
      <c r="P41" s="36"/>
      <c r="Q41" s="36"/>
    </row>
    <row r="42" spans="1:17" s="55" customFormat="1" ht="12.75">
      <c r="A42" s="30" t="s">
        <v>490</v>
      </c>
      <c r="B42" s="31" t="s">
        <v>434</v>
      </c>
      <c r="C42" s="55">
        <v>8059</v>
      </c>
      <c r="D42" s="32">
        <v>13515011.03</v>
      </c>
      <c r="E42" s="33">
        <v>950300</v>
      </c>
      <c r="F42" s="34">
        <f t="shared" si="5"/>
        <v>114613.77869174996</v>
      </c>
      <c r="G42" s="35">
        <f t="shared" si="0"/>
        <v>0.006256986338015212</v>
      </c>
      <c r="H42" s="36">
        <f t="shared" si="6"/>
        <v>14.221836293801957</v>
      </c>
      <c r="I42" s="31">
        <f t="shared" si="7"/>
        <v>25964.77869174997</v>
      </c>
      <c r="J42" s="36">
        <f t="shared" si="8"/>
        <v>25964.77869174997</v>
      </c>
      <c r="K42" s="36">
        <f t="shared" si="1"/>
        <v>0.006890653699128091</v>
      </c>
      <c r="L42" s="77">
        <f t="shared" si="2"/>
        <v>1241634.2853392882</v>
      </c>
      <c r="M42" s="78">
        <f t="shared" si="3"/>
        <v>369407.37288599997</v>
      </c>
      <c r="N42" s="79">
        <f t="shared" si="4"/>
        <v>1611041.6582252881</v>
      </c>
      <c r="O42" s="36"/>
      <c r="P42" s="36"/>
      <c r="Q42" s="36"/>
    </row>
    <row r="43" spans="1:17" s="55" customFormat="1" ht="12.75">
      <c r="A43" s="30" t="s">
        <v>483</v>
      </c>
      <c r="B43" s="31" t="s">
        <v>216</v>
      </c>
      <c r="C43" s="55">
        <v>2518</v>
      </c>
      <c r="D43" s="32">
        <v>6985203.7</v>
      </c>
      <c r="E43" s="33">
        <v>654750</v>
      </c>
      <c r="F43" s="34">
        <f t="shared" si="5"/>
        <v>26863.295787094314</v>
      </c>
      <c r="G43" s="35">
        <f t="shared" si="0"/>
        <v>0.0014665189181657227</v>
      </c>
      <c r="H43" s="36">
        <f t="shared" si="6"/>
        <v>10.668505078274151</v>
      </c>
      <c r="I43" s="31">
        <f t="shared" si="7"/>
        <v>-834.7042129056871</v>
      </c>
      <c r="J43" s="36">
        <f t="shared" si="8"/>
        <v>0</v>
      </c>
      <c r="K43" s="36">
        <f t="shared" si="1"/>
        <v>0</v>
      </c>
      <c r="L43" s="77">
        <f t="shared" si="2"/>
        <v>291015.52577000624</v>
      </c>
      <c r="M43" s="78">
        <f t="shared" si="3"/>
        <v>0</v>
      </c>
      <c r="N43" s="79">
        <f t="shared" si="4"/>
        <v>291015.52577000624</v>
      </c>
      <c r="O43" s="36"/>
      <c r="P43" s="36"/>
      <c r="Q43" s="36"/>
    </row>
    <row r="44" spans="1:17" s="55" customFormat="1" ht="12.75">
      <c r="A44" s="30" t="s">
        <v>490</v>
      </c>
      <c r="B44" s="31" t="s">
        <v>435</v>
      </c>
      <c r="C44" s="55">
        <v>22791</v>
      </c>
      <c r="D44" s="32">
        <v>46724535.78</v>
      </c>
      <c r="E44" s="33">
        <v>3595900</v>
      </c>
      <c r="F44" s="34">
        <f t="shared" si="5"/>
        <v>296142.5220284157</v>
      </c>
      <c r="G44" s="35">
        <f t="shared" si="0"/>
        <v>0.01616698913156542</v>
      </c>
      <c r="H44" s="36">
        <f t="shared" si="6"/>
        <v>12.993836252398566</v>
      </c>
      <c r="I44" s="31">
        <f t="shared" si="7"/>
        <v>45441.52202841572</v>
      </c>
      <c r="J44" s="36">
        <f t="shared" si="8"/>
        <v>45441.52202841572</v>
      </c>
      <c r="K44" s="36">
        <f t="shared" si="1"/>
        <v>0.012059482407936122</v>
      </c>
      <c r="L44" s="77">
        <f t="shared" si="2"/>
        <v>3208171.9396604616</v>
      </c>
      <c r="M44" s="78">
        <f t="shared" si="3"/>
        <v>646507.8509524156</v>
      </c>
      <c r="N44" s="79">
        <f t="shared" si="4"/>
        <v>3854679.7906128773</v>
      </c>
      <c r="O44" s="36"/>
      <c r="P44" s="36"/>
      <c r="Q44" s="36"/>
    </row>
    <row r="45" spans="1:17" s="55" customFormat="1" ht="12.75">
      <c r="A45" s="30" t="s">
        <v>487</v>
      </c>
      <c r="B45" s="31" t="s">
        <v>337</v>
      </c>
      <c r="C45" s="55">
        <v>848</v>
      </c>
      <c r="D45" s="32">
        <v>1357524</v>
      </c>
      <c r="E45" s="33">
        <v>96950</v>
      </c>
      <c r="F45" s="34">
        <f t="shared" si="5"/>
        <v>11873.95927797834</v>
      </c>
      <c r="G45" s="35">
        <f t="shared" si="0"/>
        <v>0.0006482222454271748</v>
      </c>
      <c r="H45" s="36">
        <f t="shared" si="6"/>
        <v>14.002310469314079</v>
      </c>
      <c r="I45" s="31">
        <f t="shared" si="7"/>
        <v>2545.959277978339</v>
      </c>
      <c r="J45" s="36">
        <f t="shared" si="8"/>
        <v>2545.959277978339</v>
      </c>
      <c r="K45" s="36">
        <f t="shared" si="1"/>
        <v>0.000675658511281867</v>
      </c>
      <c r="L45" s="77">
        <f t="shared" si="2"/>
        <v>128633.00652456084</v>
      </c>
      <c r="M45" s="78">
        <f t="shared" si="3"/>
        <v>36221.99671016445</v>
      </c>
      <c r="N45" s="79">
        <f t="shared" si="4"/>
        <v>164855.0032347253</v>
      </c>
      <c r="O45" s="36"/>
      <c r="P45" s="36"/>
      <c r="Q45" s="36"/>
    </row>
    <row r="46" spans="1:17" s="55" customFormat="1" ht="12.75">
      <c r="A46" s="30" t="s">
        <v>476</v>
      </c>
      <c r="B46" s="31" t="s">
        <v>17</v>
      </c>
      <c r="C46" s="55">
        <v>668</v>
      </c>
      <c r="D46" s="32">
        <v>710550.3</v>
      </c>
      <c r="E46" s="33">
        <v>48050</v>
      </c>
      <c r="F46" s="34">
        <f t="shared" si="5"/>
        <v>9878.20188137357</v>
      </c>
      <c r="G46" s="35">
        <f t="shared" si="0"/>
        <v>0.0005392700155374913</v>
      </c>
      <c r="H46" s="36">
        <f t="shared" si="6"/>
        <v>14.787727367325703</v>
      </c>
      <c r="I46" s="31">
        <f t="shared" si="7"/>
        <v>2530.2018813735694</v>
      </c>
      <c r="J46" s="36">
        <f t="shared" si="8"/>
        <v>2530.2018813735694</v>
      </c>
      <c r="K46" s="36">
        <f t="shared" si="1"/>
        <v>0.000671476740102828</v>
      </c>
      <c r="L46" s="77">
        <f t="shared" si="2"/>
        <v>107012.56230634461</v>
      </c>
      <c r="M46" s="78">
        <f t="shared" si="3"/>
        <v>35997.812304343184</v>
      </c>
      <c r="N46" s="79">
        <f t="shared" si="4"/>
        <v>143010.37461068778</v>
      </c>
      <c r="O46" s="36"/>
      <c r="P46" s="36"/>
      <c r="Q46" s="36"/>
    </row>
    <row r="47" spans="1:17" s="55" customFormat="1" ht="12.75">
      <c r="A47" s="30" t="s">
        <v>479</v>
      </c>
      <c r="B47" s="31" t="s">
        <v>119</v>
      </c>
      <c r="C47" s="55">
        <v>2855</v>
      </c>
      <c r="D47" s="32">
        <v>7893368.89</v>
      </c>
      <c r="E47" s="33">
        <v>872900</v>
      </c>
      <c r="F47" s="34">
        <f t="shared" si="5"/>
        <v>25816.895613415054</v>
      </c>
      <c r="G47" s="35">
        <f t="shared" si="0"/>
        <v>0.0014093939226761608</v>
      </c>
      <c r="H47" s="36">
        <f t="shared" si="6"/>
        <v>9.04269548631</v>
      </c>
      <c r="I47" s="31">
        <f t="shared" si="7"/>
        <v>-5588.104386584949</v>
      </c>
      <c r="J47" s="36">
        <f t="shared" si="8"/>
        <v>0</v>
      </c>
      <c r="K47" s="36">
        <f t="shared" si="1"/>
        <v>0</v>
      </c>
      <c r="L47" s="77">
        <f t="shared" si="2"/>
        <v>279679.6606876811</v>
      </c>
      <c r="M47" s="78">
        <f t="shared" si="3"/>
        <v>0</v>
      </c>
      <c r="N47" s="79">
        <f t="shared" si="4"/>
        <v>279679.6606876811</v>
      </c>
      <c r="O47" s="36"/>
      <c r="P47" s="36"/>
      <c r="Q47" s="36"/>
    </row>
    <row r="48" spans="1:17" s="55" customFormat="1" ht="12.75">
      <c r="A48" s="30" t="s">
        <v>482</v>
      </c>
      <c r="B48" s="31" t="s">
        <v>199</v>
      </c>
      <c r="C48" s="55">
        <v>3058</v>
      </c>
      <c r="D48" s="32">
        <v>9321521.4</v>
      </c>
      <c r="E48" s="33">
        <v>1199750</v>
      </c>
      <c r="F48" s="34">
        <f t="shared" si="5"/>
        <v>23759.293553823714</v>
      </c>
      <c r="G48" s="35">
        <f t="shared" si="0"/>
        <v>0.0012970654738379088</v>
      </c>
      <c r="H48" s="36">
        <f t="shared" si="6"/>
        <v>7.76955315690769</v>
      </c>
      <c r="I48" s="31">
        <f t="shared" si="7"/>
        <v>-9878.706446176286</v>
      </c>
      <c r="J48" s="36">
        <f t="shared" si="8"/>
        <v>0</v>
      </c>
      <c r="K48" s="36">
        <f t="shared" si="1"/>
        <v>0</v>
      </c>
      <c r="L48" s="77">
        <f t="shared" si="2"/>
        <v>257389.24070559183</v>
      </c>
      <c r="M48" s="78">
        <f t="shared" si="3"/>
        <v>0</v>
      </c>
      <c r="N48" s="79">
        <f t="shared" si="4"/>
        <v>257389.24070559183</v>
      </c>
      <c r="O48" s="36"/>
      <c r="P48" s="36"/>
      <c r="Q48" s="36"/>
    </row>
    <row r="49" spans="1:17" s="55" customFormat="1" ht="12.75">
      <c r="A49" s="30" t="s">
        <v>482</v>
      </c>
      <c r="B49" s="31" t="s">
        <v>200</v>
      </c>
      <c r="C49" s="55">
        <v>2037</v>
      </c>
      <c r="D49" s="32">
        <v>7860054.33</v>
      </c>
      <c r="E49" s="33">
        <v>991350</v>
      </c>
      <c r="F49" s="34">
        <f t="shared" si="5"/>
        <v>16150.633651293692</v>
      </c>
      <c r="G49" s="35">
        <f t="shared" si="0"/>
        <v>0.0008816941144416468</v>
      </c>
      <c r="H49" s="36">
        <f t="shared" si="6"/>
        <v>7.9286370403994555</v>
      </c>
      <c r="I49" s="31">
        <f t="shared" si="7"/>
        <v>-6256.3663487063095</v>
      </c>
      <c r="J49" s="36">
        <f t="shared" si="8"/>
        <v>0</v>
      </c>
      <c r="K49" s="36">
        <f t="shared" si="1"/>
        <v>0</v>
      </c>
      <c r="L49" s="77">
        <f t="shared" si="2"/>
        <v>174963.08646566028</v>
      </c>
      <c r="M49" s="78">
        <f t="shared" si="3"/>
        <v>0</v>
      </c>
      <c r="N49" s="79">
        <f t="shared" si="4"/>
        <v>174963.08646566028</v>
      </c>
      <c r="O49" s="36"/>
      <c r="P49" s="36"/>
      <c r="Q49" s="36"/>
    </row>
    <row r="50" spans="1:17" s="55" customFormat="1" ht="12.75">
      <c r="A50" s="30" t="s">
        <v>486</v>
      </c>
      <c r="B50" s="31" t="s">
        <v>327</v>
      </c>
      <c r="C50" s="55">
        <v>3165</v>
      </c>
      <c r="D50" s="32">
        <v>3791492.62</v>
      </c>
      <c r="E50" s="33">
        <v>331250</v>
      </c>
      <c r="F50" s="34">
        <f t="shared" si="5"/>
        <v>36226.638920150945</v>
      </c>
      <c r="G50" s="35">
        <f t="shared" si="0"/>
        <v>0.001977681805651091</v>
      </c>
      <c r="H50" s="36">
        <f t="shared" si="6"/>
        <v>11.446015456603774</v>
      </c>
      <c r="I50" s="31">
        <f t="shared" si="7"/>
        <v>1411.638920150946</v>
      </c>
      <c r="J50" s="36">
        <f t="shared" si="8"/>
        <v>1411.638920150946</v>
      </c>
      <c r="K50" s="36">
        <f t="shared" si="1"/>
        <v>0.000374627300407609</v>
      </c>
      <c r="L50" s="77">
        <f t="shared" si="2"/>
        <v>392450.51894536125</v>
      </c>
      <c r="M50" s="78">
        <f t="shared" si="3"/>
        <v>20083.738480785985</v>
      </c>
      <c r="N50" s="79">
        <f t="shared" si="4"/>
        <v>412534.25742614723</v>
      </c>
      <c r="O50" s="36"/>
      <c r="P50" s="36"/>
      <c r="Q50" s="36"/>
    </row>
    <row r="51" spans="1:17" s="55" customFormat="1" ht="12.75">
      <c r="A51" s="30" t="s">
        <v>486</v>
      </c>
      <c r="B51" s="31" t="s">
        <v>328</v>
      </c>
      <c r="C51" s="55">
        <v>3096</v>
      </c>
      <c r="D51" s="32">
        <v>4700762.84</v>
      </c>
      <c r="E51" s="33">
        <v>372000</v>
      </c>
      <c r="F51" s="34">
        <f t="shared" si="5"/>
        <v>39122.47782967742</v>
      </c>
      <c r="G51" s="35">
        <f t="shared" si="0"/>
        <v>0.002135771214279098</v>
      </c>
      <c r="H51" s="36">
        <f t="shared" si="6"/>
        <v>12.636459247311828</v>
      </c>
      <c r="I51" s="31">
        <f t="shared" si="7"/>
        <v>5066.47782967742</v>
      </c>
      <c r="J51" s="36">
        <f t="shared" si="8"/>
        <v>5066.47782967742</v>
      </c>
      <c r="K51" s="36">
        <f t="shared" si="1"/>
        <v>0.0013445654443305494</v>
      </c>
      <c r="L51" s="77">
        <f t="shared" si="2"/>
        <v>423821.7285497298</v>
      </c>
      <c r="M51" s="78">
        <f t="shared" si="3"/>
        <v>72082.04187162887</v>
      </c>
      <c r="N51" s="79">
        <f t="shared" si="4"/>
        <v>495903.77042135864</v>
      </c>
      <c r="O51" s="36"/>
      <c r="P51" s="36"/>
      <c r="Q51" s="36"/>
    </row>
    <row r="52" spans="1:17" s="55" customFormat="1" ht="12.75">
      <c r="A52" s="30" t="s">
        <v>485</v>
      </c>
      <c r="B52" s="31" t="s">
        <v>309</v>
      </c>
      <c r="C52" s="55">
        <v>138</v>
      </c>
      <c r="D52" s="32">
        <v>518602.78</v>
      </c>
      <c r="E52" s="33">
        <v>107100</v>
      </c>
      <c r="F52" s="34">
        <f t="shared" si="5"/>
        <v>668.2276717086835</v>
      </c>
      <c r="G52" s="35">
        <f t="shared" si="0"/>
        <v>3.64798321832653E-05</v>
      </c>
      <c r="H52" s="36">
        <f t="shared" si="6"/>
        <v>4.842229505135387</v>
      </c>
      <c r="I52" s="31">
        <f t="shared" si="7"/>
        <v>-849.7723282913165</v>
      </c>
      <c r="J52" s="36">
        <f t="shared" si="8"/>
        <v>0</v>
      </c>
      <c r="K52" s="36">
        <f t="shared" si="1"/>
        <v>0</v>
      </c>
      <c r="L52" s="77">
        <f t="shared" si="2"/>
        <v>7239.045750663049</v>
      </c>
      <c r="M52" s="78">
        <f t="shared" si="3"/>
        <v>0</v>
      </c>
      <c r="N52" s="79">
        <f t="shared" si="4"/>
        <v>7239.045750663049</v>
      </c>
      <c r="O52" s="36"/>
      <c r="P52" s="36"/>
      <c r="Q52" s="36"/>
    </row>
    <row r="53" spans="1:17" s="55" customFormat="1" ht="12.75">
      <c r="A53" s="30" t="s">
        <v>484</v>
      </c>
      <c r="B53" s="31" t="s">
        <v>252</v>
      </c>
      <c r="C53" s="55">
        <v>1179</v>
      </c>
      <c r="D53" s="32">
        <v>1162835</v>
      </c>
      <c r="E53" s="33">
        <v>79950</v>
      </c>
      <c r="F53" s="34">
        <f t="shared" si="5"/>
        <v>17147.99831144465</v>
      </c>
      <c r="G53" s="35">
        <f t="shared" si="0"/>
        <v>0.000936142167056397</v>
      </c>
      <c r="H53" s="36">
        <f t="shared" si="6"/>
        <v>14.544527829893683</v>
      </c>
      <c r="I53" s="31">
        <f t="shared" si="7"/>
        <v>4178.998311444652</v>
      </c>
      <c r="J53" s="36">
        <f t="shared" si="8"/>
        <v>4178.998311444652</v>
      </c>
      <c r="K53" s="36">
        <f t="shared" si="1"/>
        <v>0.001109042003217835</v>
      </c>
      <c r="L53" s="77">
        <f t="shared" si="2"/>
        <v>185767.73989532978</v>
      </c>
      <c r="M53" s="78">
        <f t="shared" si="3"/>
        <v>59455.64974202187</v>
      </c>
      <c r="N53" s="79">
        <f t="shared" si="4"/>
        <v>245223.38963735165</v>
      </c>
      <c r="O53" s="36"/>
      <c r="P53" s="36"/>
      <c r="Q53" s="36"/>
    </row>
    <row r="54" spans="1:17" s="55" customFormat="1" ht="12.75">
      <c r="A54" s="30" t="s">
        <v>484</v>
      </c>
      <c r="B54" s="31" t="s">
        <v>253</v>
      </c>
      <c r="C54" s="55">
        <v>1513</v>
      </c>
      <c r="D54" s="32">
        <v>1871650.48</v>
      </c>
      <c r="E54" s="33">
        <v>142250</v>
      </c>
      <c r="F54" s="34">
        <f t="shared" si="5"/>
        <v>19907.25607198594</v>
      </c>
      <c r="G54" s="35">
        <f t="shared" si="0"/>
        <v>0.0010867753484054036</v>
      </c>
      <c r="H54" s="36">
        <f t="shared" si="6"/>
        <v>13.157472618629173</v>
      </c>
      <c r="I54" s="31">
        <f t="shared" si="7"/>
        <v>3264.256071985939</v>
      </c>
      <c r="J54" s="36">
        <f t="shared" si="8"/>
        <v>3264.256071985939</v>
      </c>
      <c r="K54" s="36">
        <f t="shared" si="1"/>
        <v>0.0008662834543811501</v>
      </c>
      <c r="L54" s="77">
        <f t="shared" si="2"/>
        <v>215659.33824137726</v>
      </c>
      <c r="M54" s="78">
        <f t="shared" si="3"/>
        <v>46441.384087846745</v>
      </c>
      <c r="N54" s="79">
        <f t="shared" si="4"/>
        <v>262100.722329224</v>
      </c>
      <c r="O54" s="36"/>
      <c r="P54" s="36"/>
      <c r="Q54" s="36"/>
    </row>
    <row r="55" spans="1:17" s="55" customFormat="1" ht="12.75">
      <c r="A55" s="30" t="s">
        <v>482</v>
      </c>
      <c r="B55" s="31" t="s">
        <v>201</v>
      </c>
      <c r="C55" s="55">
        <v>843</v>
      </c>
      <c r="D55" s="32">
        <v>2216089.9</v>
      </c>
      <c r="E55" s="33">
        <v>263650</v>
      </c>
      <c r="F55" s="34">
        <f t="shared" si="5"/>
        <v>7085.771992034894</v>
      </c>
      <c r="G55" s="35">
        <f t="shared" si="0"/>
        <v>0.00038682590395778036</v>
      </c>
      <c r="H55" s="36">
        <f t="shared" si="6"/>
        <v>8.40542347809596</v>
      </c>
      <c r="I55" s="31">
        <f t="shared" si="7"/>
        <v>-2187.228007965106</v>
      </c>
      <c r="J55" s="36">
        <f t="shared" si="8"/>
        <v>0</v>
      </c>
      <c r="K55" s="36">
        <f t="shared" si="1"/>
        <v>0</v>
      </c>
      <c r="L55" s="77">
        <f t="shared" si="2"/>
        <v>76761.60356835592</v>
      </c>
      <c r="M55" s="78">
        <f t="shared" si="3"/>
        <v>0</v>
      </c>
      <c r="N55" s="79">
        <f t="shared" si="4"/>
        <v>76761.60356835592</v>
      </c>
      <c r="O55" s="36"/>
      <c r="P55" s="36"/>
      <c r="Q55" s="36"/>
    </row>
    <row r="56" spans="1:17" s="55" customFormat="1" ht="12.75">
      <c r="A56" s="30" t="s">
        <v>484</v>
      </c>
      <c r="B56" s="31" t="s">
        <v>254</v>
      </c>
      <c r="C56" s="55">
        <v>9582</v>
      </c>
      <c r="D56" s="32">
        <v>17059104.0935</v>
      </c>
      <c r="E56" s="33">
        <v>910650</v>
      </c>
      <c r="F56" s="34">
        <f t="shared" si="5"/>
        <v>179498.5289890924</v>
      </c>
      <c r="G56" s="35">
        <f t="shared" si="0"/>
        <v>0.009799169492519508</v>
      </c>
      <c r="H56" s="36">
        <f t="shared" si="6"/>
        <v>18.732887600614944</v>
      </c>
      <c r="I56" s="31">
        <f t="shared" si="7"/>
        <v>74096.5289890924</v>
      </c>
      <c r="J56" s="36">
        <f t="shared" si="8"/>
        <v>74096.5289890924</v>
      </c>
      <c r="K56" s="36">
        <f t="shared" si="1"/>
        <v>0.01966408139397971</v>
      </c>
      <c r="L56" s="77">
        <f t="shared" si="2"/>
        <v>1944543.93097213</v>
      </c>
      <c r="M56" s="78">
        <f t="shared" si="3"/>
        <v>1054189.7714124965</v>
      </c>
      <c r="N56" s="79">
        <f t="shared" si="4"/>
        <v>2998733.7023846265</v>
      </c>
      <c r="O56" s="36"/>
      <c r="P56" s="36"/>
      <c r="Q56" s="36"/>
    </row>
    <row r="57" spans="1:17" s="55" customFormat="1" ht="12.75">
      <c r="A57" s="30" t="s">
        <v>476</v>
      </c>
      <c r="B57" s="31" t="s">
        <v>18</v>
      </c>
      <c r="C57" s="55">
        <v>519</v>
      </c>
      <c r="D57" s="32">
        <v>631204.93</v>
      </c>
      <c r="E57" s="33">
        <v>40750</v>
      </c>
      <c r="F57" s="34">
        <f t="shared" si="5"/>
        <v>8039.149906012271</v>
      </c>
      <c r="G57" s="35">
        <f t="shared" si="0"/>
        <v>0.0004388726356056854</v>
      </c>
      <c r="H57" s="36">
        <f t="shared" si="6"/>
        <v>15.489691533742333</v>
      </c>
      <c r="I57" s="31">
        <f t="shared" si="7"/>
        <v>2330.1499060122705</v>
      </c>
      <c r="J57" s="36">
        <f t="shared" si="8"/>
        <v>2330.1499060122705</v>
      </c>
      <c r="K57" s="36">
        <f t="shared" si="1"/>
        <v>0.0006183860166883737</v>
      </c>
      <c r="L57" s="77">
        <f t="shared" si="2"/>
        <v>87089.73966500456</v>
      </c>
      <c r="M57" s="78">
        <f t="shared" si="3"/>
        <v>33151.62302862433</v>
      </c>
      <c r="N57" s="79">
        <f t="shared" si="4"/>
        <v>120241.36269362888</v>
      </c>
      <c r="O57" s="36"/>
      <c r="P57" s="36"/>
      <c r="Q57" s="36"/>
    </row>
    <row r="58" spans="1:17" s="55" customFormat="1" ht="12.75">
      <c r="A58" s="30" t="s">
        <v>477</v>
      </c>
      <c r="B58" s="31" t="s">
        <v>73</v>
      </c>
      <c r="C58" s="55">
        <v>5421</v>
      </c>
      <c r="D58" s="32">
        <v>14909204.54</v>
      </c>
      <c r="E58" s="33">
        <v>1503600</v>
      </c>
      <c r="F58" s="34">
        <f t="shared" si="5"/>
        <v>53752.85834752594</v>
      </c>
      <c r="G58" s="35">
        <f t="shared" si="0"/>
        <v>0.00293447178994323</v>
      </c>
      <c r="H58" s="36">
        <f t="shared" si="6"/>
        <v>9.915672080340515</v>
      </c>
      <c r="I58" s="31">
        <f t="shared" si="7"/>
        <v>-5878.141652474066</v>
      </c>
      <c r="J58" s="36">
        <f t="shared" si="8"/>
        <v>0</v>
      </c>
      <c r="K58" s="36">
        <f t="shared" si="1"/>
        <v>0</v>
      </c>
      <c r="L58" s="77">
        <f t="shared" si="2"/>
        <v>582315.6048172285</v>
      </c>
      <c r="M58" s="78">
        <f t="shared" si="3"/>
        <v>0</v>
      </c>
      <c r="N58" s="79">
        <f t="shared" si="4"/>
        <v>582315.6048172285</v>
      </c>
      <c r="O58" s="36"/>
      <c r="P58" s="36"/>
      <c r="Q58" s="36"/>
    </row>
    <row r="59" spans="1:17" s="55" customFormat="1" ht="12.75">
      <c r="A59" s="30" t="s">
        <v>487</v>
      </c>
      <c r="B59" s="31" t="s">
        <v>338</v>
      </c>
      <c r="C59" s="55">
        <v>59</v>
      </c>
      <c r="D59" s="32">
        <v>204687</v>
      </c>
      <c r="E59" s="33">
        <v>13600</v>
      </c>
      <c r="F59" s="34">
        <f t="shared" si="5"/>
        <v>887.9803676470589</v>
      </c>
      <c r="G59" s="35">
        <f t="shared" si="0"/>
        <v>4.847655397294135E-05</v>
      </c>
      <c r="H59" s="36">
        <f t="shared" si="6"/>
        <v>15.050514705882353</v>
      </c>
      <c r="I59" s="31">
        <f t="shared" si="7"/>
        <v>238.98036764705884</v>
      </c>
      <c r="J59" s="36">
        <f t="shared" si="8"/>
        <v>238.98036764705884</v>
      </c>
      <c r="K59" s="36">
        <f t="shared" si="1"/>
        <v>6.342172116681389E-05</v>
      </c>
      <c r="L59" s="77">
        <f t="shared" si="2"/>
        <v>9619.671227698009</v>
      </c>
      <c r="M59" s="78">
        <f t="shared" si="3"/>
        <v>3400.0332077500357</v>
      </c>
      <c r="N59" s="79">
        <f t="shared" si="4"/>
        <v>13019.704435448044</v>
      </c>
      <c r="O59" s="36"/>
      <c r="P59" s="36"/>
      <c r="Q59" s="36"/>
    </row>
    <row r="60" spans="1:17" s="55" customFormat="1" ht="12.75">
      <c r="A60" s="30" t="s">
        <v>482</v>
      </c>
      <c r="B60" s="31" t="s">
        <v>202</v>
      </c>
      <c r="C60" s="55">
        <v>2889</v>
      </c>
      <c r="D60" s="32">
        <v>7655770.8</v>
      </c>
      <c r="E60" s="33">
        <v>1294500</v>
      </c>
      <c r="F60" s="34">
        <f t="shared" si="5"/>
        <v>17085.76426512167</v>
      </c>
      <c r="G60" s="35">
        <f t="shared" si="0"/>
        <v>0.0009327446909235354</v>
      </c>
      <c r="H60" s="36">
        <f t="shared" si="6"/>
        <v>5.9140755504055615</v>
      </c>
      <c r="I60" s="31">
        <f t="shared" si="7"/>
        <v>-14693.235734878333</v>
      </c>
      <c r="J60" s="36">
        <f t="shared" si="8"/>
        <v>0</v>
      </c>
      <c r="K60" s="36">
        <f t="shared" si="1"/>
        <v>0</v>
      </c>
      <c r="L60" s="77">
        <f t="shared" si="2"/>
        <v>185093.5458628843</v>
      </c>
      <c r="M60" s="78">
        <f t="shared" si="3"/>
        <v>0</v>
      </c>
      <c r="N60" s="79">
        <f t="shared" si="4"/>
        <v>185093.5458628843</v>
      </c>
      <c r="O60" s="36"/>
      <c r="P60" s="36"/>
      <c r="Q60" s="36"/>
    </row>
    <row r="61" spans="1:17" s="55" customFormat="1" ht="12.75">
      <c r="A61" s="30" t="s">
        <v>479</v>
      </c>
      <c r="B61" s="31" t="s">
        <v>120</v>
      </c>
      <c r="C61" s="55">
        <v>847</v>
      </c>
      <c r="D61" s="32">
        <v>2669105.54</v>
      </c>
      <c r="E61" s="33">
        <v>390300</v>
      </c>
      <c r="F61" s="34">
        <f t="shared" si="5"/>
        <v>5792.294113194978</v>
      </c>
      <c r="G61" s="35">
        <f t="shared" si="0"/>
        <v>0.000316212461937054</v>
      </c>
      <c r="H61" s="36">
        <f t="shared" si="6"/>
        <v>6.838599897514732</v>
      </c>
      <c r="I61" s="31">
        <f t="shared" si="7"/>
        <v>-3524.7058868050217</v>
      </c>
      <c r="J61" s="36">
        <f t="shared" si="8"/>
        <v>0</v>
      </c>
      <c r="K61" s="36">
        <f t="shared" si="1"/>
        <v>0</v>
      </c>
      <c r="L61" s="77">
        <f t="shared" si="2"/>
        <v>62749.09564803917</v>
      </c>
      <c r="M61" s="78">
        <f t="shared" si="3"/>
        <v>0</v>
      </c>
      <c r="N61" s="79">
        <f t="shared" si="4"/>
        <v>62749.09564803917</v>
      </c>
      <c r="O61" s="36"/>
      <c r="P61" s="36"/>
      <c r="Q61" s="36"/>
    </row>
    <row r="62" spans="1:17" s="55" customFormat="1" ht="12.75">
      <c r="A62" s="30" t="s">
        <v>488</v>
      </c>
      <c r="B62" s="31" t="s">
        <v>368</v>
      </c>
      <c r="C62" s="55">
        <v>1027</v>
      </c>
      <c r="D62" s="32">
        <v>1320865.18</v>
      </c>
      <c r="E62" s="33">
        <v>90950</v>
      </c>
      <c r="F62" s="34">
        <f t="shared" si="5"/>
        <v>14915.102142495876</v>
      </c>
      <c r="G62" s="35">
        <f t="shared" si="0"/>
        <v>0.0008142440760695002</v>
      </c>
      <c r="H62" s="36">
        <f t="shared" si="6"/>
        <v>14.522981638262781</v>
      </c>
      <c r="I62" s="31">
        <f t="shared" si="7"/>
        <v>3618.1021424958763</v>
      </c>
      <c r="J62" s="36">
        <f t="shared" si="8"/>
        <v>3618.1021424958763</v>
      </c>
      <c r="K62" s="36">
        <f t="shared" si="1"/>
        <v>0.0009601887698713207</v>
      </c>
      <c r="L62" s="77">
        <f t="shared" si="2"/>
        <v>161578.3233119543</v>
      </c>
      <c r="M62" s="78">
        <f t="shared" si="3"/>
        <v>51475.64025713361</v>
      </c>
      <c r="N62" s="79">
        <f t="shared" si="4"/>
        <v>213053.9635690879</v>
      </c>
      <c r="O62" s="36"/>
      <c r="P62" s="36"/>
      <c r="Q62" s="36"/>
    </row>
    <row r="63" spans="1:17" s="55" customFormat="1" ht="12.75">
      <c r="A63" s="30" t="s">
        <v>479</v>
      </c>
      <c r="B63" s="31" t="s">
        <v>121</v>
      </c>
      <c r="C63" s="55">
        <v>952</v>
      </c>
      <c r="D63" s="32">
        <v>2578330.18</v>
      </c>
      <c r="E63" s="33">
        <v>456700</v>
      </c>
      <c r="F63" s="34">
        <f t="shared" si="5"/>
        <v>5374.57922347274</v>
      </c>
      <c r="G63" s="35">
        <f t="shared" si="0"/>
        <v>0.0002934086037272408</v>
      </c>
      <c r="H63" s="36">
        <f t="shared" si="6"/>
        <v>5.645566411210861</v>
      </c>
      <c r="I63" s="31">
        <f t="shared" si="7"/>
        <v>-5097.42077652726</v>
      </c>
      <c r="J63" s="36">
        <f t="shared" si="8"/>
        <v>0</v>
      </c>
      <c r="K63" s="36">
        <f t="shared" si="1"/>
        <v>0</v>
      </c>
      <c r="L63" s="77">
        <f t="shared" si="2"/>
        <v>58223.90561856862</v>
      </c>
      <c r="M63" s="78">
        <f t="shared" si="3"/>
        <v>0</v>
      </c>
      <c r="N63" s="79">
        <f t="shared" si="4"/>
        <v>58223.90561856862</v>
      </c>
      <c r="O63" s="36"/>
      <c r="P63" s="36"/>
      <c r="Q63" s="36"/>
    </row>
    <row r="64" spans="1:17" s="55" customFormat="1" ht="12.75">
      <c r="A64" s="30" t="s">
        <v>483</v>
      </c>
      <c r="B64" s="31" t="s">
        <v>217</v>
      </c>
      <c r="C64" s="55">
        <v>1644</v>
      </c>
      <c r="D64" s="32">
        <v>2927824.66</v>
      </c>
      <c r="E64" s="33">
        <v>251200</v>
      </c>
      <c r="F64" s="34">
        <f t="shared" si="5"/>
        <v>19161.40024299363</v>
      </c>
      <c r="G64" s="35">
        <f t="shared" si="0"/>
        <v>0.0010460576460017065</v>
      </c>
      <c r="H64" s="36">
        <f t="shared" si="6"/>
        <v>11.655352945859873</v>
      </c>
      <c r="I64" s="31">
        <f t="shared" si="7"/>
        <v>1077.4002429936309</v>
      </c>
      <c r="J64" s="36">
        <f t="shared" si="8"/>
        <v>1077.4002429936309</v>
      </c>
      <c r="K64" s="36">
        <f t="shared" si="1"/>
        <v>0.0002859254861349718</v>
      </c>
      <c r="L64" s="77">
        <f t="shared" si="2"/>
        <v>207579.33093538252</v>
      </c>
      <c r="M64" s="78">
        <f t="shared" si="3"/>
        <v>15328.44157988049</v>
      </c>
      <c r="N64" s="79">
        <f t="shared" si="4"/>
        <v>222907.772515263</v>
      </c>
      <c r="O64" s="36"/>
      <c r="P64" s="36"/>
      <c r="Q64" s="36"/>
    </row>
    <row r="65" spans="1:17" s="55" customFormat="1" ht="12.75">
      <c r="A65" s="30" t="s">
        <v>485</v>
      </c>
      <c r="B65" s="31" t="s">
        <v>310</v>
      </c>
      <c r="C65" s="55">
        <v>1183</v>
      </c>
      <c r="D65" s="32">
        <v>1198194.99</v>
      </c>
      <c r="E65" s="33">
        <v>74450</v>
      </c>
      <c r="F65" s="34">
        <f t="shared" si="5"/>
        <v>19039.149404566826</v>
      </c>
      <c r="G65" s="35">
        <f t="shared" si="0"/>
        <v>0.001039383737902885</v>
      </c>
      <c r="H65" s="36">
        <f t="shared" si="6"/>
        <v>16.093955540631296</v>
      </c>
      <c r="I65" s="31">
        <f t="shared" si="7"/>
        <v>6026.149404566822</v>
      </c>
      <c r="J65" s="36">
        <f t="shared" si="8"/>
        <v>6026.149404566822</v>
      </c>
      <c r="K65" s="36">
        <f t="shared" si="1"/>
        <v>0.0015992475491143224</v>
      </c>
      <c r="L65" s="77">
        <f t="shared" si="2"/>
        <v>206254.96283466375</v>
      </c>
      <c r="M65" s="78">
        <f t="shared" si="3"/>
        <v>85735.52837047225</v>
      </c>
      <c r="N65" s="79">
        <f t="shared" si="4"/>
        <v>291990.491205136</v>
      </c>
      <c r="O65" s="36"/>
      <c r="P65" s="36"/>
      <c r="Q65" s="36"/>
    </row>
    <row r="66" spans="1:17" s="55" customFormat="1" ht="12.75">
      <c r="A66" s="30" t="s">
        <v>477</v>
      </c>
      <c r="B66" s="31" t="s">
        <v>74</v>
      </c>
      <c r="C66" s="55">
        <v>21749</v>
      </c>
      <c r="D66" s="32">
        <v>47787134.07</v>
      </c>
      <c r="E66" s="33">
        <v>3039200</v>
      </c>
      <c r="F66" s="34">
        <f t="shared" si="5"/>
        <v>341972.35420124704</v>
      </c>
      <c r="G66" s="35">
        <f t="shared" si="0"/>
        <v>0.018668927703455265</v>
      </c>
      <c r="H66" s="36">
        <f t="shared" si="6"/>
        <v>15.723589783495656</v>
      </c>
      <c r="I66" s="31">
        <f t="shared" si="7"/>
        <v>102733.35420124703</v>
      </c>
      <c r="J66" s="36">
        <f t="shared" si="8"/>
        <v>102733.35420124703</v>
      </c>
      <c r="K66" s="36">
        <f t="shared" si="1"/>
        <v>0.027263855223059803</v>
      </c>
      <c r="L66" s="77">
        <f t="shared" si="2"/>
        <v>3704655.7967207376</v>
      </c>
      <c r="M66" s="78">
        <f t="shared" si="3"/>
        <v>1461613.0156082525</v>
      </c>
      <c r="N66" s="79">
        <f t="shared" si="4"/>
        <v>5166268.812328991</v>
      </c>
      <c r="O66" s="36"/>
      <c r="P66" s="36"/>
      <c r="Q66" s="36"/>
    </row>
    <row r="67" spans="1:17" s="55" customFormat="1" ht="12.75">
      <c r="A67" s="30" t="s">
        <v>483</v>
      </c>
      <c r="B67" s="31" t="s">
        <v>218</v>
      </c>
      <c r="C67" s="55">
        <v>2038</v>
      </c>
      <c r="D67" s="32">
        <v>2492080.14</v>
      </c>
      <c r="E67" s="33">
        <v>180950</v>
      </c>
      <c r="F67" s="34">
        <f t="shared" si="5"/>
        <v>28067.749794528878</v>
      </c>
      <c r="G67" s="35">
        <f t="shared" si="0"/>
        <v>0.001532272376042321</v>
      </c>
      <c r="H67" s="36">
        <f t="shared" si="6"/>
        <v>13.772203039513679</v>
      </c>
      <c r="I67" s="31">
        <f t="shared" si="7"/>
        <v>5649.749794528877</v>
      </c>
      <c r="J67" s="36">
        <f t="shared" si="8"/>
        <v>5649.749794528877</v>
      </c>
      <c r="K67" s="36">
        <f t="shared" si="1"/>
        <v>0.0014993568704357307</v>
      </c>
      <c r="L67" s="77">
        <f t="shared" si="2"/>
        <v>304063.62005513697</v>
      </c>
      <c r="M67" s="78">
        <f t="shared" si="3"/>
        <v>80380.39737743928</v>
      </c>
      <c r="N67" s="79">
        <f t="shared" si="4"/>
        <v>384444.0174325763</v>
      </c>
      <c r="O67" s="36"/>
      <c r="P67" s="36"/>
      <c r="Q67" s="36"/>
    </row>
    <row r="68" spans="1:17" s="55" customFormat="1" ht="12.75">
      <c r="A68" s="30" t="s">
        <v>479</v>
      </c>
      <c r="B68" s="31" t="s">
        <v>122</v>
      </c>
      <c r="C68" s="55">
        <v>5011</v>
      </c>
      <c r="D68" s="32">
        <v>6873448.63</v>
      </c>
      <c r="E68" s="33">
        <v>536550</v>
      </c>
      <c r="F68" s="34">
        <f t="shared" si="5"/>
        <v>64193.18066336781</v>
      </c>
      <c r="G68" s="35">
        <f t="shared" si="0"/>
        <v>0.003504429039763841</v>
      </c>
      <c r="H68" s="36">
        <f t="shared" si="6"/>
        <v>12.810453135774857</v>
      </c>
      <c r="I68" s="31">
        <f t="shared" si="7"/>
        <v>9072.180663367808</v>
      </c>
      <c r="J68" s="36">
        <f t="shared" si="8"/>
        <v>9072.180663367808</v>
      </c>
      <c r="K68" s="36">
        <f t="shared" si="1"/>
        <v>0.002407617487880097</v>
      </c>
      <c r="L68" s="77">
        <f t="shared" si="2"/>
        <v>695417.7316758664</v>
      </c>
      <c r="M68" s="78">
        <f t="shared" si="3"/>
        <v>129072.1736930005</v>
      </c>
      <c r="N68" s="79">
        <f t="shared" si="4"/>
        <v>824489.9053688669</v>
      </c>
      <c r="O68" s="36"/>
      <c r="P68" s="36"/>
      <c r="Q68" s="36"/>
    </row>
    <row r="69" spans="1:17" s="55" customFormat="1" ht="12.75">
      <c r="A69" s="30" t="s">
        <v>484</v>
      </c>
      <c r="B69" s="31" t="s">
        <v>255</v>
      </c>
      <c r="C69" s="55">
        <v>367</v>
      </c>
      <c r="D69" s="32">
        <v>625505.416</v>
      </c>
      <c r="E69" s="33">
        <v>52850</v>
      </c>
      <c r="F69" s="34">
        <f t="shared" si="5"/>
        <v>4343.6232293661305</v>
      </c>
      <c r="G69" s="35">
        <f t="shared" si="0"/>
        <v>0.00023712673566695432</v>
      </c>
      <c r="H69" s="36">
        <f t="shared" si="6"/>
        <v>11.83548563859981</v>
      </c>
      <c r="I69" s="31">
        <f t="shared" si="7"/>
        <v>306.62322936613015</v>
      </c>
      <c r="J69" s="36">
        <f t="shared" si="8"/>
        <v>306.62322936613015</v>
      </c>
      <c r="K69" s="36">
        <f t="shared" si="1"/>
        <v>8.137309833269083E-05</v>
      </c>
      <c r="L69" s="77">
        <f t="shared" si="2"/>
        <v>47055.35046254744</v>
      </c>
      <c r="M69" s="78">
        <f t="shared" si="3"/>
        <v>4362.405047648394</v>
      </c>
      <c r="N69" s="79">
        <f aca="true" t="shared" si="9" ref="N69:N130">L69+M69</f>
        <v>51417.755510195835</v>
      </c>
      <c r="O69" s="36"/>
      <c r="P69" s="36"/>
      <c r="Q69" s="36"/>
    </row>
    <row r="70" spans="1:17" s="55" customFormat="1" ht="12.75">
      <c r="A70" s="30" t="s">
        <v>488</v>
      </c>
      <c r="B70" s="31" t="s">
        <v>369</v>
      </c>
      <c r="C70" s="55">
        <v>1103</v>
      </c>
      <c r="D70" s="32">
        <v>1798322.02</v>
      </c>
      <c r="E70" s="33">
        <v>124750</v>
      </c>
      <c r="F70" s="34">
        <f t="shared" si="5"/>
        <v>15900.19389226453</v>
      </c>
      <c r="G70" s="35">
        <f t="shared" si="0"/>
        <v>0.000868022126931701</v>
      </c>
      <c r="H70" s="36">
        <f t="shared" si="6"/>
        <v>14.415406973947896</v>
      </c>
      <c r="I70" s="31">
        <f t="shared" si="7"/>
        <v>3767.193892264529</v>
      </c>
      <c r="J70" s="36">
        <f t="shared" si="8"/>
        <v>3767.193892264529</v>
      </c>
      <c r="K70" s="36">
        <f t="shared" si="1"/>
        <v>0.000999755431665333</v>
      </c>
      <c r="L70" s="77">
        <f t="shared" si="2"/>
        <v>172250.02181695847</v>
      </c>
      <c r="M70" s="78">
        <f t="shared" si="3"/>
        <v>53596.80571187767</v>
      </c>
      <c r="N70" s="79">
        <f t="shared" si="9"/>
        <v>225846.82752883615</v>
      </c>
      <c r="O70" s="36"/>
      <c r="P70" s="36"/>
      <c r="Q70" s="36"/>
    </row>
    <row r="71" spans="1:17" s="55" customFormat="1" ht="12.75">
      <c r="A71" s="30" t="s">
        <v>490</v>
      </c>
      <c r="B71" s="31" t="s">
        <v>436</v>
      </c>
      <c r="C71" s="55">
        <v>8438</v>
      </c>
      <c r="D71" s="32">
        <v>12596810.33</v>
      </c>
      <c r="E71" s="33">
        <v>1195100</v>
      </c>
      <c r="F71" s="34">
        <f aca="true" t="shared" si="10" ref="F71:F132">(C71*D71)/E71</f>
        <v>88939.74191660948</v>
      </c>
      <c r="G71" s="35">
        <f aca="true" t="shared" si="11" ref="G71:G134">F71/$F$494</f>
        <v>0.004855391353735042</v>
      </c>
      <c r="H71" s="36">
        <f aca="true" t="shared" si="12" ref="H71:H132">D71/E71</f>
        <v>10.540381834156138</v>
      </c>
      <c r="I71" s="31">
        <f t="shared" si="7"/>
        <v>-3878.258083390508</v>
      </c>
      <c r="J71" s="36">
        <f aca="true" t="shared" si="13" ref="J71:J132">IF(I71&gt;0,I71,0)</f>
        <v>0</v>
      </c>
      <c r="K71" s="36">
        <f aca="true" t="shared" si="14" ref="K71:K134">J71/$J$494</f>
        <v>0</v>
      </c>
      <c r="L71" s="77">
        <f aca="true" t="shared" si="15" ref="L71:L134">$B$501*G71</f>
        <v>963502.243389861</v>
      </c>
      <c r="M71" s="78">
        <f aca="true" t="shared" si="16" ref="M71:M134">$G$501*K71</f>
        <v>0</v>
      </c>
      <c r="N71" s="79">
        <f t="shared" si="9"/>
        <v>963502.243389861</v>
      </c>
      <c r="O71" s="36"/>
      <c r="P71" s="36"/>
      <c r="Q71" s="36"/>
    </row>
    <row r="72" spans="1:17" s="55" customFormat="1" ht="12.75">
      <c r="A72" s="30" t="s">
        <v>483</v>
      </c>
      <c r="B72" s="31" t="s">
        <v>219</v>
      </c>
      <c r="C72" s="55">
        <v>99</v>
      </c>
      <c r="D72" s="32">
        <v>361136.43</v>
      </c>
      <c r="E72" s="33">
        <v>41350</v>
      </c>
      <c r="F72" s="34">
        <f t="shared" si="10"/>
        <v>864.6313559854897</v>
      </c>
      <c r="G72" s="35">
        <f t="shared" si="11"/>
        <v>4.72018865757036E-05</v>
      </c>
      <c r="H72" s="36">
        <f t="shared" si="12"/>
        <v>8.733650060459492</v>
      </c>
      <c r="I72" s="31">
        <f aca="true" t="shared" si="17" ref="I72:I135">(H72-11)*C72</f>
        <v>-224.36864401451024</v>
      </c>
      <c r="J72" s="36">
        <f t="shared" si="13"/>
        <v>0</v>
      </c>
      <c r="K72" s="36">
        <f t="shared" si="14"/>
        <v>0</v>
      </c>
      <c r="L72" s="77">
        <f t="shared" si="15"/>
        <v>9366.726653854394</v>
      </c>
      <c r="M72" s="78">
        <f t="shared" si="16"/>
        <v>0</v>
      </c>
      <c r="N72" s="79">
        <f t="shared" si="9"/>
        <v>9366.726653854394</v>
      </c>
      <c r="O72" s="36"/>
      <c r="P72" s="36"/>
      <c r="Q72" s="36"/>
    </row>
    <row r="73" spans="1:17" s="55" customFormat="1" ht="12.75">
      <c r="A73" s="30" t="s">
        <v>489</v>
      </c>
      <c r="B73" s="31" t="s">
        <v>397</v>
      </c>
      <c r="C73" s="55">
        <v>3095</v>
      </c>
      <c r="D73" s="32">
        <v>3613781.52</v>
      </c>
      <c r="E73" s="33">
        <v>198750</v>
      </c>
      <c r="F73" s="34">
        <f t="shared" si="10"/>
        <v>56274.987695094336</v>
      </c>
      <c r="G73" s="35">
        <f t="shared" si="11"/>
        <v>0.003072159675732992</v>
      </c>
      <c r="H73" s="36">
        <f t="shared" si="12"/>
        <v>18.182548528301886</v>
      </c>
      <c r="I73" s="31">
        <f t="shared" si="17"/>
        <v>22229.98769509434</v>
      </c>
      <c r="J73" s="36">
        <f t="shared" si="13"/>
        <v>22229.98769509434</v>
      </c>
      <c r="K73" s="36">
        <f t="shared" si="14"/>
        <v>0.005899497498565039</v>
      </c>
      <c r="L73" s="77">
        <f t="shared" si="15"/>
        <v>609638.3430232828</v>
      </c>
      <c r="M73" s="78">
        <f t="shared" si="16"/>
        <v>316271.57123977935</v>
      </c>
      <c r="N73" s="79">
        <f t="shared" si="9"/>
        <v>925909.9142630622</v>
      </c>
      <c r="O73" s="36"/>
      <c r="P73" s="36"/>
      <c r="Q73" s="36"/>
    </row>
    <row r="74" spans="1:17" s="55" customFormat="1" ht="12.75">
      <c r="A74" s="30" t="s">
        <v>487</v>
      </c>
      <c r="B74" s="31" t="s">
        <v>339</v>
      </c>
      <c r="C74" s="55">
        <v>440</v>
      </c>
      <c r="D74" s="32">
        <v>453685.64</v>
      </c>
      <c r="E74" s="33">
        <v>33750</v>
      </c>
      <c r="F74" s="34">
        <f t="shared" si="10"/>
        <v>5914.716491851852</v>
      </c>
      <c r="G74" s="35">
        <f t="shared" si="11"/>
        <v>0.0003228957347465432</v>
      </c>
      <c r="H74" s="36">
        <f t="shared" si="12"/>
        <v>13.442537481481482</v>
      </c>
      <c r="I74" s="31">
        <f t="shared" si="17"/>
        <v>1074.716491851852</v>
      </c>
      <c r="J74" s="36">
        <f t="shared" si="13"/>
        <v>1074.716491851852</v>
      </c>
      <c r="K74" s="36">
        <f t="shared" si="14"/>
        <v>0.00028521325977817584</v>
      </c>
      <c r="L74" s="77">
        <f t="shared" si="15"/>
        <v>64075.32207882436</v>
      </c>
      <c r="M74" s="78">
        <f t="shared" si="16"/>
        <v>15290.259184007446</v>
      </c>
      <c r="N74" s="79">
        <f t="shared" si="9"/>
        <v>79365.58126283181</v>
      </c>
      <c r="O74" s="36"/>
      <c r="P74" s="36"/>
      <c r="Q74" s="36"/>
    </row>
    <row r="75" spans="1:17" s="55" customFormat="1" ht="12.75">
      <c r="A75" s="30" t="s">
        <v>481</v>
      </c>
      <c r="B75" s="31" t="s">
        <v>183</v>
      </c>
      <c r="C75" s="55">
        <v>5261</v>
      </c>
      <c r="D75" s="32">
        <v>20433028.43</v>
      </c>
      <c r="E75" s="33">
        <v>1660500</v>
      </c>
      <c r="F75" s="34">
        <f t="shared" si="10"/>
        <v>64738.42973214694</v>
      </c>
      <c r="G75" s="35">
        <f t="shared" si="11"/>
        <v>0.003534195233786132</v>
      </c>
      <c r="H75" s="36">
        <f t="shared" si="12"/>
        <v>12.305346841312858</v>
      </c>
      <c r="I75" s="31">
        <f t="shared" si="17"/>
        <v>6867.429732146945</v>
      </c>
      <c r="J75" s="36">
        <f t="shared" si="13"/>
        <v>6867.429732146945</v>
      </c>
      <c r="K75" s="36">
        <f t="shared" si="14"/>
        <v>0.0018225104341966277</v>
      </c>
      <c r="L75" s="77">
        <f t="shared" si="15"/>
        <v>701324.5253055071</v>
      </c>
      <c r="M75" s="78">
        <f t="shared" si="16"/>
        <v>97704.63310891518</v>
      </c>
      <c r="N75" s="79">
        <f t="shared" si="9"/>
        <v>799029.1584144223</v>
      </c>
      <c r="O75" s="36"/>
      <c r="P75" s="36"/>
      <c r="Q75" s="36"/>
    </row>
    <row r="76" spans="1:17" s="55" customFormat="1" ht="12.75">
      <c r="A76" s="30" t="s">
        <v>487</v>
      </c>
      <c r="B76" s="31" t="s">
        <v>340</v>
      </c>
      <c r="C76" s="55">
        <v>2190</v>
      </c>
      <c r="D76" s="32">
        <v>1844159.68</v>
      </c>
      <c r="E76" s="33">
        <v>167500</v>
      </c>
      <c r="F76" s="34">
        <f t="shared" si="10"/>
        <v>24111.699696716416</v>
      </c>
      <c r="G76" s="35">
        <f t="shared" si="11"/>
        <v>0.001316304002108079</v>
      </c>
      <c r="H76" s="36">
        <f t="shared" si="12"/>
        <v>11.009908537313432</v>
      </c>
      <c r="I76" s="31">
        <f t="shared" si="17"/>
        <v>21.69969671641656</v>
      </c>
      <c r="J76" s="36">
        <f t="shared" si="13"/>
        <v>21.69969671641656</v>
      </c>
      <c r="K76" s="36">
        <f t="shared" si="14"/>
        <v>5.7587664129193394E-06</v>
      </c>
      <c r="L76" s="77">
        <f t="shared" si="15"/>
        <v>261206.9278490945</v>
      </c>
      <c r="M76" s="78">
        <f t="shared" si="16"/>
        <v>308.7269894189935</v>
      </c>
      <c r="N76" s="79">
        <f t="shared" si="9"/>
        <v>261515.6548385135</v>
      </c>
      <c r="O76" s="36"/>
      <c r="P76" s="36"/>
      <c r="Q76" s="36"/>
    </row>
    <row r="77" spans="1:17" s="55" customFormat="1" ht="12.75">
      <c r="A77" s="30" t="s">
        <v>483</v>
      </c>
      <c r="B77" s="31" t="s">
        <v>220</v>
      </c>
      <c r="C77" s="55">
        <v>1125</v>
      </c>
      <c r="D77" s="32">
        <v>1718782.77</v>
      </c>
      <c r="E77" s="33">
        <v>114350</v>
      </c>
      <c r="F77" s="34">
        <f t="shared" si="10"/>
        <v>16909.756154350678</v>
      </c>
      <c r="G77" s="35">
        <f t="shared" si="11"/>
        <v>0.0009231360700662141</v>
      </c>
      <c r="H77" s="36">
        <f t="shared" si="12"/>
        <v>15.030894359422826</v>
      </c>
      <c r="I77" s="31">
        <f t="shared" si="17"/>
        <v>4534.756154350679</v>
      </c>
      <c r="J77" s="36">
        <f t="shared" si="13"/>
        <v>4534.756154350679</v>
      </c>
      <c r="K77" s="36">
        <f t="shared" si="14"/>
        <v>0.0012034546737557568</v>
      </c>
      <c r="L77" s="77">
        <f t="shared" si="15"/>
        <v>183186.81433962818</v>
      </c>
      <c r="M77" s="78">
        <f t="shared" si="16"/>
        <v>64517.1051733082</v>
      </c>
      <c r="N77" s="79">
        <f t="shared" si="9"/>
        <v>247703.91951293638</v>
      </c>
      <c r="O77" s="36"/>
      <c r="P77" s="36"/>
      <c r="Q77" s="36"/>
    </row>
    <row r="78" spans="1:17" s="55" customFormat="1" ht="12.75">
      <c r="A78" s="30" t="s">
        <v>477</v>
      </c>
      <c r="B78" s="31" t="s">
        <v>75</v>
      </c>
      <c r="C78" s="55">
        <v>9510</v>
      </c>
      <c r="D78" s="32">
        <v>35542506.73</v>
      </c>
      <c r="E78" s="33">
        <v>2988250</v>
      </c>
      <c r="F78" s="34">
        <f t="shared" si="10"/>
        <v>113112.77135524136</v>
      </c>
      <c r="G78" s="35">
        <f t="shared" si="11"/>
        <v>0.006175043464261318</v>
      </c>
      <c r="H78" s="36">
        <f t="shared" si="12"/>
        <v>11.894087419057977</v>
      </c>
      <c r="I78" s="31">
        <f t="shared" si="17"/>
        <v>8502.771355241357</v>
      </c>
      <c r="J78" s="36">
        <f t="shared" si="13"/>
        <v>8502.771355241357</v>
      </c>
      <c r="K78" s="36">
        <f t="shared" si="14"/>
        <v>0.002256504998074583</v>
      </c>
      <c r="L78" s="77">
        <f t="shared" si="15"/>
        <v>1225373.5687585422</v>
      </c>
      <c r="M78" s="78">
        <f t="shared" si="16"/>
        <v>120971.04565686356</v>
      </c>
      <c r="N78" s="79">
        <f t="shared" si="9"/>
        <v>1346344.6144154058</v>
      </c>
      <c r="O78" s="36"/>
      <c r="P78" s="36"/>
      <c r="Q78" s="36"/>
    </row>
    <row r="79" spans="1:17" s="55" customFormat="1" ht="12.75">
      <c r="A79" s="30" t="s">
        <v>487</v>
      </c>
      <c r="B79" s="31" t="s">
        <v>341</v>
      </c>
      <c r="C79" s="55">
        <v>81</v>
      </c>
      <c r="D79" s="32">
        <v>471860.94</v>
      </c>
      <c r="E79" s="33">
        <v>50800</v>
      </c>
      <c r="F79" s="34">
        <f t="shared" si="10"/>
        <v>752.3766956692914</v>
      </c>
      <c r="G79" s="35">
        <f t="shared" si="11"/>
        <v>4.107368904139136E-05</v>
      </c>
      <c r="H79" s="36">
        <f t="shared" si="12"/>
        <v>9.288601181102361</v>
      </c>
      <c r="I79" s="31">
        <f t="shared" si="17"/>
        <v>-138.62330433070872</v>
      </c>
      <c r="J79" s="36">
        <f t="shared" si="13"/>
        <v>0</v>
      </c>
      <c r="K79" s="36">
        <f t="shared" si="14"/>
        <v>0</v>
      </c>
      <c r="L79" s="77">
        <f t="shared" si="15"/>
        <v>8150.64917583525</v>
      </c>
      <c r="M79" s="78">
        <f t="shared" si="16"/>
        <v>0</v>
      </c>
      <c r="N79" s="79">
        <f t="shared" si="9"/>
        <v>8150.64917583525</v>
      </c>
      <c r="O79" s="36"/>
      <c r="P79" s="36"/>
      <c r="Q79" s="36"/>
    </row>
    <row r="80" spans="1:17" s="55" customFormat="1" ht="12.75">
      <c r="A80" s="30" t="s">
        <v>476</v>
      </c>
      <c r="B80" s="31" t="s">
        <v>19</v>
      </c>
      <c r="C80" s="55">
        <v>7335</v>
      </c>
      <c r="D80" s="32">
        <v>7766720.9799999995</v>
      </c>
      <c r="E80" s="33">
        <v>438450</v>
      </c>
      <c r="F80" s="34">
        <f t="shared" si="10"/>
        <v>129932.48577557303</v>
      </c>
      <c r="G80" s="35">
        <f t="shared" si="11"/>
        <v>0.007093263983108133</v>
      </c>
      <c r="H80" s="36">
        <f t="shared" si="12"/>
        <v>17.714040323868172</v>
      </c>
      <c r="I80" s="31">
        <f t="shared" si="17"/>
        <v>49247.48577557304</v>
      </c>
      <c r="J80" s="36">
        <f t="shared" si="13"/>
        <v>49247.48577557304</v>
      </c>
      <c r="K80" s="36">
        <f t="shared" si="14"/>
        <v>0.013069526763963309</v>
      </c>
      <c r="L80" s="77">
        <f t="shared" si="15"/>
        <v>1407584.9427510714</v>
      </c>
      <c r="M80" s="78">
        <f t="shared" si="16"/>
        <v>700656.2450453516</v>
      </c>
      <c r="N80" s="79">
        <f t="shared" si="9"/>
        <v>2108241.187796423</v>
      </c>
      <c r="O80" s="36"/>
      <c r="P80" s="36"/>
      <c r="Q80" s="36"/>
    </row>
    <row r="81" spans="1:17" s="55" customFormat="1" ht="12.75">
      <c r="A81" s="30" t="s">
        <v>484</v>
      </c>
      <c r="B81" s="31" t="s">
        <v>256</v>
      </c>
      <c r="C81" s="55">
        <v>2860</v>
      </c>
      <c r="D81" s="32">
        <v>2889640.98</v>
      </c>
      <c r="E81" s="33">
        <v>244700</v>
      </c>
      <c r="F81" s="34">
        <f t="shared" si="10"/>
        <v>33773.49081651001</v>
      </c>
      <c r="G81" s="35">
        <f t="shared" si="11"/>
        <v>0.0018437597384719719</v>
      </c>
      <c r="H81" s="36">
        <f t="shared" si="12"/>
        <v>11.808912872905598</v>
      </c>
      <c r="I81" s="31">
        <f t="shared" si="17"/>
        <v>2313.49081651001</v>
      </c>
      <c r="J81" s="36">
        <f t="shared" si="13"/>
        <v>2313.49081651001</v>
      </c>
      <c r="K81" s="36">
        <f t="shared" si="14"/>
        <v>0.0006139649500555458</v>
      </c>
      <c r="L81" s="77">
        <f t="shared" si="15"/>
        <v>365875.0685303852</v>
      </c>
      <c r="M81" s="78">
        <f t="shared" si="16"/>
        <v>32914.610013386955</v>
      </c>
      <c r="N81" s="79">
        <f t="shared" si="9"/>
        <v>398789.67854377214</v>
      </c>
      <c r="O81" s="36"/>
      <c r="P81" s="36"/>
      <c r="Q81" s="36"/>
    </row>
    <row r="82" spans="1:17" s="55" customFormat="1" ht="12.75">
      <c r="A82" s="30" t="s">
        <v>478</v>
      </c>
      <c r="B82" s="31" t="s">
        <v>98</v>
      </c>
      <c r="C82" s="55">
        <v>676</v>
      </c>
      <c r="D82" s="32">
        <v>4205635.07</v>
      </c>
      <c r="E82" s="33">
        <v>874200</v>
      </c>
      <c r="F82" s="34">
        <f t="shared" si="10"/>
        <v>3252.1268672157403</v>
      </c>
      <c r="G82" s="35">
        <f t="shared" si="11"/>
        <v>0.0001775398526244193</v>
      </c>
      <c r="H82" s="36">
        <f t="shared" si="12"/>
        <v>4.81083856097003</v>
      </c>
      <c r="I82" s="31">
        <f t="shared" si="17"/>
        <v>-4183.87313278426</v>
      </c>
      <c r="J82" s="36">
        <f t="shared" si="13"/>
        <v>0</v>
      </c>
      <c r="K82" s="36">
        <f t="shared" si="14"/>
        <v>0</v>
      </c>
      <c r="L82" s="77">
        <f t="shared" si="15"/>
        <v>35230.949234018844</v>
      </c>
      <c r="M82" s="78">
        <f t="shared" si="16"/>
        <v>0</v>
      </c>
      <c r="N82" s="79">
        <f t="shared" si="9"/>
        <v>35230.949234018844</v>
      </c>
      <c r="O82" s="36"/>
      <c r="P82" s="36"/>
      <c r="Q82" s="36"/>
    </row>
    <row r="83" spans="1:17" s="55" customFormat="1" ht="12.75">
      <c r="A83" s="30" t="s">
        <v>484</v>
      </c>
      <c r="B83" s="31" t="s">
        <v>257</v>
      </c>
      <c r="C83" s="55">
        <v>133</v>
      </c>
      <c r="D83" s="32">
        <v>357120.9</v>
      </c>
      <c r="E83" s="33">
        <v>25250</v>
      </c>
      <c r="F83" s="34">
        <f t="shared" si="10"/>
        <v>1881.0724633663367</v>
      </c>
      <c r="G83" s="35">
        <f t="shared" si="11"/>
        <v>0.00010269135908828558</v>
      </c>
      <c r="H83" s="36">
        <f t="shared" si="12"/>
        <v>14.143401980198021</v>
      </c>
      <c r="I83" s="31">
        <f t="shared" si="17"/>
        <v>418.0724633663368</v>
      </c>
      <c r="J83" s="36">
        <f t="shared" si="13"/>
        <v>418.0724633663368</v>
      </c>
      <c r="K83" s="36">
        <f t="shared" si="14"/>
        <v>0.00011095001426352167</v>
      </c>
      <c r="L83" s="77">
        <f t="shared" si="15"/>
        <v>20378.039101256814</v>
      </c>
      <c r="M83" s="78">
        <f t="shared" si="16"/>
        <v>5948.0210558162125</v>
      </c>
      <c r="N83" s="79">
        <f t="shared" si="9"/>
        <v>26326.06015707303</v>
      </c>
      <c r="O83" s="36"/>
      <c r="P83" s="36"/>
      <c r="Q83" s="36"/>
    </row>
    <row r="84" spans="1:17" s="55" customFormat="1" ht="12.75">
      <c r="A84" s="30" t="s">
        <v>478</v>
      </c>
      <c r="B84" s="31" t="s">
        <v>99</v>
      </c>
      <c r="C84" s="55">
        <v>517</v>
      </c>
      <c r="D84" s="32">
        <v>1314521.55</v>
      </c>
      <c r="E84" s="33">
        <v>84550</v>
      </c>
      <c r="F84" s="34">
        <f t="shared" si="10"/>
        <v>8037.9378042578355</v>
      </c>
      <c r="G84" s="35">
        <f t="shared" si="11"/>
        <v>0.0004388064646426097</v>
      </c>
      <c r="H84" s="36">
        <f t="shared" si="12"/>
        <v>15.547268480189238</v>
      </c>
      <c r="I84" s="31">
        <f t="shared" si="17"/>
        <v>2350.9378042578364</v>
      </c>
      <c r="J84" s="36">
        <f t="shared" si="13"/>
        <v>2350.9378042578364</v>
      </c>
      <c r="K84" s="36">
        <f t="shared" si="14"/>
        <v>0.0006239028057834574</v>
      </c>
      <c r="L84" s="77">
        <f t="shared" si="15"/>
        <v>87076.60872112674</v>
      </c>
      <c r="M84" s="78">
        <f t="shared" si="16"/>
        <v>33447.37763411827</v>
      </c>
      <c r="N84" s="79">
        <f t="shared" si="9"/>
        <v>120523.98635524501</v>
      </c>
      <c r="O84" s="36"/>
      <c r="P84" s="36"/>
      <c r="Q84" s="36"/>
    </row>
    <row r="85" spans="1:17" s="55" customFormat="1" ht="12.75">
      <c r="A85" s="30" t="s">
        <v>477</v>
      </c>
      <c r="B85" s="31" t="s">
        <v>76</v>
      </c>
      <c r="C85" s="55">
        <v>3683</v>
      </c>
      <c r="D85" s="32">
        <v>9726741.24</v>
      </c>
      <c r="E85" s="33">
        <v>964900</v>
      </c>
      <c r="F85" s="34">
        <f t="shared" si="10"/>
        <v>37126.73643581718</v>
      </c>
      <c r="G85" s="35">
        <f t="shared" si="11"/>
        <v>0.002026819858009978</v>
      </c>
      <c r="H85" s="36">
        <f t="shared" si="12"/>
        <v>10.08056921960825</v>
      </c>
      <c r="I85" s="31">
        <f t="shared" si="17"/>
        <v>-3386.2635641828138</v>
      </c>
      <c r="J85" s="36">
        <f t="shared" si="13"/>
        <v>0</v>
      </c>
      <c r="K85" s="36">
        <f t="shared" si="14"/>
        <v>0</v>
      </c>
      <c r="L85" s="77">
        <f t="shared" si="15"/>
        <v>402201.45769248734</v>
      </c>
      <c r="M85" s="78">
        <f t="shared" si="16"/>
        <v>0</v>
      </c>
      <c r="N85" s="79">
        <f t="shared" si="9"/>
        <v>402201.45769248734</v>
      </c>
      <c r="O85" s="36"/>
      <c r="P85" s="36"/>
      <c r="Q85" s="36"/>
    </row>
    <row r="86" spans="1:17" s="55" customFormat="1" ht="12.75">
      <c r="A86" s="30" t="s">
        <v>479</v>
      </c>
      <c r="B86" s="31" t="s">
        <v>123</v>
      </c>
      <c r="C86" s="55">
        <v>1255</v>
      </c>
      <c r="D86" s="32">
        <v>2876833.32</v>
      </c>
      <c r="E86" s="33">
        <v>325150</v>
      </c>
      <c r="F86" s="34">
        <f t="shared" si="10"/>
        <v>11103.877646009534</v>
      </c>
      <c r="G86" s="35">
        <f t="shared" si="11"/>
        <v>0.0006061820099041477</v>
      </c>
      <c r="H86" s="36">
        <f t="shared" si="12"/>
        <v>8.847711271720744</v>
      </c>
      <c r="I86" s="31">
        <f t="shared" si="17"/>
        <v>-2701.1223539904663</v>
      </c>
      <c r="J86" s="36">
        <f t="shared" si="13"/>
        <v>0</v>
      </c>
      <c r="K86" s="36">
        <f t="shared" si="14"/>
        <v>0</v>
      </c>
      <c r="L86" s="77">
        <f t="shared" si="15"/>
        <v>120290.55618676978</v>
      </c>
      <c r="M86" s="78">
        <f t="shared" si="16"/>
        <v>0</v>
      </c>
      <c r="N86" s="79">
        <f t="shared" si="9"/>
        <v>120290.55618676978</v>
      </c>
      <c r="O86" s="36"/>
      <c r="P86" s="36"/>
      <c r="Q86" s="36"/>
    </row>
    <row r="87" spans="1:17" s="55" customFormat="1" ht="12.75">
      <c r="A87" s="30" t="s">
        <v>476</v>
      </c>
      <c r="B87" s="31" t="s">
        <v>20</v>
      </c>
      <c r="C87" s="55">
        <v>375</v>
      </c>
      <c r="D87" s="32">
        <v>402779.3</v>
      </c>
      <c r="E87" s="33">
        <v>31650</v>
      </c>
      <c r="F87" s="34">
        <f t="shared" si="10"/>
        <v>4772.2665876777255</v>
      </c>
      <c r="G87" s="35">
        <f t="shared" si="11"/>
        <v>0.0002605271999693294</v>
      </c>
      <c r="H87" s="36">
        <f t="shared" si="12"/>
        <v>12.726044233807267</v>
      </c>
      <c r="I87" s="31">
        <f t="shared" si="17"/>
        <v>647.266587677725</v>
      </c>
      <c r="J87" s="36">
        <f t="shared" si="13"/>
        <v>647.266587677725</v>
      </c>
      <c r="K87" s="36">
        <f t="shared" si="14"/>
        <v>0.00017177461667026184</v>
      </c>
      <c r="L87" s="77">
        <f t="shared" si="15"/>
        <v>51698.93080635613</v>
      </c>
      <c r="M87" s="78">
        <f t="shared" si="16"/>
        <v>9208.822942399553</v>
      </c>
      <c r="N87" s="79">
        <f t="shared" si="9"/>
        <v>60907.753748755684</v>
      </c>
      <c r="O87" s="36"/>
      <c r="P87" s="36"/>
      <c r="Q87" s="36"/>
    </row>
    <row r="88" spans="1:17" s="55" customFormat="1" ht="12.75">
      <c r="A88" s="30" t="s">
        <v>476</v>
      </c>
      <c r="B88" s="31" t="s">
        <v>21</v>
      </c>
      <c r="C88" s="55">
        <v>286</v>
      </c>
      <c r="D88" s="32">
        <v>331794.55</v>
      </c>
      <c r="E88" s="33">
        <v>19550</v>
      </c>
      <c r="F88" s="34">
        <f t="shared" si="10"/>
        <v>4853.874235294117</v>
      </c>
      <c r="G88" s="35">
        <f t="shared" si="11"/>
        <v>0.0002649823182111475</v>
      </c>
      <c r="H88" s="36">
        <f t="shared" si="12"/>
        <v>16.971588235294117</v>
      </c>
      <c r="I88" s="31">
        <f t="shared" si="17"/>
        <v>1707.8742352941176</v>
      </c>
      <c r="J88" s="36">
        <f t="shared" si="13"/>
        <v>1707.8742352941176</v>
      </c>
      <c r="K88" s="36">
        <f t="shared" si="14"/>
        <v>0.00045324360576253425</v>
      </c>
      <c r="L88" s="77">
        <f t="shared" si="15"/>
        <v>52583.00298670815</v>
      </c>
      <c r="M88" s="78">
        <f t="shared" si="16"/>
        <v>24298.352085710183</v>
      </c>
      <c r="N88" s="79">
        <f t="shared" si="9"/>
        <v>76881.35507241833</v>
      </c>
      <c r="O88" s="36"/>
      <c r="P88" s="36"/>
      <c r="Q88" s="36"/>
    </row>
    <row r="89" spans="1:17" s="55" customFormat="1" ht="12.75">
      <c r="A89" s="30" t="s">
        <v>476</v>
      </c>
      <c r="B89" s="31" t="s">
        <v>22</v>
      </c>
      <c r="C89" s="55">
        <v>486</v>
      </c>
      <c r="D89" s="32">
        <v>460176.4</v>
      </c>
      <c r="E89" s="33">
        <v>35850</v>
      </c>
      <c r="F89" s="34">
        <f t="shared" si="10"/>
        <v>6238.374627615063</v>
      </c>
      <c r="G89" s="35">
        <f t="shared" si="11"/>
        <v>0.0003405648540860634</v>
      </c>
      <c r="H89" s="36">
        <f t="shared" si="12"/>
        <v>12.836161785216179</v>
      </c>
      <c r="I89" s="31">
        <f t="shared" si="17"/>
        <v>892.374627615063</v>
      </c>
      <c r="J89" s="36">
        <f t="shared" si="13"/>
        <v>892.374627615063</v>
      </c>
      <c r="K89" s="36">
        <f t="shared" si="14"/>
        <v>0.0002368225280016571</v>
      </c>
      <c r="L89" s="77">
        <f t="shared" si="15"/>
        <v>67581.57623674201</v>
      </c>
      <c r="M89" s="78">
        <f t="shared" si="16"/>
        <v>12696.036069899013</v>
      </c>
      <c r="N89" s="79">
        <f t="shared" si="9"/>
        <v>80277.61230664102</v>
      </c>
      <c r="O89" s="36"/>
      <c r="P89" s="36"/>
      <c r="Q89" s="36"/>
    </row>
    <row r="90" spans="1:17" s="55" customFormat="1" ht="12.75">
      <c r="A90" s="30" t="s">
        <v>484</v>
      </c>
      <c r="B90" s="31" t="s">
        <v>258</v>
      </c>
      <c r="C90" s="55">
        <v>1607</v>
      </c>
      <c r="D90" s="32">
        <v>1006723.68</v>
      </c>
      <c r="E90" s="33">
        <v>85650</v>
      </c>
      <c r="F90" s="34">
        <f t="shared" si="10"/>
        <v>18888.55754535902</v>
      </c>
      <c r="G90" s="35">
        <f t="shared" si="11"/>
        <v>0.0010311626390399487</v>
      </c>
      <c r="H90" s="36">
        <f t="shared" si="12"/>
        <v>11.753925043782838</v>
      </c>
      <c r="I90" s="31">
        <f t="shared" si="17"/>
        <v>1211.55754535902</v>
      </c>
      <c r="J90" s="36">
        <f t="shared" si="13"/>
        <v>1211.55754535902</v>
      </c>
      <c r="K90" s="36">
        <f t="shared" si="14"/>
        <v>0.00032152877483555457</v>
      </c>
      <c r="L90" s="77">
        <f t="shared" si="15"/>
        <v>204623.57071392864</v>
      </c>
      <c r="M90" s="78">
        <f t="shared" si="16"/>
        <v>17237.13093204577</v>
      </c>
      <c r="N90" s="79">
        <f t="shared" si="9"/>
        <v>221860.70164597442</v>
      </c>
      <c r="O90" s="36"/>
      <c r="P90" s="36"/>
      <c r="Q90" s="36"/>
    </row>
    <row r="91" spans="1:17" s="55" customFormat="1" ht="12.75">
      <c r="A91" s="30" t="s">
        <v>489</v>
      </c>
      <c r="B91" s="31" t="s">
        <v>398</v>
      </c>
      <c r="C91" s="55">
        <v>347</v>
      </c>
      <c r="D91" s="32">
        <v>570588.9</v>
      </c>
      <c r="E91" s="33">
        <v>38050</v>
      </c>
      <c r="F91" s="34">
        <f t="shared" si="10"/>
        <v>5203.530835742445</v>
      </c>
      <c r="G91" s="35">
        <f t="shared" si="11"/>
        <v>0.0002840707436777403</v>
      </c>
      <c r="H91" s="36">
        <f t="shared" si="12"/>
        <v>14.995766097240473</v>
      </c>
      <c r="I91" s="31">
        <f t="shared" si="17"/>
        <v>1386.5308357424442</v>
      </c>
      <c r="J91" s="36">
        <f t="shared" si="13"/>
        <v>1386.5308357424442</v>
      </c>
      <c r="K91" s="36">
        <f t="shared" si="14"/>
        <v>0.00036796400022078956</v>
      </c>
      <c r="L91" s="77">
        <f t="shared" si="15"/>
        <v>56370.90377985314</v>
      </c>
      <c r="M91" s="78">
        <f t="shared" si="16"/>
        <v>19726.51951082451</v>
      </c>
      <c r="N91" s="79">
        <f t="shared" si="9"/>
        <v>76097.42329067766</v>
      </c>
      <c r="O91" s="36"/>
      <c r="P91" s="36"/>
      <c r="Q91" s="36"/>
    </row>
    <row r="92" spans="1:17" s="55" customFormat="1" ht="12.75">
      <c r="A92" s="30" t="s">
        <v>477</v>
      </c>
      <c r="B92" s="31" t="s">
        <v>471</v>
      </c>
      <c r="C92" s="55">
        <v>396</v>
      </c>
      <c r="D92" s="32">
        <v>2978404.1</v>
      </c>
      <c r="E92" s="33">
        <v>347850</v>
      </c>
      <c r="F92" s="34">
        <f t="shared" si="10"/>
        <v>3390.6799586028465</v>
      </c>
      <c r="G92" s="35">
        <f t="shared" si="11"/>
        <v>0.00018510373202700373</v>
      </c>
      <c r="H92" s="36">
        <f t="shared" si="12"/>
        <v>8.562323127784966</v>
      </c>
      <c r="I92" s="31">
        <f t="shared" si="17"/>
        <v>-965.3200413971535</v>
      </c>
      <c r="J92" s="36">
        <f t="shared" si="13"/>
        <v>0</v>
      </c>
      <c r="K92" s="36">
        <f t="shared" si="14"/>
        <v>0</v>
      </c>
      <c r="L92" s="77">
        <f t="shared" si="15"/>
        <v>36731.92294389586</v>
      </c>
      <c r="M92" s="78">
        <f t="shared" si="16"/>
        <v>0</v>
      </c>
      <c r="N92" s="79">
        <f t="shared" si="9"/>
        <v>36731.92294389586</v>
      </c>
      <c r="O92" s="36"/>
      <c r="P92" s="36"/>
      <c r="Q92" s="36"/>
    </row>
    <row r="93" spans="1:17" s="55" customFormat="1" ht="12.75">
      <c r="A93" s="30" t="s">
        <v>480</v>
      </c>
      <c r="B93" s="31" t="s">
        <v>157</v>
      </c>
      <c r="C93" s="55">
        <v>2803</v>
      </c>
      <c r="D93" s="32">
        <v>3136772.2600000002</v>
      </c>
      <c r="E93" s="33">
        <v>239800</v>
      </c>
      <c r="F93" s="34">
        <f t="shared" si="10"/>
        <v>36665.44055371143</v>
      </c>
      <c r="G93" s="35">
        <f t="shared" si="11"/>
        <v>0.0020016368297121234</v>
      </c>
      <c r="H93" s="36">
        <f t="shared" si="12"/>
        <v>13.08078507089241</v>
      </c>
      <c r="I93" s="31">
        <f t="shared" si="17"/>
        <v>5832.440553711427</v>
      </c>
      <c r="J93" s="36">
        <f t="shared" si="13"/>
        <v>5832.440553711427</v>
      </c>
      <c r="K93" s="36">
        <f t="shared" si="14"/>
        <v>0.0015478401935752322</v>
      </c>
      <c r="L93" s="77">
        <f t="shared" si="15"/>
        <v>397204.14594300947</v>
      </c>
      <c r="M93" s="78">
        <f t="shared" si="16"/>
        <v>82979.58430683213</v>
      </c>
      <c r="N93" s="79">
        <f t="shared" si="9"/>
        <v>480183.7302498416</v>
      </c>
      <c r="O93" s="36"/>
      <c r="P93" s="36"/>
      <c r="Q93" s="36"/>
    </row>
    <row r="94" spans="1:17" s="55" customFormat="1" ht="12.75">
      <c r="A94" s="30" t="s">
        <v>489</v>
      </c>
      <c r="B94" s="31" t="s">
        <v>399</v>
      </c>
      <c r="C94" s="55">
        <v>1107</v>
      </c>
      <c r="D94" s="32">
        <v>1704032.4</v>
      </c>
      <c r="E94" s="33">
        <v>117800</v>
      </c>
      <c r="F94" s="34">
        <f t="shared" si="10"/>
        <v>16013.27560950764</v>
      </c>
      <c r="G94" s="35">
        <f t="shared" si="11"/>
        <v>0.00087419547509233</v>
      </c>
      <c r="H94" s="36">
        <f t="shared" si="12"/>
        <v>14.465470288624786</v>
      </c>
      <c r="I94" s="31">
        <f t="shared" si="17"/>
        <v>3836.2756095076384</v>
      </c>
      <c r="J94" s="36">
        <f t="shared" si="13"/>
        <v>3836.2756095076384</v>
      </c>
      <c r="K94" s="36">
        <f t="shared" si="14"/>
        <v>0.0010180886590005077</v>
      </c>
      <c r="L94" s="77">
        <f t="shared" si="15"/>
        <v>173475.05897022877</v>
      </c>
      <c r="M94" s="78">
        <f t="shared" si="16"/>
        <v>54579.64850765852</v>
      </c>
      <c r="N94" s="79">
        <f t="shared" si="9"/>
        <v>228054.70747788728</v>
      </c>
      <c r="O94" s="36"/>
      <c r="P94" s="36"/>
      <c r="Q94" s="36"/>
    </row>
    <row r="95" spans="1:17" s="55" customFormat="1" ht="12.75">
      <c r="A95" s="30" t="s">
        <v>484</v>
      </c>
      <c r="B95" s="31" t="s">
        <v>259</v>
      </c>
      <c r="C95" s="55">
        <v>544</v>
      </c>
      <c r="D95" s="32">
        <v>1445089.28</v>
      </c>
      <c r="E95" s="33">
        <v>130950</v>
      </c>
      <c r="F95" s="34">
        <f t="shared" si="10"/>
        <v>6003.272763039328</v>
      </c>
      <c r="G95" s="35">
        <f t="shared" si="11"/>
        <v>0.0003277301916965739</v>
      </c>
      <c r="H95" s="36">
        <f t="shared" si="12"/>
        <v>11.03542787323406</v>
      </c>
      <c r="I95" s="31">
        <f t="shared" si="17"/>
        <v>19.272763039328424</v>
      </c>
      <c r="J95" s="36">
        <f t="shared" si="13"/>
        <v>19.272763039328424</v>
      </c>
      <c r="K95" s="36">
        <f t="shared" si="14"/>
        <v>5.114695469041836E-06</v>
      </c>
      <c r="L95" s="77">
        <f t="shared" si="15"/>
        <v>65034.67010611429</v>
      </c>
      <c r="M95" s="78">
        <f t="shared" si="16"/>
        <v>274.1983995756089</v>
      </c>
      <c r="N95" s="79">
        <f t="shared" si="9"/>
        <v>65308.8685056899</v>
      </c>
      <c r="O95" s="36"/>
      <c r="P95" s="36"/>
      <c r="Q95" s="36"/>
    </row>
    <row r="96" spans="1:17" s="55" customFormat="1" ht="12.75">
      <c r="A96" s="30" t="s">
        <v>478</v>
      </c>
      <c r="B96" s="31" t="s">
        <v>100</v>
      </c>
      <c r="C96" s="55">
        <v>1332</v>
      </c>
      <c r="D96" s="32">
        <v>1665974.98</v>
      </c>
      <c r="E96" s="33">
        <v>133050</v>
      </c>
      <c r="F96" s="34">
        <f t="shared" si="10"/>
        <v>16678.531930552424</v>
      </c>
      <c r="G96" s="35">
        <f t="shared" si="11"/>
        <v>0.0009105130955352471</v>
      </c>
      <c r="H96" s="36">
        <f t="shared" si="12"/>
        <v>12.5214203682826</v>
      </c>
      <c r="I96" s="31">
        <f t="shared" si="17"/>
        <v>2026.531930552423</v>
      </c>
      <c r="J96" s="36">
        <f t="shared" si="13"/>
        <v>2026.531930552423</v>
      </c>
      <c r="K96" s="36">
        <f t="shared" si="14"/>
        <v>0.0005378104666110326</v>
      </c>
      <c r="L96" s="77">
        <f t="shared" si="15"/>
        <v>180681.9154771536</v>
      </c>
      <c r="M96" s="78">
        <f t="shared" si="16"/>
        <v>28831.97447674873</v>
      </c>
      <c r="N96" s="79">
        <f t="shared" si="9"/>
        <v>209513.88995390234</v>
      </c>
      <c r="O96" s="36"/>
      <c r="P96" s="36"/>
      <c r="Q96" s="36"/>
    </row>
    <row r="97" spans="1:17" s="55" customFormat="1" ht="12.75">
      <c r="A97" s="30" t="s">
        <v>480</v>
      </c>
      <c r="B97" s="31" t="s">
        <v>158</v>
      </c>
      <c r="C97" s="55">
        <v>4450</v>
      </c>
      <c r="D97" s="32">
        <v>6764172.4799999995</v>
      </c>
      <c r="E97" s="33">
        <v>616250</v>
      </c>
      <c r="F97" s="34">
        <f t="shared" si="10"/>
        <v>48844.734338336704</v>
      </c>
      <c r="G97" s="35">
        <f t="shared" si="11"/>
        <v>0.0026665278723678816</v>
      </c>
      <c r="H97" s="36">
        <f t="shared" si="12"/>
        <v>10.976344795131846</v>
      </c>
      <c r="I97" s="31">
        <f t="shared" si="17"/>
        <v>-105.2656616632862</v>
      </c>
      <c r="J97" s="36">
        <f t="shared" si="13"/>
        <v>0</v>
      </c>
      <c r="K97" s="36">
        <f t="shared" si="14"/>
        <v>0</v>
      </c>
      <c r="L97" s="77">
        <f t="shared" si="15"/>
        <v>529144.9030389009</v>
      </c>
      <c r="M97" s="78">
        <f t="shared" si="16"/>
        <v>0</v>
      </c>
      <c r="N97" s="79">
        <f t="shared" si="9"/>
        <v>529144.9030389009</v>
      </c>
      <c r="O97" s="36"/>
      <c r="P97" s="36"/>
      <c r="Q97" s="36"/>
    </row>
    <row r="98" spans="1:17" s="55" customFormat="1" ht="12.75">
      <c r="A98" s="30" t="s">
        <v>484</v>
      </c>
      <c r="B98" s="31" t="s">
        <v>467</v>
      </c>
      <c r="C98" s="55">
        <v>835</v>
      </c>
      <c r="D98" s="32">
        <v>1085255.43</v>
      </c>
      <c r="E98" s="33">
        <v>101450</v>
      </c>
      <c r="F98" s="34">
        <f t="shared" si="10"/>
        <v>8932.36356875308</v>
      </c>
      <c r="G98" s="35">
        <f t="shared" si="11"/>
        <v>0.00048763488521032277</v>
      </c>
      <c r="H98" s="36">
        <f t="shared" si="12"/>
        <v>10.697441399704287</v>
      </c>
      <c r="I98" s="31">
        <f t="shared" si="17"/>
        <v>-252.63643124692038</v>
      </c>
      <c r="J98" s="36">
        <f t="shared" si="13"/>
        <v>0</v>
      </c>
      <c r="K98" s="36">
        <f t="shared" si="14"/>
        <v>0</v>
      </c>
      <c r="L98" s="77">
        <f t="shared" si="15"/>
        <v>96766.10423871968</v>
      </c>
      <c r="M98" s="78">
        <f t="shared" si="16"/>
        <v>0</v>
      </c>
      <c r="N98" s="79">
        <f t="shared" si="9"/>
        <v>96766.10423871968</v>
      </c>
      <c r="O98" s="36"/>
      <c r="P98" s="36"/>
      <c r="Q98" s="36"/>
    </row>
    <row r="99" spans="1:17" s="55" customFormat="1" ht="12.75">
      <c r="A99" s="30" t="s">
        <v>480</v>
      </c>
      <c r="B99" s="31" t="s">
        <v>159</v>
      </c>
      <c r="C99" s="55">
        <v>3348</v>
      </c>
      <c r="D99" s="32">
        <v>3698629.64</v>
      </c>
      <c r="E99" s="33">
        <v>255800</v>
      </c>
      <c r="F99" s="34">
        <f t="shared" si="10"/>
        <v>48408.960260828775</v>
      </c>
      <c r="G99" s="35">
        <f t="shared" si="11"/>
        <v>0.0026427381284073277</v>
      </c>
      <c r="H99" s="36">
        <f t="shared" si="12"/>
        <v>14.45906817826427</v>
      </c>
      <c r="I99" s="31">
        <f t="shared" si="17"/>
        <v>11580.960260828773</v>
      </c>
      <c r="J99" s="36">
        <f t="shared" si="13"/>
        <v>11580.960260828773</v>
      </c>
      <c r="K99" s="36">
        <f t="shared" si="14"/>
        <v>0.0030734090826697834</v>
      </c>
      <c r="L99" s="77">
        <f t="shared" si="15"/>
        <v>524424.0741693533</v>
      </c>
      <c r="M99" s="78">
        <f t="shared" si="16"/>
        <v>164765.20582897324</v>
      </c>
      <c r="N99" s="79">
        <f t="shared" si="9"/>
        <v>689189.2799983266</v>
      </c>
      <c r="O99" s="36"/>
      <c r="P99" s="36"/>
      <c r="Q99" s="36"/>
    </row>
    <row r="100" spans="1:17" s="55" customFormat="1" ht="12.75">
      <c r="A100" s="30" t="s">
        <v>489</v>
      </c>
      <c r="B100" s="31" t="s">
        <v>400</v>
      </c>
      <c r="C100" s="55">
        <v>435</v>
      </c>
      <c r="D100" s="32">
        <v>883371.84</v>
      </c>
      <c r="E100" s="33">
        <v>60800</v>
      </c>
      <c r="F100" s="34">
        <f t="shared" si="10"/>
        <v>6320.176815789473</v>
      </c>
      <c r="G100" s="35">
        <f t="shared" si="11"/>
        <v>0.00034503059267063265</v>
      </c>
      <c r="H100" s="36">
        <f t="shared" si="12"/>
        <v>14.529142105263157</v>
      </c>
      <c r="I100" s="31">
        <f t="shared" si="17"/>
        <v>1535.176815789473</v>
      </c>
      <c r="J100" s="36">
        <f t="shared" si="13"/>
        <v>1535.176815789473</v>
      </c>
      <c r="K100" s="36">
        <f t="shared" si="14"/>
        <v>0.00040741236157335633</v>
      </c>
      <c r="L100" s="77">
        <f t="shared" si="15"/>
        <v>68467.75591437299</v>
      </c>
      <c r="M100" s="78">
        <f t="shared" si="16"/>
        <v>21841.34288872162</v>
      </c>
      <c r="N100" s="79">
        <f t="shared" si="9"/>
        <v>90309.09880309462</v>
      </c>
      <c r="O100" s="36"/>
      <c r="P100" s="36"/>
      <c r="Q100" s="36"/>
    </row>
    <row r="101" spans="1:17" s="55" customFormat="1" ht="12.75">
      <c r="A101" s="30" t="s">
        <v>489</v>
      </c>
      <c r="B101" s="31" t="s">
        <v>401</v>
      </c>
      <c r="C101" s="55">
        <v>468</v>
      </c>
      <c r="D101" s="32">
        <v>566124.48</v>
      </c>
      <c r="E101" s="33">
        <v>51250</v>
      </c>
      <c r="F101" s="34">
        <f t="shared" si="10"/>
        <v>5169.683056390244</v>
      </c>
      <c r="G101" s="35">
        <f t="shared" si="11"/>
        <v>0.00028222292838540566</v>
      </c>
      <c r="H101" s="36">
        <f t="shared" si="12"/>
        <v>11.04633131707317</v>
      </c>
      <c r="I101" s="31">
        <f t="shared" si="17"/>
        <v>21.683056390243486</v>
      </c>
      <c r="J101" s="36">
        <f t="shared" si="13"/>
        <v>21.683056390243486</v>
      </c>
      <c r="K101" s="36">
        <f t="shared" si="14"/>
        <v>5.754350325786056E-06</v>
      </c>
      <c r="L101" s="77">
        <f t="shared" si="15"/>
        <v>56004.223928564745</v>
      </c>
      <c r="M101" s="78">
        <f t="shared" si="16"/>
        <v>308.49024335431346</v>
      </c>
      <c r="N101" s="79">
        <f t="shared" si="9"/>
        <v>56312.714171919055</v>
      </c>
      <c r="O101" s="36"/>
      <c r="P101" s="36"/>
      <c r="Q101" s="36"/>
    </row>
    <row r="102" spans="1:17" s="55" customFormat="1" ht="12.75">
      <c r="A102" s="30" t="s">
        <v>489</v>
      </c>
      <c r="B102" s="31" t="s">
        <v>402</v>
      </c>
      <c r="C102" s="55">
        <v>171</v>
      </c>
      <c r="D102" s="32">
        <v>418942.8</v>
      </c>
      <c r="E102" s="33">
        <v>28850</v>
      </c>
      <c r="F102" s="34">
        <f t="shared" si="10"/>
        <v>2483.1618301559793</v>
      </c>
      <c r="G102" s="35">
        <f t="shared" si="11"/>
        <v>0.00013556057416232097</v>
      </c>
      <c r="H102" s="36">
        <f t="shared" si="12"/>
        <v>14.521414211438474</v>
      </c>
      <c r="I102" s="31">
        <f t="shared" si="17"/>
        <v>602.161830155979</v>
      </c>
      <c r="J102" s="36">
        <f t="shared" si="13"/>
        <v>602.161830155979</v>
      </c>
      <c r="K102" s="36">
        <f t="shared" si="14"/>
        <v>0.00015980450639297884</v>
      </c>
      <c r="L102" s="77">
        <f t="shared" si="15"/>
        <v>26900.595195099777</v>
      </c>
      <c r="M102" s="78">
        <f t="shared" si="16"/>
        <v>8567.106323953565</v>
      </c>
      <c r="N102" s="79">
        <f t="shared" si="9"/>
        <v>35467.70151905334</v>
      </c>
      <c r="O102" s="36"/>
      <c r="P102" s="36"/>
      <c r="Q102" s="36"/>
    </row>
    <row r="103" spans="1:17" s="55" customFormat="1" ht="12.75">
      <c r="A103" s="30" t="s">
        <v>478</v>
      </c>
      <c r="B103" s="31" t="s">
        <v>101</v>
      </c>
      <c r="C103" s="55">
        <v>130</v>
      </c>
      <c r="D103" s="32">
        <v>496356</v>
      </c>
      <c r="E103" s="33">
        <v>53200</v>
      </c>
      <c r="F103" s="34">
        <f t="shared" si="10"/>
        <v>1212.9</v>
      </c>
      <c r="G103" s="35">
        <f t="shared" si="11"/>
        <v>6.621454083447756E-05</v>
      </c>
      <c r="H103" s="36">
        <f t="shared" si="12"/>
        <v>9.33</v>
      </c>
      <c r="I103" s="31">
        <f t="shared" si="17"/>
        <v>-217.1</v>
      </c>
      <c r="J103" s="36">
        <f t="shared" si="13"/>
        <v>0</v>
      </c>
      <c r="K103" s="36">
        <f t="shared" si="14"/>
        <v>0</v>
      </c>
      <c r="L103" s="77">
        <f t="shared" si="15"/>
        <v>13139.591433751628</v>
      </c>
      <c r="M103" s="78">
        <f t="shared" si="16"/>
        <v>0</v>
      </c>
      <c r="N103" s="79">
        <f t="shared" si="9"/>
        <v>13139.591433751628</v>
      </c>
      <c r="O103" s="36"/>
      <c r="P103" s="36"/>
      <c r="Q103" s="36"/>
    </row>
    <row r="104" spans="1:17" s="55" customFormat="1" ht="12.75">
      <c r="A104" s="30" t="s">
        <v>484</v>
      </c>
      <c r="B104" s="31" t="s">
        <v>260</v>
      </c>
      <c r="C104" s="55">
        <v>2228</v>
      </c>
      <c r="D104" s="32">
        <v>1957941.5</v>
      </c>
      <c r="E104" s="33">
        <v>140300</v>
      </c>
      <c r="F104" s="34">
        <f t="shared" si="10"/>
        <v>31092.613414112617</v>
      </c>
      <c r="G104" s="35">
        <f t="shared" si="11"/>
        <v>0.0016974054914332462</v>
      </c>
      <c r="H104" s="36">
        <f t="shared" si="12"/>
        <v>13.9553920171062</v>
      </c>
      <c r="I104" s="31">
        <f t="shared" si="17"/>
        <v>6584.613414112615</v>
      </c>
      <c r="J104" s="36">
        <f t="shared" si="13"/>
        <v>6584.613414112615</v>
      </c>
      <c r="K104" s="36">
        <f t="shared" si="14"/>
        <v>0.0017474553246895226</v>
      </c>
      <c r="L104" s="77">
        <f t="shared" si="15"/>
        <v>336832.5804839847</v>
      </c>
      <c r="M104" s="78">
        <f t="shared" si="16"/>
        <v>93680.93491781336</v>
      </c>
      <c r="N104" s="79">
        <f t="shared" si="9"/>
        <v>430513.51540179807</v>
      </c>
      <c r="O104" s="36"/>
      <c r="P104" s="36"/>
      <c r="Q104" s="36"/>
    </row>
    <row r="105" spans="1:17" s="55" customFormat="1" ht="12.75">
      <c r="A105" s="30" t="s">
        <v>484</v>
      </c>
      <c r="B105" s="31" t="s">
        <v>261</v>
      </c>
      <c r="C105" s="55">
        <v>2902</v>
      </c>
      <c r="D105" s="32">
        <v>2251738.4</v>
      </c>
      <c r="E105" s="33">
        <v>187200</v>
      </c>
      <c r="F105" s="34">
        <f t="shared" si="10"/>
        <v>34906.75660683761</v>
      </c>
      <c r="G105" s="35">
        <f t="shared" si="11"/>
        <v>0.0019056268948327297</v>
      </c>
      <c r="H105" s="36">
        <f t="shared" si="12"/>
        <v>12.028517094017094</v>
      </c>
      <c r="I105" s="31">
        <f t="shared" si="17"/>
        <v>2984.7566068376054</v>
      </c>
      <c r="J105" s="36">
        <f t="shared" si="13"/>
        <v>2984.7566068376054</v>
      </c>
      <c r="K105" s="36">
        <f t="shared" si="14"/>
        <v>0.0007921085867154908</v>
      </c>
      <c r="L105" s="77">
        <f t="shared" si="15"/>
        <v>378151.9664368509</v>
      </c>
      <c r="M105" s="78">
        <f t="shared" si="16"/>
        <v>42464.87558880476</v>
      </c>
      <c r="N105" s="79">
        <f t="shared" si="9"/>
        <v>420616.8420256557</v>
      </c>
      <c r="O105" s="36"/>
      <c r="P105" s="36"/>
      <c r="Q105" s="36"/>
    </row>
    <row r="106" spans="1:17" s="55" customFormat="1" ht="12.75">
      <c r="A106" s="30" t="s">
        <v>490</v>
      </c>
      <c r="B106" s="31" t="s">
        <v>437</v>
      </c>
      <c r="C106" s="55">
        <v>1522</v>
      </c>
      <c r="D106" s="32">
        <v>2059763</v>
      </c>
      <c r="E106" s="33">
        <v>196250</v>
      </c>
      <c r="F106" s="34">
        <f t="shared" si="10"/>
        <v>15974.31483312102</v>
      </c>
      <c r="G106" s="35">
        <f t="shared" si="11"/>
        <v>0.0008720685314704363</v>
      </c>
      <c r="H106" s="36">
        <f t="shared" si="12"/>
        <v>10.495607643312102</v>
      </c>
      <c r="I106" s="31">
        <f t="shared" si="17"/>
        <v>-767.6851668789808</v>
      </c>
      <c r="J106" s="36">
        <f t="shared" si="13"/>
        <v>0</v>
      </c>
      <c r="K106" s="36">
        <f t="shared" si="14"/>
        <v>0</v>
      </c>
      <c r="L106" s="77">
        <f t="shared" si="15"/>
        <v>173052.9889861724</v>
      </c>
      <c r="M106" s="78">
        <f t="shared" si="16"/>
        <v>0</v>
      </c>
      <c r="N106" s="79">
        <f t="shared" si="9"/>
        <v>173052.9889861724</v>
      </c>
      <c r="O106" s="36"/>
      <c r="P106" s="36"/>
      <c r="Q106" s="36"/>
    </row>
    <row r="107" spans="1:17" s="55" customFormat="1" ht="12.75">
      <c r="A107" s="30" t="s">
        <v>487</v>
      </c>
      <c r="B107" s="31" t="s">
        <v>342</v>
      </c>
      <c r="C107" s="55">
        <v>1347</v>
      </c>
      <c r="D107" s="32">
        <v>1411627.35</v>
      </c>
      <c r="E107" s="33">
        <v>116450</v>
      </c>
      <c r="F107" s="34">
        <f t="shared" si="10"/>
        <v>16328.57054916273</v>
      </c>
      <c r="G107" s="35">
        <f t="shared" si="11"/>
        <v>0.0008914080314916177</v>
      </c>
      <c r="H107" s="36">
        <f t="shared" si="12"/>
        <v>12.122175611850581</v>
      </c>
      <c r="I107" s="31">
        <f t="shared" si="17"/>
        <v>1511.570549162733</v>
      </c>
      <c r="J107" s="36">
        <f t="shared" si="13"/>
        <v>1511.570549162733</v>
      </c>
      <c r="K107" s="36">
        <f t="shared" si="14"/>
        <v>0.00040114762077254857</v>
      </c>
      <c r="L107" s="77">
        <f t="shared" si="15"/>
        <v>176890.71293032213</v>
      </c>
      <c r="M107" s="78">
        <f t="shared" si="16"/>
        <v>21505.490654363806</v>
      </c>
      <c r="N107" s="79">
        <f t="shared" si="9"/>
        <v>198396.20358468592</v>
      </c>
      <c r="O107" s="36"/>
      <c r="P107" s="36"/>
      <c r="Q107" s="36"/>
    </row>
    <row r="108" spans="1:17" s="55" customFormat="1" ht="12.75">
      <c r="A108" s="30" t="s">
        <v>479</v>
      </c>
      <c r="B108" s="31" t="s">
        <v>124</v>
      </c>
      <c r="C108" s="55">
        <v>161</v>
      </c>
      <c r="D108" s="32">
        <v>1935540.76</v>
      </c>
      <c r="E108" s="33">
        <v>211650</v>
      </c>
      <c r="F108" s="34">
        <f t="shared" si="10"/>
        <v>1472.3461486416254</v>
      </c>
      <c r="G108" s="35">
        <f t="shared" si="11"/>
        <v>8.037820445355483E-05</v>
      </c>
      <c r="H108" s="36">
        <f t="shared" si="12"/>
        <v>9.145007134420034</v>
      </c>
      <c r="I108" s="31">
        <f t="shared" si="17"/>
        <v>-298.65385135837454</v>
      </c>
      <c r="J108" s="36">
        <f t="shared" si="13"/>
        <v>0</v>
      </c>
      <c r="K108" s="36">
        <f t="shared" si="14"/>
        <v>0</v>
      </c>
      <c r="L108" s="77">
        <f t="shared" si="15"/>
        <v>15950.224125821338</v>
      </c>
      <c r="M108" s="78">
        <f t="shared" si="16"/>
        <v>0</v>
      </c>
      <c r="N108" s="79">
        <f t="shared" si="9"/>
        <v>15950.224125821338</v>
      </c>
      <c r="O108" s="36"/>
      <c r="P108" s="36"/>
      <c r="Q108" s="36"/>
    </row>
    <row r="109" spans="1:17" s="55" customFormat="1" ht="12.75">
      <c r="A109" s="30" t="s">
        <v>489</v>
      </c>
      <c r="B109" s="31" t="s">
        <v>403</v>
      </c>
      <c r="C109" s="55">
        <v>90</v>
      </c>
      <c r="D109" s="32">
        <v>188845.21</v>
      </c>
      <c r="E109" s="33">
        <v>20050</v>
      </c>
      <c r="F109" s="34">
        <f t="shared" si="10"/>
        <v>847.684234413965</v>
      </c>
      <c r="G109" s="35">
        <f t="shared" si="11"/>
        <v>4.6276710655739404E-05</v>
      </c>
      <c r="H109" s="36">
        <f t="shared" si="12"/>
        <v>9.418713715710723</v>
      </c>
      <c r="I109" s="31">
        <f t="shared" si="17"/>
        <v>-142.31576558603493</v>
      </c>
      <c r="J109" s="36">
        <f t="shared" si="13"/>
        <v>0</v>
      </c>
      <c r="K109" s="36">
        <f t="shared" si="14"/>
        <v>0</v>
      </c>
      <c r="L109" s="77">
        <f t="shared" si="15"/>
        <v>9183.13505238028</v>
      </c>
      <c r="M109" s="78">
        <f t="shared" si="16"/>
        <v>0</v>
      </c>
      <c r="N109" s="79">
        <f t="shared" si="9"/>
        <v>9183.13505238028</v>
      </c>
      <c r="O109" s="36"/>
      <c r="P109" s="36"/>
      <c r="Q109" s="36"/>
    </row>
    <row r="110" spans="1:17" s="55" customFormat="1" ht="12.75">
      <c r="A110" s="30" t="s">
        <v>476</v>
      </c>
      <c r="B110" s="31" t="s">
        <v>23</v>
      </c>
      <c r="C110" s="55">
        <v>258</v>
      </c>
      <c r="D110" s="32">
        <v>270447.02</v>
      </c>
      <c r="E110" s="33">
        <v>19500</v>
      </c>
      <c r="F110" s="34">
        <f t="shared" si="10"/>
        <v>3578.222110769231</v>
      </c>
      <c r="G110" s="35">
        <f t="shared" si="11"/>
        <v>0.00019534201835960072</v>
      </c>
      <c r="H110" s="36">
        <f t="shared" si="12"/>
        <v>13.86907794871795</v>
      </c>
      <c r="I110" s="31">
        <f t="shared" si="17"/>
        <v>740.222110769231</v>
      </c>
      <c r="J110" s="36">
        <f t="shared" si="13"/>
        <v>740.222110769231</v>
      </c>
      <c r="K110" s="36">
        <f t="shared" si="14"/>
        <v>0.00019644358560887989</v>
      </c>
      <c r="L110" s="77">
        <f t="shared" si="15"/>
        <v>38763.60507438705</v>
      </c>
      <c r="M110" s="78">
        <f t="shared" si="16"/>
        <v>10531.324319674444</v>
      </c>
      <c r="N110" s="79">
        <f t="shared" si="9"/>
        <v>49294.929394061495</v>
      </c>
      <c r="O110" s="36"/>
      <c r="P110" s="36"/>
      <c r="Q110" s="36"/>
    </row>
    <row r="111" spans="1:17" s="55" customFormat="1" ht="12.75">
      <c r="A111" s="30" t="s">
        <v>477</v>
      </c>
      <c r="B111" s="31" t="s">
        <v>77</v>
      </c>
      <c r="C111" s="55">
        <v>8520</v>
      </c>
      <c r="D111" s="32">
        <v>26956372.77</v>
      </c>
      <c r="E111" s="33">
        <v>1910200</v>
      </c>
      <c r="F111" s="34">
        <f t="shared" si="10"/>
        <v>120232.59135190032</v>
      </c>
      <c r="G111" s="35">
        <f t="shared" si="11"/>
        <v>0.0065637281141936316</v>
      </c>
      <c r="H111" s="36">
        <f t="shared" si="12"/>
        <v>14.111806496701917</v>
      </c>
      <c r="I111" s="31">
        <f t="shared" si="17"/>
        <v>26512.59135190033</v>
      </c>
      <c r="J111" s="36">
        <f t="shared" si="13"/>
        <v>26512.59135190033</v>
      </c>
      <c r="K111" s="36">
        <f t="shared" si="14"/>
        <v>0.007036034770074546</v>
      </c>
      <c r="L111" s="77">
        <f t="shared" si="15"/>
        <v>1302504.0212591223</v>
      </c>
      <c r="M111" s="78">
        <f t="shared" si="16"/>
        <v>377201.2400328105</v>
      </c>
      <c r="N111" s="79">
        <f t="shared" si="9"/>
        <v>1679705.2612919328</v>
      </c>
      <c r="O111" s="36"/>
      <c r="P111" s="36"/>
      <c r="Q111" s="36"/>
    </row>
    <row r="112" spans="1:17" s="55" customFormat="1" ht="12.75">
      <c r="A112" s="30" t="s">
        <v>481</v>
      </c>
      <c r="B112" s="31" t="s">
        <v>184</v>
      </c>
      <c r="C112" s="55">
        <v>1497</v>
      </c>
      <c r="D112" s="32">
        <v>4502333.04</v>
      </c>
      <c r="E112" s="33">
        <v>382450</v>
      </c>
      <c r="F112" s="34">
        <f t="shared" si="10"/>
        <v>17623.19927017911</v>
      </c>
      <c r="G112" s="35">
        <f t="shared" si="11"/>
        <v>0.0009620843001973861</v>
      </c>
      <c r="H112" s="36">
        <f t="shared" si="12"/>
        <v>11.772344201856452</v>
      </c>
      <c r="I112" s="31">
        <f t="shared" si="17"/>
        <v>1156.1992701791085</v>
      </c>
      <c r="J112" s="36">
        <f t="shared" si="13"/>
        <v>1156.1992701791085</v>
      </c>
      <c r="K112" s="36">
        <f t="shared" si="14"/>
        <v>0.00030683753836578215</v>
      </c>
      <c r="L112" s="77">
        <f t="shared" si="15"/>
        <v>190915.68815709735</v>
      </c>
      <c r="M112" s="78">
        <f t="shared" si="16"/>
        <v>16449.534964273895</v>
      </c>
      <c r="N112" s="79">
        <f t="shared" si="9"/>
        <v>207365.22312137124</v>
      </c>
      <c r="O112" s="36"/>
      <c r="P112" s="36"/>
      <c r="Q112" s="36"/>
    </row>
    <row r="113" spans="1:17" s="55" customFormat="1" ht="12.75">
      <c r="A113" s="30" t="s">
        <v>489</v>
      </c>
      <c r="B113" s="31" t="s">
        <v>404</v>
      </c>
      <c r="C113" s="55">
        <v>526</v>
      </c>
      <c r="D113" s="32">
        <v>1027511.21</v>
      </c>
      <c r="E113" s="33">
        <v>78650</v>
      </c>
      <c r="F113" s="34">
        <f t="shared" si="10"/>
        <v>6871.848651748252</v>
      </c>
      <c r="G113" s="35">
        <f t="shared" si="11"/>
        <v>0.00037514741789062097</v>
      </c>
      <c r="H113" s="36">
        <f t="shared" si="12"/>
        <v>13.064351048951048</v>
      </c>
      <c r="I113" s="31">
        <f t="shared" si="17"/>
        <v>1085.8486517482513</v>
      </c>
      <c r="J113" s="36">
        <f t="shared" si="13"/>
        <v>1085.8486517482513</v>
      </c>
      <c r="K113" s="36">
        <f t="shared" si="14"/>
        <v>0.0002881675641333207</v>
      </c>
      <c r="L113" s="77">
        <f t="shared" si="15"/>
        <v>74444.12868212466</v>
      </c>
      <c r="M113" s="78">
        <f t="shared" si="16"/>
        <v>15448.6391952795</v>
      </c>
      <c r="N113" s="79">
        <f t="shared" si="9"/>
        <v>89892.76787740416</v>
      </c>
      <c r="O113" s="36"/>
      <c r="P113" s="36"/>
      <c r="Q113" s="36"/>
    </row>
    <row r="114" spans="1:17" s="55" customFormat="1" ht="12.75">
      <c r="A114" s="30" t="s">
        <v>476</v>
      </c>
      <c r="B114" s="31" t="s">
        <v>24</v>
      </c>
      <c r="C114" s="55">
        <v>79</v>
      </c>
      <c r="D114" s="32">
        <v>113335.98</v>
      </c>
      <c r="E114" s="33">
        <v>13000</v>
      </c>
      <c r="F114" s="34">
        <f t="shared" si="10"/>
        <v>688.7340323076922</v>
      </c>
      <c r="G114" s="35">
        <f t="shared" si="11"/>
        <v>3.759931379860835E-05</v>
      </c>
      <c r="H114" s="36">
        <f t="shared" si="12"/>
        <v>8.718152307692307</v>
      </c>
      <c r="I114" s="31">
        <f t="shared" si="17"/>
        <v>-180.26596769230775</v>
      </c>
      <c r="J114" s="36">
        <f t="shared" si="13"/>
        <v>0</v>
      </c>
      <c r="K114" s="36">
        <f t="shared" si="14"/>
        <v>0</v>
      </c>
      <c r="L114" s="77">
        <f t="shared" si="15"/>
        <v>7461.195309624346</v>
      </c>
      <c r="M114" s="78">
        <f t="shared" si="16"/>
        <v>0</v>
      </c>
      <c r="N114" s="79">
        <f t="shared" si="9"/>
        <v>7461.195309624346</v>
      </c>
      <c r="O114" s="36"/>
      <c r="P114" s="36"/>
      <c r="Q114" s="36"/>
    </row>
    <row r="115" spans="1:17" s="55" customFormat="1" ht="12.75">
      <c r="A115" s="30" t="s">
        <v>478</v>
      </c>
      <c r="B115" s="31" t="s">
        <v>102</v>
      </c>
      <c r="C115" s="55">
        <v>305</v>
      </c>
      <c r="D115" s="32">
        <v>955793.62</v>
      </c>
      <c r="E115" s="33">
        <v>156050</v>
      </c>
      <c r="F115" s="34">
        <f t="shared" si="10"/>
        <v>1868.100314642743</v>
      </c>
      <c r="G115" s="35">
        <f t="shared" si="11"/>
        <v>0.0001019831845715329</v>
      </c>
      <c r="H115" s="36">
        <f t="shared" si="12"/>
        <v>6.124919064402435</v>
      </c>
      <c r="I115" s="31">
        <f t="shared" si="17"/>
        <v>-1486.8996853572573</v>
      </c>
      <c r="J115" s="36">
        <f t="shared" si="13"/>
        <v>0</v>
      </c>
      <c r="K115" s="36">
        <f t="shared" si="14"/>
        <v>0</v>
      </c>
      <c r="L115" s="77">
        <f t="shared" si="15"/>
        <v>20237.509185974526</v>
      </c>
      <c r="M115" s="78">
        <f t="shared" si="16"/>
        <v>0</v>
      </c>
      <c r="N115" s="79">
        <f t="shared" si="9"/>
        <v>20237.509185974526</v>
      </c>
      <c r="O115" s="36"/>
      <c r="P115" s="36"/>
      <c r="Q115" s="36"/>
    </row>
    <row r="116" spans="1:17" s="55" customFormat="1" ht="12.75">
      <c r="A116" s="30" t="s">
        <v>482</v>
      </c>
      <c r="B116" s="31" t="s">
        <v>203</v>
      </c>
      <c r="C116" s="55">
        <v>2286</v>
      </c>
      <c r="D116" s="32">
        <v>5456190.78</v>
      </c>
      <c r="E116" s="33">
        <v>432650</v>
      </c>
      <c r="F116" s="34">
        <f t="shared" si="10"/>
        <v>28828.96596112331</v>
      </c>
      <c r="G116" s="35">
        <f t="shared" si="11"/>
        <v>0.0015738286287810726</v>
      </c>
      <c r="H116" s="36">
        <f t="shared" si="12"/>
        <v>12.611096220963828</v>
      </c>
      <c r="I116" s="31">
        <f t="shared" si="17"/>
        <v>3682.965961123312</v>
      </c>
      <c r="J116" s="36">
        <f t="shared" si="13"/>
        <v>3682.965961123312</v>
      </c>
      <c r="K116" s="36">
        <f t="shared" si="14"/>
        <v>0.0009774026316596643</v>
      </c>
      <c r="L116" s="77">
        <f t="shared" si="15"/>
        <v>312310.02901038266</v>
      </c>
      <c r="M116" s="78">
        <f t="shared" si="16"/>
        <v>52398.47395885617</v>
      </c>
      <c r="N116" s="79">
        <f t="shared" si="9"/>
        <v>364708.50296923885</v>
      </c>
      <c r="O116" s="36"/>
      <c r="P116" s="36"/>
      <c r="Q116" s="36"/>
    </row>
    <row r="117" spans="1:17" s="55" customFormat="1" ht="12.75">
      <c r="A117" s="30" t="s">
        <v>489</v>
      </c>
      <c r="B117" s="31" t="s">
        <v>518</v>
      </c>
      <c r="C117" s="55">
        <v>583</v>
      </c>
      <c r="D117" s="32">
        <v>1143263.97</v>
      </c>
      <c r="E117" s="33">
        <v>66350</v>
      </c>
      <c r="F117" s="34">
        <f t="shared" si="10"/>
        <v>10045.55982682743</v>
      </c>
      <c r="G117" s="35">
        <f t="shared" si="11"/>
        <v>0.0005484064072542271</v>
      </c>
      <c r="H117" s="36">
        <f t="shared" si="12"/>
        <v>17.23080587792012</v>
      </c>
      <c r="I117" s="31">
        <f t="shared" si="17"/>
        <v>3632.5598268274293</v>
      </c>
      <c r="J117" s="36">
        <f t="shared" si="13"/>
        <v>3632.5598268274293</v>
      </c>
      <c r="K117" s="36">
        <f t="shared" si="14"/>
        <v>0.0009640256173639472</v>
      </c>
      <c r="L117" s="77">
        <f t="shared" si="15"/>
        <v>108825.58483619521</v>
      </c>
      <c r="M117" s="78">
        <f t="shared" si="16"/>
        <v>51681.33333275496</v>
      </c>
      <c r="N117" s="79">
        <f t="shared" si="9"/>
        <v>160506.9181689502</v>
      </c>
      <c r="O117" s="36"/>
      <c r="P117" s="36"/>
      <c r="Q117" s="36"/>
    </row>
    <row r="118" spans="1:17" s="55" customFormat="1" ht="12.75">
      <c r="A118" s="30" t="s">
        <v>490</v>
      </c>
      <c r="B118" s="31" t="s">
        <v>438</v>
      </c>
      <c r="C118" s="55">
        <v>2171</v>
      </c>
      <c r="D118" s="32">
        <v>3702495.95</v>
      </c>
      <c r="E118" s="33">
        <v>308700</v>
      </c>
      <c r="F118" s="34">
        <f t="shared" si="10"/>
        <v>26038.60935357953</v>
      </c>
      <c r="G118" s="35">
        <f t="shared" si="11"/>
        <v>0.0014214977016370688</v>
      </c>
      <c r="H118" s="36">
        <f t="shared" si="12"/>
        <v>11.993832037576937</v>
      </c>
      <c r="I118" s="31">
        <f t="shared" si="17"/>
        <v>2157.609353579529</v>
      </c>
      <c r="J118" s="36">
        <f t="shared" si="13"/>
        <v>2157.609353579529</v>
      </c>
      <c r="K118" s="36">
        <f t="shared" si="14"/>
        <v>0.0005725964026121312</v>
      </c>
      <c r="L118" s="77">
        <f t="shared" si="15"/>
        <v>282081.5305541253</v>
      </c>
      <c r="M118" s="78">
        <f t="shared" si="16"/>
        <v>30696.84561853494</v>
      </c>
      <c r="N118" s="79">
        <f t="shared" si="9"/>
        <v>312778.37617266027</v>
      </c>
      <c r="O118" s="36"/>
      <c r="P118" s="36"/>
      <c r="Q118" s="36"/>
    </row>
    <row r="119" spans="1:17" s="55" customFormat="1" ht="12.75">
      <c r="A119" s="30" t="s">
        <v>489</v>
      </c>
      <c r="B119" s="31" t="s">
        <v>405</v>
      </c>
      <c r="C119" s="55">
        <v>72</v>
      </c>
      <c r="D119" s="32">
        <v>347735.44</v>
      </c>
      <c r="E119" s="33">
        <v>40200</v>
      </c>
      <c r="F119" s="34">
        <f t="shared" si="10"/>
        <v>622.8097432835821</v>
      </c>
      <c r="G119" s="35">
        <f t="shared" si="11"/>
        <v>3.4000380228181405E-05</v>
      </c>
      <c r="H119" s="36">
        <f t="shared" si="12"/>
        <v>8.650135323383084</v>
      </c>
      <c r="I119" s="31">
        <f t="shared" si="17"/>
        <v>-169.19025671641793</v>
      </c>
      <c r="J119" s="36">
        <f t="shared" si="13"/>
        <v>0</v>
      </c>
      <c r="K119" s="36">
        <f t="shared" si="14"/>
        <v>0</v>
      </c>
      <c r="L119" s="77">
        <f t="shared" si="15"/>
        <v>6747.024130353702</v>
      </c>
      <c r="M119" s="78">
        <f t="shared" si="16"/>
        <v>0</v>
      </c>
      <c r="N119" s="79">
        <f t="shared" si="9"/>
        <v>6747.024130353702</v>
      </c>
      <c r="O119" s="36"/>
      <c r="P119" s="36"/>
      <c r="Q119" s="36"/>
    </row>
    <row r="120" spans="1:17" s="55" customFormat="1" ht="12.75">
      <c r="A120" s="30" t="s">
        <v>479</v>
      </c>
      <c r="B120" s="31" t="s">
        <v>125</v>
      </c>
      <c r="C120" s="55">
        <v>1681</v>
      </c>
      <c r="D120" s="32">
        <v>4366618.14</v>
      </c>
      <c r="E120" s="33">
        <v>355750</v>
      </c>
      <c r="F120" s="34">
        <f t="shared" si="10"/>
        <v>20633.26800657765</v>
      </c>
      <c r="G120" s="35">
        <f t="shared" si="11"/>
        <v>0.0011264097344960468</v>
      </c>
      <c r="H120" s="36">
        <f t="shared" si="12"/>
        <v>12.274400955727335</v>
      </c>
      <c r="I120" s="31">
        <f t="shared" si="17"/>
        <v>2142.268006577651</v>
      </c>
      <c r="J120" s="36">
        <f t="shared" si="13"/>
        <v>2142.268006577651</v>
      </c>
      <c r="K120" s="36">
        <f t="shared" si="14"/>
        <v>0.0005685250446112372</v>
      </c>
      <c r="L120" s="77">
        <f t="shared" si="15"/>
        <v>223524.37261895393</v>
      </c>
      <c r="M120" s="78">
        <f t="shared" si="16"/>
        <v>30478.58045402972</v>
      </c>
      <c r="N120" s="79">
        <f t="shared" si="9"/>
        <v>254002.95307298366</v>
      </c>
      <c r="O120" s="36"/>
      <c r="P120" s="36"/>
      <c r="Q120" s="36"/>
    </row>
    <row r="121" spans="1:17" s="55" customFormat="1" ht="12.75">
      <c r="A121" s="30" t="s">
        <v>479</v>
      </c>
      <c r="B121" s="31" t="s">
        <v>126</v>
      </c>
      <c r="C121" s="55">
        <v>2197</v>
      </c>
      <c r="D121" s="32">
        <v>4640063.13</v>
      </c>
      <c r="E121" s="33">
        <v>647600</v>
      </c>
      <c r="F121" s="34">
        <f t="shared" si="10"/>
        <v>15741.53597376467</v>
      </c>
      <c r="G121" s="35">
        <f t="shared" si="11"/>
        <v>0.0008593606863980856</v>
      </c>
      <c r="H121" s="36">
        <f t="shared" si="12"/>
        <v>7.165014098208771</v>
      </c>
      <c r="I121" s="31">
        <f t="shared" si="17"/>
        <v>-8425.46402623533</v>
      </c>
      <c r="J121" s="36">
        <f t="shared" si="13"/>
        <v>0</v>
      </c>
      <c r="K121" s="36">
        <f t="shared" si="14"/>
        <v>0</v>
      </c>
      <c r="L121" s="77">
        <f t="shared" si="15"/>
        <v>170531.24844172754</v>
      </c>
      <c r="M121" s="78">
        <f t="shared" si="16"/>
        <v>0</v>
      </c>
      <c r="N121" s="79">
        <f t="shared" si="9"/>
        <v>170531.24844172754</v>
      </c>
      <c r="O121" s="36"/>
      <c r="P121" s="36"/>
      <c r="Q121" s="36"/>
    </row>
    <row r="122" spans="1:17" s="55" customFormat="1" ht="12.75">
      <c r="A122" s="30" t="s">
        <v>483</v>
      </c>
      <c r="B122" s="31" t="s">
        <v>221</v>
      </c>
      <c r="C122" s="55">
        <v>1192</v>
      </c>
      <c r="D122" s="32">
        <v>3868087.73</v>
      </c>
      <c r="E122" s="33">
        <v>410100</v>
      </c>
      <c r="F122" s="34">
        <f t="shared" si="10"/>
        <v>11243.01529909778</v>
      </c>
      <c r="G122" s="35">
        <f t="shared" si="11"/>
        <v>0.0006137778016528698</v>
      </c>
      <c r="H122" s="36">
        <f t="shared" si="12"/>
        <v>9.432059814679347</v>
      </c>
      <c r="I122" s="31">
        <f t="shared" si="17"/>
        <v>-1868.9847009022185</v>
      </c>
      <c r="J122" s="36">
        <f t="shared" si="13"/>
        <v>0</v>
      </c>
      <c r="K122" s="36">
        <f t="shared" si="14"/>
        <v>0</v>
      </c>
      <c r="L122" s="77">
        <f t="shared" si="15"/>
        <v>121797.86257198753</v>
      </c>
      <c r="M122" s="78">
        <f t="shared" si="16"/>
        <v>0</v>
      </c>
      <c r="N122" s="79">
        <f t="shared" si="9"/>
        <v>121797.86257198753</v>
      </c>
      <c r="O122" s="36"/>
      <c r="P122" s="36"/>
      <c r="Q122" s="36"/>
    </row>
    <row r="123" spans="1:17" s="55" customFormat="1" ht="12.75">
      <c r="A123" s="30" t="s">
        <v>487</v>
      </c>
      <c r="B123" s="31" t="s">
        <v>343</v>
      </c>
      <c r="C123" s="55">
        <v>63</v>
      </c>
      <c r="D123" s="32">
        <v>108299</v>
      </c>
      <c r="E123" s="33">
        <v>10550</v>
      </c>
      <c r="F123" s="34">
        <f t="shared" si="10"/>
        <v>646.7144075829384</v>
      </c>
      <c r="G123" s="35">
        <f t="shared" si="11"/>
        <v>3.5305381770257593E-05</v>
      </c>
      <c r="H123" s="36">
        <f t="shared" si="12"/>
        <v>10.265308056872039</v>
      </c>
      <c r="I123" s="31">
        <f t="shared" si="17"/>
        <v>-46.28559241706156</v>
      </c>
      <c r="J123" s="36">
        <f t="shared" si="13"/>
        <v>0</v>
      </c>
      <c r="K123" s="36">
        <f t="shared" si="14"/>
        <v>0</v>
      </c>
      <c r="L123" s="77">
        <f t="shared" si="15"/>
        <v>7005.988201797787</v>
      </c>
      <c r="M123" s="78">
        <f t="shared" si="16"/>
        <v>0</v>
      </c>
      <c r="N123" s="79">
        <f t="shared" si="9"/>
        <v>7005.988201797787</v>
      </c>
      <c r="O123" s="36"/>
      <c r="P123" s="36"/>
      <c r="Q123" s="36"/>
    </row>
    <row r="124" spans="1:17" s="55" customFormat="1" ht="12.75">
      <c r="A124" s="30" t="s">
        <v>489</v>
      </c>
      <c r="B124" s="31" t="s">
        <v>406</v>
      </c>
      <c r="C124" s="55">
        <v>309</v>
      </c>
      <c r="D124" s="32">
        <v>277213.73</v>
      </c>
      <c r="E124" s="33">
        <v>22000</v>
      </c>
      <c r="F124" s="34">
        <f t="shared" si="10"/>
        <v>3893.592844090909</v>
      </c>
      <c r="G124" s="35">
        <f t="shared" si="11"/>
        <v>0.00021255871248073796</v>
      </c>
      <c r="H124" s="36">
        <f t="shared" si="12"/>
        <v>12.60062409090909</v>
      </c>
      <c r="I124" s="31">
        <f t="shared" si="17"/>
        <v>494.5928440909088</v>
      </c>
      <c r="J124" s="36">
        <f t="shared" si="13"/>
        <v>494.5928440909088</v>
      </c>
      <c r="K124" s="36">
        <f t="shared" si="14"/>
        <v>0.00013125734870138452</v>
      </c>
      <c r="L124" s="77">
        <f t="shared" si="15"/>
        <v>42180.08012262639</v>
      </c>
      <c r="M124" s="78">
        <f t="shared" si="16"/>
        <v>7036.695569521282</v>
      </c>
      <c r="N124" s="79">
        <f t="shared" si="9"/>
        <v>49216.77569214767</v>
      </c>
      <c r="O124" s="36"/>
      <c r="P124" s="36"/>
      <c r="Q124" s="36"/>
    </row>
    <row r="125" spans="1:17" s="55" customFormat="1" ht="12.75">
      <c r="A125" s="30" t="s">
        <v>487</v>
      </c>
      <c r="B125" s="31" t="s">
        <v>344</v>
      </c>
      <c r="C125" s="55">
        <v>880</v>
      </c>
      <c r="D125" s="32">
        <v>1260621.69</v>
      </c>
      <c r="E125" s="33">
        <v>85000</v>
      </c>
      <c r="F125" s="34">
        <f t="shared" si="10"/>
        <v>13051.142202352941</v>
      </c>
      <c r="G125" s="35">
        <f t="shared" si="11"/>
        <v>0.0007124869224950713</v>
      </c>
      <c r="H125" s="36">
        <f t="shared" si="12"/>
        <v>14.830843411764706</v>
      </c>
      <c r="I125" s="31">
        <f t="shared" si="17"/>
        <v>3371.142202352941</v>
      </c>
      <c r="J125" s="36">
        <f t="shared" si="13"/>
        <v>3371.142202352941</v>
      </c>
      <c r="K125" s="36">
        <f t="shared" si="14"/>
        <v>0.000894649392652478</v>
      </c>
      <c r="L125" s="77">
        <f t="shared" si="15"/>
        <v>141385.66764177676</v>
      </c>
      <c r="M125" s="78">
        <f t="shared" si="16"/>
        <v>47962.07968419976</v>
      </c>
      <c r="N125" s="79">
        <f t="shared" si="9"/>
        <v>189347.74732597652</v>
      </c>
      <c r="O125" s="36"/>
      <c r="P125" s="36"/>
      <c r="Q125" s="36"/>
    </row>
    <row r="126" spans="1:17" s="55" customFormat="1" ht="12.75">
      <c r="A126" s="30" t="s">
        <v>484</v>
      </c>
      <c r="B126" s="31" t="s">
        <v>262</v>
      </c>
      <c r="C126" s="55">
        <v>3787</v>
      </c>
      <c r="D126" s="32">
        <v>4272544.22</v>
      </c>
      <c r="E126" s="33">
        <v>271450</v>
      </c>
      <c r="F126" s="34">
        <f t="shared" si="10"/>
        <v>59606.28093991527</v>
      </c>
      <c r="G126" s="35">
        <f t="shared" si="11"/>
        <v>0.0032540213729799327</v>
      </c>
      <c r="H126" s="36">
        <f t="shared" si="12"/>
        <v>15.739709780806777</v>
      </c>
      <c r="I126" s="31">
        <f t="shared" si="17"/>
        <v>17949.280939915265</v>
      </c>
      <c r="J126" s="36">
        <f t="shared" si="13"/>
        <v>17949.280939915265</v>
      </c>
      <c r="K126" s="36">
        <f t="shared" si="14"/>
        <v>0.0047634636356294145</v>
      </c>
      <c r="L126" s="77">
        <f t="shared" si="15"/>
        <v>645726.9176650207</v>
      </c>
      <c r="M126" s="78">
        <f t="shared" si="16"/>
        <v>255368.89013861114</v>
      </c>
      <c r="N126" s="79">
        <f t="shared" si="9"/>
        <v>901095.8078036318</v>
      </c>
      <c r="O126" s="36"/>
      <c r="P126" s="36"/>
      <c r="Q126" s="36"/>
    </row>
    <row r="127" spans="1:17" s="55" customFormat="1" ht="12.75">
      <c r="A127" s="30" t="s">
        <v>483</v>
      </c>
      <c r="B127" s="31" t="s">
        <v>222</v>
      </c>
      <c r="C127" s="55">
        <v>2292</v>
      </c>
      <c r="D127" s="32">
        <v>3505371.77</v>
      </c>
      <c r="E127" s="33">
        <v>205950</v>
      </c>
      <c r="F127" s="34">
        <f t="shared" si="10"/>
        <v>39010.98371857247</v>
      </c>
      <c r="G127" s="35">
        <f t="shared" si="11"/>
        <v>0.002129684536587151</v>
      </c>
      <c r="H127" s="36">
        <f t="shared" si="12"/>
        <v>17.02049900461277</v>
      </c>
      <c r="I127" s="31">
        <f t="shared" si="17"/>
        <v>13798.983718572468</v>
      </c>
      <c r="J127" s="36">
        <f t="shared" si="13"/>
        <v>13798.983718572468</v>
      </c>
      <c r="K127" s="36">
        <f t="shared" si="14"/>
        <v>0.003662038461155905</v>
      </c>
      <c r="L127" s="77">
        <f t="shared" si="15"/>
        <v>422613.8902554036</v>
      </c>
      <c r="M127" s="78">
        <f t="shared" si="16"/>
        <v>196321.5779533758</v>
      </c>
      <c r="N127" s="79">
        <f t="shared" si="9"/>
        <v>618935.4682087793</v>
      </c>
      <c r="O127" s="36"/>
      <c r="P127" s="36"/>
      <c r="Q127" s="36"/>
    </row>
    <row r="128" spans="1:17" s="55" customFormat="1" ht="12.75">
      <c r="A128" s="30" t="s">
        <v>484</v>
      </c>
      <c r="B128" s="31" t="s">
        <v>263</v>
      </c>
      <c r="C128" s="55">
        <v>1218</v>
      </c>
      <c r="D128" s="32">
        <v>1422868.27</v>
      </c>
      <c r="E128" s="33">
        <v>122950</v>
      </c>
      <c r="F128" s="34">
        <f t="shared" si="10"/>
        <v>14095.596200569338</v>
      </c>
      <c r="G128" s="35">
        <f t="shared" si="11"/>
        <v>0.0007695056725277475</v>
      </c>
      <c r="H128" s="36">
        <f t="shared" si="12"/>
        <v>11.572739080927207</v>
      </c>
      <c r="I128" s="31">
        <f t="shared" si="17"/>
        <v>697.5962005693376</v>
      </c>
      <c r="J128" s="36">
        <f t="shared" si="13"/>
        <v>697.5962005693376</v>
      </c>
      <c r="K128" s="36">
        <f t="shared" si="14"/>
        <v>0.00018513132335990783</v>
      </c>
      <c r="L128" s="77">
        <f t="shared" si="15"/>
        <v>152700.44941101727</v>
      </c>
      <c r="M128" s="78">
        <f t="shared" si="16"/>
        <v>9924.87487942482</v>
      </c>
      <c r="N128" s="79">
        <f t="shared" si="9"/>
        <v>162625.32429044208</v>
      </c>
      <c r="O128" s="36"/>
      <c r="P128" s="36"/>
      <c r="Q128" s="36"/>
    </row>
    <row r="129" spans="1:17" s="55" customFormat="1" ht="12.75">
      <c r="A129" s="30" t="s">
        <v>485</v>
      </c>
      <c r="B129" s="31" t="s">
        <v>311</v>
      </c>
      <c r="C129" s="55">
        <v>4439</v>
      </c>
      <c r="D129" s="32">
        <v>6396402.65</v>
      </c>
      <c r="E129" s="33">
        <v>384100</v>
      </c>
      <c r="F129" s="34">
        <f t="shared" si="10"/>
        <v>73922.49769161677</v>
      </c>
      <c r="G129" s="35">
        <f t="shared" si="11"/>
        <v>0.00403557114517943</v>
      </c>
      <c r="H129" s="36">
        <f t="shared" si="12"/>
        <v>16.652961858890915</v>
      </c>
      <c r="I129" s="31">
        <f t="shared" si="17"/>
        <v>25093.497691616772</v>
      </c>
      <c r="J129" s="36">
        <f t="shared" si="13"/>
        <v>25093.497691616772</v>
      </c>
      <c r="K129" s="36">
        <f t="shared" si="14"/>
        <v>0.006659429096067814</v>
      </c>
      <c r="L129" s="77">
        <f t="shared" si="15"/>
        <v>800817.3942042148</v>
      </c>
      <c r="M129" s="78">
        <f t="shared" si="16"/>
        <v>357011.44110758055</v>
      </c>
      <c r="N129" s="79">
        <f t="shared" si="9"/>
        <v>1157828.8353117954</v>
      </c>
      <c r="O129" s="36"/>
      <c r="P129" s="36"/>
      <c r="Q129" s="36"/>
    </row>
    <row r="130" spans="1:17" s="55" customFormat="1" ht="12.75">
      <c r="A130" s="30" t="s">
        <v>482</v>
      </c>
      <c r="B130" s="31" t="s">
        <v>204</v>
      </c>
      <c r="C130" s="55">
        <v>1759</v>
      </c>
      <c r="D130" s="32">
        <v>2368464.18</v>
      </c>
      <c r="E130" s="33">
        <v>202000</v>
      </c>
      <c r="F130" s="34">
        <f t="shared" si="10"/>
        <v>20624.398478316834</v>
      </c>
      <c r="G130" s="35">
        <f t="shared" si="11"/>
        <v>0.0011259255299109958</v>
      </c>
      <c r="H130" s="36">
        <f t="shared" si="12"/>
        <v>11.725070198019802</v>
      </c>
      <c r="I130" s="31">
        <f t="shared" si="17"/>
        <v>1275.3984783168316</v>
      </c>
      <c r="J130" s="36">
        <f t="shared" si="13"/>
        <v>1275.3984783168316</v>
      </c>
      <c r="K130" s="36">
        <f t="shared" si="14"/>
        <v>0.0003384711784687236</v>
      </c>
      <c r="L130" s="77">
        <f t="shared" si="15"/>
        <v>223428.28722233654</v>
      </c>
      <c r="M130" s="78">
        <f t="shared" si="16"/>
        <v>18145.41178460046</v>
      </c>
      <c r="N130" s="79">
        <f t="shared" si="9"/>
        <v>241573.699006937</v>
      </c>
      <c r="O130" s="36"/>
      <c r="P130" s="36"/>
      <c r="Q130" s="36"/>
    </row>
    <row r="131" spans="1:17" s="55" customFormat="1" ht="12.75">
      <c r="A131" s="30" t="s">
        <v>484</v>
      </c>
      <c r="B131" s="31" t="s">
        <v>264</v>
      </c>
      <c r="C131" s="55">
        <v>25</v>
      </c>
      <c r="D131" s="32">
        <v>98425.51</v>
      </c>
      <c r="E131" s="33">
        <v>4900</v>
      </c>
      <c r="F131" s="34">
        <f t="shared" si="10"/>
        <v>502.1709693877551</v>
      </c>
      <c r="G131" s="35">
        <f t="shared" si="11"/>
        <v>2.7414477828687186E-05</v>
      </c>
      <c r="H131" s="36">
        <f t="shared" si="12"/>
        <v>20.086838775510202</v>
      </c>
      <c r="I131" s="31">
        <f t="shared" si="17"/>
        <v>227.17096938775506</v>
      </c>
      <c r="J131" s="36">
        <f t="shared" si="13"/>
        <v>227.17096938775506</v>
      </c>
      <c r="K131" s="36">
        <f t="shared" si="14"/>
        <v>6.0287688145927625E-05</v>
      </c>
      <c r="L131" s="77">
        <f t="shared" si="15"/>
        <v>5440.119851303568</v>
      </c>
      <c r="M131" s="78">
        <f t="shared" si="16"/>
        <v>3232.017957625064</v>
      </c>
      <c r="N131" s="79">
        <f aca="true" t="shared" si="18" ref="N131:N194">L131+M131</f>
        <v>8672.137808928632</v>
      </c>
      <c r="O131" s="36"/>
      <c r="P131" s="36"/>
      <c r="Q131" s="36"/>
    </row>
    <row r="132" spans="1:17" s="55" customFormat="1" ht="12.75">
      <c r="A132" s="30" t="s">
        <v>475</v>
      </c>
      <c r="B132" s="31" t="s">
        <v>1</v>
      </c>
      <c r="C132" s="55">
        <v>4210</v>
      </c>
      <c r="D132" s="32">
        <v>7514716.86</v>
      </c>
      <c r="E132" s="33">
        <v>594200</v>
      </c>
      <c r="F132" s="34">
        <f t="shared" si="10"/>
        <v>53242.945103668804</v>
      </c>
      <c r="G132" s="35">
        <f t="shared" si="11"/>
        <v>0.002906634646479285</v>
      </c>
      <c r="H132" s="36">
        <f t="shared" si="12"/>
        <v>12.646780309660048</v>
      </c>
      <c r="I132" s="31">
        <f t="shared" si="17"/>
        <v>6932.945103668804</v>
      </c>
      <c r="J132" s="36">
        <f t="shared" si="13"/>
        <v>6932.945103668804</v>
      </c>
      <c r="K132" s="36">
        <f t="shared" si="14"/>
        <v>0.001839897208121656</v>
      </c>
      <c r="L132" s="77">
        <f t="shared" si="15"/>
        <v>576791.611338012</v>
      </c>
      <c r="M132" s="78">
        <f t="shared" si="16"/>
        <v>98636.73661593371</v>
      </c>
      <c r="N132" s="79">
        <f t="shared" si="18"/>
        <v>675428.3479539457</v>
      </c>
      <c r="O132" s="36"/>
      <c r="P132" s="36"/>
      <c r="Q132" s="36"/>
    </row>
    <row r="133" spans="1:17" s="55" customFormat="1" ht="12.75">
      <c r="A133" s="30" t="s">
        <v>476</v>
      </c>
      <c r="B133" s="31" t="s">
        <v>25</v>
      </c>
      <c r="C133" s="55">
        <v>214</v>
      </c>
      <c r="D133" s="32">
        <v>255745.82</v>
      </c>
      <c r="E133" s="33">
        <v>20200</v>
      </c>
      <c r="F133" s="34">
        <f aca="true" t="shared" si="19" ref="F133:F196">(C133*D133)/E133</f>
        <v>2709.38640990099</v>
      </c>
      <c r="G133" s="35">
        <f t="shared" si="11"/>
        <v>0.00014791060852070874</v>
      </c>
      <c r="H133" s="36">
        <f aca="true" t="shared" si="20" ref="H133:H196">D133/E133</f>
        <v>12.660684158415842</v>
      </c>
      <c r="I133" s="31">
        <f t="shared" si="17"/>
        <v>355.3864099009902</v>
      </c>
      <c r="J133" s="36">
        <f aca="true" t="shared" si="21" ref="J133:J196">IF(I133&gt;0,I133,0)</f>
        <v>355.3864099009902</v>
      </c>
      <c r="K133" s="36">
        <f t="shared" si="14"/>
        <v>9.431409791997205E-05</v>
      </c>
      <c r="L133" s="77">
        <f t="shared" si="15"/>
        <v>29351.331900616806</v>
      </c>
      <c r="M133" s="78">
        <f t="shared" si="16"/>
        <v>5056.170961419574</v>
      </c>
      <c r="N133" s="79">
        <f t="shared" si="18"/>
        <v>34407.50286203638</v>
      </c>
      <c r="O133" s="36"/>
      <c r="P133" s="36"/>
      <c r="Q133" s="36"/>
    </row>
    <row r="134" spans="1:17" s="55" customFormat="1" ht="12.75">
      <c r="A134" s="30" t="s">
        <v>476</v>
      </c>
      <c r="B134" s="31" t="s">
        <v>26</v>
      </c>
      <c r="C134" s="55">
        <v>766</v>
      </c>
      <c r="D134" s="32">
        <v>1297662.8</v>
      </c>
      <c r="E134" s="33">
        <v>102800</v>
      </c>
      <c r="F134" s="34">
        <f t="shared" si="19"/>
        <v>9669.355105058366</v>
      </c>
      <c r="G134" s="35">
        <f t="shared" si="11"/>
        <v>0.0005278686688489992</v>
      </c>
      <c r="H134" s="36">
        <f t="shared" si="20"/>
        <v>12.623178988326849</v>
      </c>
      <c r="I134" s="31">
        <f t="shared" si="17"/>
        <v>1243.3551050583665</v>
      </c>
      <c r="J134" s="36">
        <f t="shared" si="21"/>
        <v>1243.3551050583665</v>
      </c>
      <c r="K134" s="36">
        <f t="shared" si="14"/>
        <v>0.00032996735907949294</v>
      </c>
      <c r="L134" s="77">
        <f t="shared" si="15"/>
        <v>104750.08286612868</v>
      </c>
      <c r="M134" s="78">
        <f t="shared" si="16"/>
        <v>17689.522732960813</v>
      </c>
      <c r="N134" s="79">
        <f t="shared" si="18"/>
        <v>122439.6055990895</v>
      </c>
      <c r="O134" s="36"/>
      <c r="P134" s="36"/>
      <c r="Q134" s="36"/>
    </row>
    <row r="135" spans="1:17" s="55" customFormat="1" ht="12.75">
      <c r="A135" s="30" t="s">
        <v>489</v>
      </c>
      <c r="B135" s="31" t="s">
        <v>492</v>
      </c>
      <c r="C135" s="55">
        <v>1332</v>
      </c>
      <c r="D135" s="32">
        <v>1715653.68</v>
      </c>
      <c r="E135" s="33">
        <v>112100</v>
      </c>
      <c r="F135" s="34">
        <f t="shared" si="19"/>
        <v>20385.8224956289</v>
      </c>
      <c r="G135" s="35">
        <f aca="true" t="shared" si="22" ref="G135:G198">F135/$F$494</f>
        <v>0.0011129012087403999</v>
      </c>
      <c r="H135" s="36">
        <f t="shared" si="20"/>
        <v>15.304671543264941</v>
      </c>
      <c r="I135" s="31">
        <f t="shared" si="17"/>
        <v>5733.822495628902</v>
      </c>
      <c r="J135" s="36">
        <f t="shared" si="21"/>
        <v>5733.822495628902</v>
      </c>
      <c r="K135" s="36">
        <f aca="true" t="shared" si="23" ref="K135:K198">J135/$J$494</f>
        <v>0.001521668474771286</v>
      </c>
      <c r="L135" s="77">
        <f aca="true" t="shared" si="24" ref="L135:L198">$B$501*G135</f>
        <v>220843.74526634245</v>
      </c>
      <c r="M135" s="78">
        <f aca="true" t="shared" si="25" ref="M135:M198">$G$501*K135</f>
        <v>81576.52063400524</v>
      </c>
      <c r="N135" s="79">
        <f t="shared" si="18"/>
        <v>302420.2659003477</v>
      </c>
      <c r="O135" s="36"/>
      <c r="P135" s="36"/>
      <c r="Q135" s="36"/>
    </row>
    <row r="136" spans="1:17" s="55" customFormat="1" ht="12.75">
      <c r="A136" s="30" t="s">
        <v>484</v>
      </c>
      <c r="B136" s="31" t="s">
        <v>509</v>
      </c>
      <c r="C136" s="55">
        <v>1565</v>
      </c>
      <c r="D136" s="32">
        <v>2407089.11</v>
      </c>
      <c r="E136" s="33">
        <v>76350</v>
      </c>
      <c r="F136" s="34">
        <f t="shared" si="19"/>
        <v>49339.80952390307</v>
      </c>
      <c r="G136" s="35">
        <f t="shared" si="22"/>
        <v>0.002693554977727615</v>
      </c>
      <c r="H136" s="36">
        <f t="shared" si="20"/>
        <v>31.52703483955468</v>
      </c>
      <c r="I136" s="31">
        <f aca="true" t="shared" si="26" ref="I136:I199">(H136-11)*C136</f>
        <v>32124.809523903074</v>
      </c>
      <c r="J136" s="36">
        <f t="shared" si="21"/>
        <v>32124.809523903074</v>
      </c>
      <c r="K136" s="36">
        <f t="shared" si="23"/>
        <v>0.008525431324011366</v>
      </c>
      <c r="L136" s="77">
        <f t="shared" si="24"/>
        <v>534508.1528264603</v>
      </c>
      <c r="M136" s="78">
        <f t="shared" si="25"/>
        <v>457047.66566944943</v>
      </c>
      <c r="N136" s="79">
        <f t="shared" si="18"/>
        <v>991555.8184959097</v>
      </c>
      <c r="O136" s="36"/>
      <c r="P136" s="36"/>
      <c r="Q136" s="36"/>
    </row>
    <row r="137" spans="1:17" s="55" customFormat="1" ht="12.75">
      <c r="A137" s="30" t="s">
        <v>479</v>
      </c>
      <c r="B137" s="31" t="s">
        <v>127</v>
      </c>
      <c r="C137" s="55">
        <v>432</v>
      </c>
      <c r="D137" s="32">
        <v>1157117.47</v>
      </c>
      <c r="E137" s="33">
        <v>88400</v>
      </c>
      <c r="F137" s="34">
        <f t="shared" si="19"/>
        <v>5654.691708597285</v>
      </c>
      <c r="G137" s="35">
        <f t="shared" si="22"/>
        <v>0.0003087004823524582</v>
      </c>
      <c r="H137" s="36">
        <f t="shared" si="20"/>
        <v>13.089564140271493</v>
      </c>
      <c r="I137" s="31">
        <f t="shared" si="26"/>
        <v>902.6917085972851</v>
      </c>
      <c r="J137" s="36">
        <f t="shared" si="21"/>
        <v>902.6917085972851</v>
      </c>
      <c r="K137" s="36">
        <f t="shared" si="23"/>
        <v>0.00023956052292463875</v>
      </c>
      <c r="L137" s="77">
        <f t="shared" si="24"/>
        <v>61258.42092076118</v>
      </c>
      <c r="M137" s="78">
        <f t="shared" si="25"/>
        <v>12842.81975046648</v>
      </c>
      <c r="N137" s="79">
        <f t="shared" si="18"/>
        <v>74101.24067122766</v>
      </c>
      <c r="O137" s="36"/>
      <c r="P137" s="36"/>
      <c r="Q137" s="36"/>
    </row>
    <row r="138" spans="1:17" s="55" customFormat="1" ht="12.75">
      <c r="A138" s="30" t="s">
        <v>476</v>
      </c>
      <c r="B138" s="31" t="s">
        <v>27</v>
      </c>
      <c r="C138" s="55">
        <v>1320</v>
      </c>
      <c r="D138" s="32">
        <v>3204655.75</v>
      </c>
      <c r="E138" s="33">
        <v>292750</v>
      </c>
      <c r="F138" s="34">
        <f t="shared" si="19"/>
        <v>14449.686046114432</v>
      </c>
      <c r="G138" s="35">
        <f t="shared" si="22"/>
        <v>0.0007888361173599014</v>
      </c>
      <c r="H138" s="36">
        <f t="shared" si="20"/>
        <v>10.946731853116994</v>
      </c>
      <c r="I138" s="31">
        <f t="shared" si="26"/>
        <v>-70.31395388556831</v>
      </c>
      <c r="J138" s="36">
        <f t="shared" si="21"/>
        <v>0</v>
      </c>
      <c r="K138" s="36">
        <f t="shared" si="23"/>
        <v>0</v>
      </c>
      <c r="L138" s="77">
        <f t="shared" si="24"/>
        <v>156536.37644647175</v>
      </c>
      <c r="M138" s="78">
        <f t="shared" si="25"/>
        <v>0</v>
      </c>
      <c r="N138" s="79">
        <f t="shared" si="18"/>
        <v>156536.37644647175</v>
      </c>
      <c r="O138" s="36"/>
      <c r="P138" s="36"/>
      <c r="Q138" s="36"/>
    </row>
    <row r="139" spans="1:17" s="55" customFormat="1" ht="12.75">
      <c r="A139" s="30" t="s">
        <v>489</v>
      </c>
      <c r="B139" s="31" t="s">
        <v>407</v>
      </c>
      <c r="C139" s="55">
        <v>1299</v>
      </c>
      <c r="D139" s="32">
        <v>3098826.57</v>
      </c>
      <c r="E139" s="33">
        <v>165750</v>
      </c>
      <c r="F139" s="34">
        <f t="shared" si="19"/>
        <v>24285.826331402714</v>
      </c>
      <c r="G139" s="35">
        <f t="shared" si="22"/>
        <v>0.0013258099095718485</v>
      </c>
      <c r="H139" s="36">
        <f t="shared" si="20"/>
        <v>18.69578624434389</v>
      </c>
      <c r="I139" s="31">
        <f t="shared" si="26"/>
        <v>9996.826331402712</v>
      </c>
      <c r="J139" s="36">
        <f t="shared" si="21"/>
        <v>9996.826331402712</v>
      </c>
      <c r="K139" s="36">
        <f t="shared" si="23"/>
        <v>0.0026530042546408675</v>
      </c>
      <c r="L139" s="77">
        <f t="shared" si="24"/>
        <v>263093.2769607377</v>
      </c>
      <c r="M139" s="78">
        <f t="shared" si="25"/>
        <v>142227.33789194378</v>
      </c>
      <c r="N139" s="79">
        <f t="shared" si="18"/>
        <v>405320.6148526815</v>
      </c>
      <c r="O139" s="36"/>
      <c r="P139" s="36"/>
      <c r="Q139" s="36"/>
    </row>
    <row r="140" spans="1:17" s="55" customFormat="1" ht="12.75">
      <c r="A140" s="30" t="s">
        <v>484</v>
      </c>
      <c r="B140" s="31" t="s">
        <v>265</v>
      </c>
      <c r="C140" s="55">
        <v>2171</v>
      </c>
      <c r="D140" s="32">
        <v>3059216.3</v>
      </c>
      <c r="E140" s="33">
        <v>231250</v>
      </c>
      <c r="F140" s="34">
        <f t="shared" si="19"/>
        <v>28720.253350486484</v>
      </c>
      <c r="G140" s="35">
        <f t="shared" si="22"/>
        <v>0.001567893798542607</v>
      </c>
      <c r="H140" s="36">
        <f t="shared" si="20"/>
        <v>13.229043459459458</v>
      </c>
      <c r="I140" s="31">
        <f t="shared" si="26"/>
        <v>4839.253350486483</v>
      </c>
      <c r="J140" s="36">
        <f t="shared" si="21"/>
        <v>4839.253350486483</v>
      </c>
      <c r="K140" s="36">
        <f t="shared" si="23"/>
        <v>0.0012842635555042458</v>
      </c>
      <c r="L140" s="77">
        <f t="shared" si="24"/>
        <v>311132.32327416</v>
      </c>
      <c r="M140" s="78">
        <f t="shared" si="25"/>
        <v>68849.2626167075</v>
      </c>
      <c r="N140" s="79">
        <f t="shared" si="18"/>
        <v>379981.5858908675</v>
      </c>
      <c r="O140" s="36"/>
      <c r="P140" s="36"/>
      <c r="Q140" s="36"/>
    </row>
    <row r="141" spans="1:17" s="55" customFormat="1" ht="12.75">
      <c r="A141" s="30" t="s">
        <v>482</v>
      </c>
      <c r="B141" s="31" t="s">
        <v>205</v>
      </c>
      <c r="C141" s="55">
        <v>1200</v>
      </c>
      <c r="D141" s="32">
        <v>3591575.27</v>
      </c>
      <c r="E141" s="33">
        <v>296950</v>
      </c>
      <c r="F141" s="34">
        <f t="shared" si="19"/>
        <v>14513.85864286917</v>
      </c>
      <c r="G141" s="35">
        <f t="shared" si="22"/>
        <v>0.000792339422684554</v>
      </c>
      <c r="H141" s="36">
        <f t="shared" si="20"/>
        <v>12.094882202390975</v>
      </c>
      <c r="I141" s="31">
        <f t="shared" si="26"/>
        <v>1313.8586428691704</v>
      </c>
      <c r="J141" s="36">
        <f t="shared" si="21"/>
        <v>1313.8586428691704</v>
      </c>
      <c r="K141" s="36">
        <f t="shared" si="23"/>
        <v>0.0003486779157680426</v>
      </c>
      <c r="L141" s="77">
        <f t="shared" si="24"/>
        <v>157231.57118849515</v>
      </c>
      <c r="M141" s="78">
        <f t="shared" si="25"/>
        <v>18692.594124057756</v>
      </c>
      <c r="N141" s="79">
        <f t="shared" si="18"/>
        <v>175924.1653125529</v>
      </c>
      <c r="O141" s="36"/>
      <c r="P141" s="36"/>
      <c r="Q141" s="36"/>
    </row>
    <row r="142" spans="1:17" s="55" customFormat="1" ht="12.75">
      <c r="A142" s="30" t="s">
        <v>484</v>
      </c>
      <c r="B142" s="31" t="s">
        <v>266</v>
      </c>
      <c r="C142" s="55">
        <v>135</v>
      </c>
      <c r="D142" s="32">
        <v>166309</v>
      </c>
      <c r="E142" s="33">
        <v>11250</v>
      </c>
      <c r="F142" s="34">
        <f t="shared" si="19"/>
        <v>1995.708</v>
      </c>
      <c r="G142" s="35">
        <f t="shared" si="22"/>
        <v>0.00010894953323414422</v>
      </c>
      <c r="H142" s="36">
        <f t="shared" si="20"/>
        <v>14.783022222222222</v>
      </c>
      <c r="I142" s="31">
        <f t="shared" si="26"/>
        <v>510.70799999999997</v>
      </c>
      <c r="J142" s="36">
        <f t="shared" si="21"/>
        <v>510.70799999999997</v>
      </c>
      <c r="K142" s="36">
        <f t="shared" si="23"/>
        <v>0.00013553406370809813</v>
      </c>
      <c r="L142" s="77">
        <f t="shared" si="24"/>
        <v>21619.90909478901</v>
      </c>
      <c r="M142" s="78">
        <f t="shared" si="25"/>
        <v>7265.969906063853</v>
      </c>
      <c r="N142" s="79">
        <f t="shared" si="18"/>
        <v>28885.879000852863</v>
      </c>
      <c r="O142" s="36"/>
      <c r="P142" s="36"/>
      <c r="Q142" s="36"/>
    </row>
    <row r="143" spans="1:17" s="55" customFormat="1" ht="12.75">
      <c r="A143" s="30" t="s">
        <v>490</v>
      </c>
      <c r="B143" s="31" t="s">
        <v>439</v>
      </c>
      <c r="C143" s="55">
        <v>6924</v>
      </c>
      <c r="D143" s="32">
        <v>13848192.98</v>
      </c>
      <c r="E143" s="33">
        <v>1258450</v>
      </c>
      <c r="F143" s="34">
        <f t="shared" si="19"/>
        <v>76192.8469097064</v>
      </c>
      <c r="G143" s="35">
        <f t="shared" si="22"/>
        <v>0.004159513870061712</v>
      </c>
      <c r="H143" s="36">
        <f t="shared" si="20"/>
        <v>11.004166220350431</v>
      </c>
      <c r="I143" s="31">
        <f t="shared" si="26"/>
        <v>28.846909706383585</v>
      </c>
      <c r="J143" s="36">
        <f t="shared" si="21"/>
        <v>28.846909706383585</v>
      </c>
      <c r="K143" s="36">
        <f t="shared" si="23"/>
        <v>7.655527029000421E-06</v>
      </c>
      <c r="L143" s="77">
        <f t="shared" si="24"/>
        <v>825412.5472569274</v>
      </c>
      <c r="M143" s="78">
        <f t="shared" si="25"/>
        <v>410.41216861596916</v>
      </c>
      <c r="N143" s="79">
        <f t="shared" si="18"/>
        <v>825822.9594255433</v>
      </c>
      <c r="O143" s="36"/>
      <c r="P143" s="36"/>
      <c r="Q143" s="36"/>
    </row>
    <row r="144" spans="1:17" s="55" customFormat="1" ht="12.75">
      <c r="A144" s="30" t="s">
        <v>479</v>
      </c>
      <c r="B144" s="31" t="s">
        <v>128</v>
      </c>
      <c r="C144" s="55">
        <v>8499</v>
      </c>
      <c r="D144" s="32">
        <v>19945318.91</v>
      </c>
      <c r="E144" s="33">
        <v>1297200</v>
      </c>
      <c r="F144" s="34">
        <f t="shared" si="19"/>
        <v>130677.81792791396</v>
      </c>
      <c r="G144" s="35">
        <f t="shared" si="22"/>
        <v>0.007133953096997511</v>
      </c>
      <c r="H144" s="36">
        <f t="shared" si="20"/>
        <v>15.375669835029294</v>
      </c>
      <c r="I144" s="31">
        <f t="shared" si="26"/>
        <v>37188.817927913966</v>
      </c>
      <c r="J144" s="36">
        <f t="shared" si="21"/>
        <v>37188.817927913966</v>
      </c>
      <c r="K144" s="36">
        <f t="shared" si="23"/>
        <v>0.009869341420676303</v>
      </c>
      <c r="L144" s="77">
        <f t="shared" si="24"/>
        <v>1415659.2769618048</v>
      </c>
      <c r="M144" s="78">
        <f t="shared" si="25"/>
        <v>529094.5744071187</v>
      </c>
      <c r="N144" s="79">
        <f t="shared" si="18"/>
        <v>1944753.8513689237</v>
      </c>
      <c r="O144" s="36"/>
      <c r="P144" s="36"/>
      <c r="Q144" s="36"/>
    </row>
    <row r="145" spans="1:17" s="55" customFormat="1" ht="12.75">
      <c r="A145" s="30" t="s">
        <v>487</v>
      </c>
      <c r="B145" s="31" t="s">
        <v>345</v>
      </c>
      <c r="C145" s="55">
        <v>895</v>
      </c>
      <c r="D145" s="32">
        <v>3140381</v>
      </c>
      <c r="E145" s="33">
        <v>270100</v>
      </c>
      <c r="F145" s="34">
        <f t="shared" si="19"/>
        <v>10405.927415771936</v>
      </c>
      <c r="G145" s="35">
        <f t="shared" si="22"/>
        <v>0.0005680795661573421</v>
      </c>
      <c r="H145" s="36">
        <f t="shared" si="20"/>
        <v>11.62673454276194</v>
      </c>
      <c r="I145" s="31">
        <f t="shared" si="26"/>
        <v>560.9274157719357</v>
      </c>
      <c r="J145" s="36">
        <f t="shared" si="21"/>
        <v>560.9274157719357</v>
      </c>
      <c r="K145" s="36">
        <f t="shared" si="23"/>
        <v>0.00014886152577373447</v>
      </c>
      <c r="L145" s="77">
        <f t="shared" si="24"/>
        <v>112729.51993776744</v>
      </c>
      <c r="M145" s="78">
        <f t="shared" si="25"/>
        <v>7980.454041223265</v>
      </c>
      <c r="N145" s="79">
        <f t="shared" si="18"/>
        <v>120709.9739789907</v>
      </c>
      <c r="O145" s="36"/>
      <c r="P145" s="36"/>
      <c r="Q145" s="36"/>
    </row>
    <row r="146" spans="1:17" s="55" customFormat="1" ht="12.75">
      <c r="A146" s="30" t="s">
        <v>484</v>
      </c>
      <c r="B146" s="31" t="s">
        <v>267</v>
      </c>
      <c r="C146" s="55">
        <v>1414</v>
      </c>
      <c r="D146" s="32">
        <v>2636559.1</v>
      </c>
      <c r="E146" s="33">
        <v>183400</v>
      </c>
      <c r="F146" s="34">
        <f t="shared" si="19"/>
        <v>20327.669396946567</v>
      </c>
      <c r="G146" s="35">
        <f t="shared" si="22"/>
        <v>0.0011097265193782489</v>
      </c>
      <c r="H146" s="36">
        <f t="shared" si="20"/>
        <v>14.376003816793894</v>
      </c>
      <c r="I146" s="31">
        <f t="shared" si="26"/>
        <v>4773.669396946566</v>
      </c>
      <c r="J146" s="36">
        <f t="shared" si="21"/>
        <v>4773.669396946566</v>
      </c>
      <c r="K146" s="36">
        <f t="shared" si="23"/>
        <v>0.0012668585809643756</v>
      </c>
      <c r="L146" s="77">
        <f t="shared" si="24"/>
        <v>220213.76096648874</v>
      </c>
      <c r="M146" s="78">
        <f t="shared" si="25"/>
        <v>67916.18337623795</v>
      </c>
      <c r="N146" s="79">
        <f t="shared" si="18"/>
        <v>288129.9443427267</v>
      </c>
      <c r="O146" s="36"/>
      <c r="P146" s="36"/>
      <c r="Q146" s="36"/>
    </row>
    <row r="147" spans="1:17" s="55" customFormat="1" ht="12.75">
      <c r="A147" s="30" t="s">
        <v>484</v>
      </c>
      <c r="B147" s="31" t="s">
        <v>268</v>
      </c>
      <c r="C147" s="55">
        <v>1235</v>
      </c>
      <c r="D147" s="32">
        <v>1114815.68</v>
      </c>
      <c r="E147" s="33">
        <v>94500</v>
      </c>
      <c r="F147" s="34">
        <f t="shared" si="19"/>
        <v>14569.284283597883</v>
      </c>
      <c r="G147" s="35">
        <f t="shared" si="22"/>
        <v>0.0007953652148778992</v>
      </c>
      <c r="H147" s="36">
        <f t="shared" si="20"/>
        <v>11.796991322751323</v>
      </c>
      <c r="I147" s="31">
        <f t="shared" si="26"/>
        <v>984.2842835978836</v>
      </c>
      <c r="J147" s="36">
        <f t="shared" si="21"/>
        <v>984.2842835978836</v>
      </c>
      <c r="K147" s="36">
        <f t="shared" si="23"/>
        <v>0.00026121393986394437</v>
      </c>
      <c r="L147" s="77">
        <f t="shared" si="24"/>
        <v>157832.00838375377</v>
      </c>
      <c r="M147" s="78">
        <f t="shared" si="25"/>
        <v>14003.657635349049</v>
      </c>
      <c r="N147" s="79">
        <f t="shared" si="18"/>
        <v>171835.66601910282</v>
      </c>
      <c r="O147" s="36"/>
      <c r="P147" s="36"/>
      <c r="Q147" s="36"/>
    </row>
    <row r="148" spans="1:17" s="55" customFormat="1" ht="12.75">
      <c r="A148" s="30" t="s">
        <v>478</v>
      </c>
      <c r="B148" s="31" t="s">
        <v>103</v>
      </c>
      <c r="C148" s="55">
        <v>638</v>
      </c>
      <c r="D148" s="32">
        <v>2202872.07</v>
      </c>
      <c r="E148" s="33">
        <v>205950</v>
      </c>
      <c r="F148" s="34">
        <f t="shared" si="19"/>
        <v>6824.143630298616</v>
      </c>
      <c r="G148" s="35">
        <f t="shared" si="22"/>
        <v>0.00037254310913409805</v>
      </c>
      <c r="H148" s="36">
        <f t="shared" si="20"/>
        <v>10.696149890750181</v>
      </c>
      <c r="I148" s="31">
        <f t="shared" si="26"/>
        <v>-193.85636970138432</v>
      </c>
      <c r="J148" s="36">
        <f t="shared" si="21"/>
        <v>0</v>
      </c>
      <c r="K148" s="36">
        <f t="shared" si="23"/>
        <v>0</v>
      </c>
      <c r="L148" s="77">
        <f t="shared" si="24"/>
        <v>73927.33051971508</v>
      </c>
      <c r="M148" s="78">
        <f t="shared" si="25"/>
        <v>0</v>
      </c>
      <c r="N148" s="79">
        <f t="shared" si="18"/>
        <v>73927.33051971508</v>
      </c>
      <c r="O148" s="36"/>
      <c r="P148" s="36"/>
      <c r="Q148" s="36"/>
    </row>
    <row r="149" spans="1:17" s="55" customFormat="1" ht="12.75">
      <c r="A149" s="30" t="s">
        <v>484</v>
      </c>
      <c r="B149" s="31" t="s">
        <v>269</v>
      </c>
      <c r="C149" s="55">
        <v>963</v>
      </c>
      <c r="D149" s="32">
        <v>836954.4299999999</v>
      </c>
      <c r="E149" s="33">
        <v>85250</v>
      </c>
      <c r="F149" s="34">
        <f t="shared" si="19"/>
        <v>9454.394323636363</v>
      </c>
      <c r="G149" s="35">
        <f t="shared" si="22"/>
        <v>0.0005161335468774612</v>
      </c>
      <c r="H149" s="36">
        <f t="shared" si="20"/>
        <v>9.817647272727273</v>
      </c>
      <c r="I149" s="31">
        <f t="shared" si="26"/>
        <v>-1138.6056763636363</v>
      </c>
      <c r="J149" s="36">
        <f t="shared" si="21"/>
        <v>0</v>
      </c>
      <c r="K149" s="36">
        <f t="shared" si="23"/>
        <v>0</v>
      </c>
      <c r="L149" s="77">
        <f t="shared" si="24"/>
        <v>102421.36916989229</v>
      </c>
      <c r="M149" s="78">
        <f t="shared" si="25"/>
        <v>0</v>
      </c>
      <c r="N149" s="79">
        <f t="shared" si="18"/>
        <v>102421.36916989229</v>
      </c>
      <c r="O149" s="36"/>
      <c r="P149" s="36"/>
      <c r="Q149" s="36"/>
    </row>
    <row r="150" spans="1:17" s="55" customFormat="1" ht="12.75">
      <c r="A150" s="30" t="s">
        <v>487</v>
      </c>
      <c r="B150" s="31" t="s">
        <v>346</v>
      </c>
      <c r="C150" s="55">
        <v>6533</v>
      </c>
      <c r="D150" s="32">
        <v>7789367.5200000005</v>
      </c>
      <c r="E150" s="33">
        <v>498750</v>
      </c>
      <c r="F150" s="34">
        <f t="shared" si="19"/>
        <v>102030.95339981955</v>
      </c>
      <c r="G150" s="35">
        <f t="shared" si="22"/>
        <v>0.005570065735240356</v>
      </c>
      <c r="H150" s="36">
        <f t="shared" si="20"/>
        <v>15.617779488721805</v>
      </c>
      <c r="I150" s="31">
        <f t="shared" si="26"/>
        <v>30167.95339981955</v>
      </c>
      <c r="J150" s="36">
        <f t="shared" si="21"/>
        <v>30167.95339981955</v>
      </c>
      <c r="K150" s="36">
        <f t="shared" si="23"/>
        <v>0.008006111746896619</v>
      </c>
      <c r="L150" s="77">
        <f t="shared" si="24"/>
        <v>1105321.9896692066</v>
      </c>
      <c r="M150" s="78">
        <f t="shared" si="25"/>
        <v>429206.98624385276</v>
      </c>
      <c r="N150" s="79">
        <f t="shared" si="18"/>
        <v>1534528.9759130594</v>
      </c>
      <c r="O150" s="36"/>
      <c r="P150" s="36"/>
      <c r="Q150" s="36"/>
    </row>
    <row r="151" spans="1:17" s="55" customFormat="1" ht="12.75">
      <c r="A151" s="30" t="s">
        <v>477</v>
      </c>
      <c r="B151" s="31" t="s">
        <v>78</v>
      </c>
      <c r="C151" s="55">
        <v>12536</v>
      </c>
      <c r="D151" s="32">
        <v>40668914.7</v>
      </c>
      <c r="E151" s="33">
        <v>3436450</v>
      </c>
      <c r="F151" s="34">
        <f t="shared" si="19"/>
        <v>148358.19368220112</v>
      </c>
      <c r="G151" s="35">
        <f t="shared" si="22"/>
        <v>0.008099158771291479</v>
      </c>
      <c r="H151" s="36">
        <f t="shared" si="20"/>
        <v>11.834571927425106</v>
      </c>
      <c r="I151" s="31">
        <f t="shared" si="26"/>
        <v>10462.193682201128</v>
      </c>
      <c r="J151" s="36">
        <f t="shared" si="21"/>
        <v>10462.193682201128</v>
      </c>
      <c r="K151" s="36">
        <f t="shared" si="23"/>
        <v>0.0027765056060408484</v>
      </c>
      <c r="L151" s="77">
        <f t="shared" si="24"/>
        <v>1607194.3695552102</v>
      </c>
      <c r="M151" s="78">
        <f t="shared" si="25"/>
        <v>148848.23508988458</v>
      </c>
      <c r="N151" s="79">
        <f t="shared" si="18"/>
        <v>1756042.6046450948</v>
      </c>
      <c r="O151" s="36"/>
      <c r="P151" s="36"/>
      <c r="Q151" s="36"/>
    </row>
    <row r="152" spans="1:17" s="55" customFormat="1" ht="12.75">
      <c r="A152" s="30" t="s">
        <v>480</v>
      </c>
      <c r="B152" s="31" t="s">
        <v>160</v>
      </c>
      <c r="C152" s="55">
        <v>2999</v>
      </c>
      <c r="D152" s="32">
        <v>3674826.93</v>
      </c>
      <c r="E152" s="33">
        <v>306000</v>
      </c>
      <c r="F152" s="34">
        <f t="shared" si="19"/>
        <v>36015.705761666664</v>
      </c>
      <c r="G152" s="35">
        <f t="shared" si="22"/>
        <v>0.0019661665593523007</v>
      </c>
      <c r="H152" s="36">
        <f t="shared" si="20"/>
        <v>12.009238333333334</v>
      </c>
      <c r="I152" s="31">
        <f t="shared" si="26"/>
        <v>3026.705761666669</v>
      </c>
      <c r="J152" s="36">
        <f t="shared" si="21"/>
        <v>3026.705761666669</v>
      </c>
      <c r="K152" s="36">
        <f t="shared" si="23"/>
        <v>0.0008032412484774039</v>
      </c>
      <c r="L152" s="77">
        <f t="shared" si="24"/>
        <v>390165.4373044063</v>
      </c>
      <c r="M152" s="78">
        <f t="shared" si="25"/>
        <v>43061.69666185</v>
      </c>
      <c r="N152" s="79">
        <f t="shared" si="18"/>
        <v>433227.1339662563</v>
      </c>
      <c r="O152" s="36"/>
      <c r="P152" s="36"/>
      <c r="Q152" s="36"/>
    </row>
    <row r="153" spans="1:17" s="55" customFormat="1" ht="12.75">
      <c r="A153" s="30" t="s">
        <v>478</v>
      </c>
      <c r="B153" s="31" t="s">
        <v>104</v>
      </c>
      <c r="C153" s="55">
        <v>7625</v>
      </c>
      <c r="D153" s="32">
        <v>9125323.61</v>
      </c>
      <c r="E153" s="33">
        <v>606500</v>
      </c>
      <c r="F153" s="34">
        <f t="shared" si="19"/>
        <v>114724.80218672712</v>
      </c>
      <c r="G153" s="35">
        <f t="shared" si="22"/>
        <v>0.006263047323868746</v>
      </c>
      <c r="H153" s="36">
        <f t="shared" si="20"/>
        <v>15.04587569661995</v>
      </c>
      <c r="I153" s="31">
        <f t="shared" si="26"/>
        <v>30849.802186727116</v>
      </c>
      <c r="J153" s="36">
        <f t="shared" si="21"/>
        <v>30849.802186727116</v>
      </c>
      <c r="K153" s="36">
        <f t="shared" si="23"/>
        <v>0.008187063948397319</v>
      </c>
      <c r="L153" s="77">
        <f t="shared" si="24"/>
        <v>1242837.025353755</v>
      </c>
      <c r="M153" s="78">
        <f t="shared" si="25"/>
        <v>438907.81874727254</v>
      </c>
      <c r="N153" s="79">
        <f t="shared" si="18"/>
        <v>1681744.8441010276</v>
      </c>
      <c r="O153" s="36"/>
      <c r="P153" s="36"/>
      <c r="Q153" s="36"/>
    </row>
    <row r="154" spans="1:17" s="55" customFormat="1" ht="12.75">
      <c r="A154" s="30" t="s">
        <v>480</v>
      </c>
      <c r="B154" s="31" t="s">
        <v>161</v>
      </c>
      <c r="C154" s="55">
        <v>1181</v>
      </c>
      <c r="D154" s="32">
        <v>3073567.9</v>
      </c>
      <c r="E154" s="33">
        <v>215950</v>
      </c>
      <c r="F154" s="34">
        <f t="shared" si="19"/>
        <v>16808.90803380412</v>
      </c>
      <c r="G154" s="35">
        <f t="shared" si="22"/>
        <v>0.0009176305774485124</v>
      </c>
      <c r="H154" s="36">
        <f t="shared" si="20"/>
        <v>14.23277564250984</v>
      </c>
      <c r="I154" s="31">
        <f t="shared" si="26"/>
        <v>3817.9080338041204</v>
      </c>
      <c r="J154" s="36">
        <f t="shared" si="21"/>
        <v>3817.9080338041204</v>
      </c>
      <c r="K154" s="36">
        <f t="shared" si="23"/>
        <v>0.0010132141863555444</v>
      </c>
      <c r="L154" s="77">
        <f t="shared" si="24"/>
        <v>182094.3062179005</v>
      </c>
      <c r="M154" s="78">
        <f t="shared" si="25"/>
        <v>54318.32843374327</v>
      </c>
      <c r="N154" s="79">
        <f t="shared" si="18"/>
        <v>236412.63465164378</v>
      </c>
      <c r="O154" s="36"/>
      <c r="P154" s="36"/>
      <c r="Q154" s="36"/>
    </row>
    <row r="155" spans="1:17" s="55" customFormat="1" ht="12.75">
      <c r="A155" s="30" t="s">
        <v>476</v>
      </c>
      <c r="B155" s="31" t="s">
        <v>28</v>
      </c>
      <c r="C155" s="55">
        <v>3273</v>
      </c>
      <c r="D155" s="32">
        <v>3605180.24</v>
      </c>
      <c r="E155" s="33">
        <v>191700</v>
      </c>
      <c r="F155" s="34">
        <f t="shared" si="19"/>
        <v>61553.2338316119</v>
      </c>
      <c r="G155" s="35">
        <f t="shared" si="22"/>
        <v>0.003360309271199119</v>
      </c>
      <c r="H155" s="36">
        <f t="shared" si="20"/>
        <v>18.806365362545645</v>
      </c>
      <c r="I155" s="31">
        <f t="shared" si="26"/>
        <v>25550.233831611895</v>
      </c>
      <c r="J155" s="36">
        <f t="shared" si="21"/>
        <v>25550.233831611895</v>
      </c>
      <c r="K155" s="36">
        <f t="shared" si="23"/>
        <v>0.006780639856611784</v>
      </c>
      <c r="L155" s="77">
        <f t="shared" si="24"/>
        <v>666818.6527937659</v>
      </c>
      <c r="M155" s="78">
        <f t="shared" si="25"/>
        <v>363509.53991984966</v>
      </c>
      <c r="N155" s="79">
        <f t="shared" si="18"/>
        <v>1030328.1927136155</v>
      </c>
      <c r="O155" s="36"/>
      <c r="P155" s="36"/>
      <c r="Q155" s="36"/>
    </row>
    <row r="156" spans="1:17" s="55" customFormat="1" ht="12.75">
      <c r="A156" s="30" t="s">
        <v>476</v>
      </c>
      <c r="B156" s="31" t="s">
        <v>29</v>
      </c>
      <c r="C156" s="55">
        <v>4098</v>
      </c>
      <c r="D156" s="32">
        <v>4877772.24</v>
      </c>
      <c r="E156" s="33">
        <v>288100</v>
      </c>
      <c r="F156" s="34">
        <f t="shared" si="19"/>
        <v>69382.54300423464</v>
      </c>
      <c r="G156" s="35">
        <f t="shared" si="22"/>
        <v>0.003787726298090353</v>
      </c>
      <c r="H156" s="36">
        <f t="shared" si="20"/>
        <v>16.930830406108992</v>
      </c>
      <c r="I156" s="31">
        <f t="shared" si="26"/>
        <v>24304.54300423465</v>
      </c>
      <c r="J156" s="36">
        <f t="shared" si="21"/>
        <v>24304.54300423465</v>
      </c>
      <c r="K156" s="36">
        <f t="shared" si="23"/>
        <v>0.006450052632682766</v>
      </c>
      <c r="L156" s="77">
        <f t="shared" si="24"/>
        <v>751635.1452801924</v>
      </c>
      <c r="M156" s="78">
        <f t="shared" si="25"/>
        <v>345786.78628375457</v>
      </c>
      <c r="N156" s="79">
        <f t="shared" si="18"/>
        <v>1097421.931563947</v>
      </c>
      <c r="O156" s="36"/>
      <c r="P156" s="36"/>
      <c r="Q156" s="36"/>
    </row>
    <row r="157" spans="1:17" s="55" customFormat="1" ht="12.75">
      <c r="A157" s="30" t="s">
        <v>488</v>
      </c>
      <c r="B157" s="31" t="s">
        <v>370</v>
      </c>
      <c r="C157" s="55">
        <v>1239</v>
      </c>
      <c r="D157" s="32">
        <v>1286615.29</v>
      </c>
      <c r="E157" s="33">
        <v>123850</v>
      </c>
      <c r="F157" s="34">
        <f t="shared" si="19"/>
        <v>12871.347148243844</v>
      </c>
      <c r="G157" s="35">
        <f t="shared" si="22"/>
        <v>0.0007026715651266618</v>
      </c>
      <c r="H157" s="36">
        <f t="shared" si="20"/>
        <v>10.388496487686718</v>
      </c>
      <c r="I157" s="31">
        <f t="shared" si="26"/>
        <v>-757.6528517561569</v>
      </c>
      <c r="J157" s="36">
        <f t="shared" si="21"/>
        <v>0</v>
      </c>
      <c r="K157" s="36">
        <f t="shared" si="23"/>
        <v>0</v>
      </c>
      <c r="L157" s="77">
        <f t="shared" si="24"/>
        <v>139437.91139410358</v>
      </c>
      <c r="M157" s="78">
        <f t="shared" si="25"/>
        <v>0</v>
      </c>
      <c r="N157" s="79">
        <f t="shared" si="18"/>
        <v>139437.91139410358</v>
      </c>
      <c r="O157" s="36"/>
      <c r="P157" s="36"/>
      <c r="Q157" s="36"/>
    </row>
    <row r="158" spans="1:17" s="55" customFormat="1" ht="12.75">
      <c r="A158" s="30" t="s">
        <v>479</v>
      </c>
      <c r="B158" s="31" t="s">
        <v>129</v>
      </c>
      <c r="C158" s="55">
        <v>1579</v>
      </c>
      <c r="D158" s="32">
        <v>2514552.92</v>
      </c>
      <c r="E158" s="33">
        <v>226400</v>
      </c>
      <c r="F158" s="34">
        <f t="shared" si="19"/>
        <v>17537.45168144876</v>
      </c>
      <c r="G158" s="35">
        <f t="shared" si="22"/>
        <v>0.00095740317461783</v>
      </c>
      <c r="H158" s="36">
        <f t="shared" si="20"/>
        <v>11.106682508833922</v>
      </c>
      <c r="I158" s="31">
        <f t="shared" si="26"/>
        <v>168.45168144876257</v>
      </c>
      <c r="J158" s="36">
        <f t="shared" si="21"/>
        <v>168.45168144876257</v>
      </c>
      <c r="K158" s="36">
        <f t="shared" si="23"/>
        <v>4.470449048225765E-05</v>
      </c>
      <c r="L158" s="77">
        <f t="shared" si="24"/>
        <v>189986.76715590502</v>
      </c>
      <c r="M158" s="78">
        <f t="shared" si="25"/>
        <v>2396.6040242811227</v>
      </c>
      <c r="N158" s="79">
        <f t="shared" si="18"/>
        <v>192383.37118018614</v>
      </c>
      <c r="O158" s="36"/>
      <c r="P158" s="36"/>
      <c r="Q158" s="36"/>
    </row>
    <row r="159" spans="1:17" s="55" customFormat="1" ht="12.75">
      <c r="A159" s="30" t="s">
        <v>488</v>
      </c>
      <c r="B159" s="31" t="s">
        <v>371</v>
      </c>
      <c r="C159" s="55">
        <v>727</v>
      </c>
      <c r="D159" s="32">
        <v>1085282.83</v>
      </c>
      <c r="E159" s="33">
        <v>71750</v>
      </c>
      <c r="F159" s="34">
        <f t="shared" si="19"/>
        <v>10996.52428445993</v>
      </c>
      <c r="G159" s="35">
        <f t="shared" si="22"/>
        <v>0.0006003213836843071</v>
      </c>
      <c r="H159" s="36">
        <f t="shared" si="20"/>
        <v>15.125893101045298</v>
      </c>
      <c r="I159" s="31">
        <f t="shared" si="26"/>
        <v>2999.5242844599316</v>
      </c>
      <c r="J159" s="36">
        <f t="shared" si="21"/>
        <v>2999.5242844599316</v>
      </c>
      <c r="K159" s="36">
        <f t="shared" si="23"/>
        <v>0.000796027701669016</v>
      </c>
      <c r="L159" s="77">
        <f t="shared" si="24"/>
        <v>119127.57547129314</v>
      </c>
      <c r="M159" s="78">
        <f t="shared" si="25"/>
        <v>42674.97901617671</v>
      </c>
      <c r="N159" s="79">
        <f t="shared" si="18"/>
        <v>161802.55448746984</v>
      </c>
      <c r="O159" s="36"/>
      <c r="P159" s="36"/>
      <c r="Q159" s="36"/>
    </row>
    <row r="160" spans="1:17" s="55" customFormat="1" ht="12.75">
      <c r="A160" s="30" t="s">
        <v>477</v>
      </c>
      <c r="B160" s="31" t="s">
        <v>79</v>
      </c>
      <c r="C160" s="55">
        <v>8825</v>
      </c>
      <c r="D160" s="32">
        <v>26999327.88</v>
      </c>
      <c r="E160" s="33">
        <v>2307000</v>
      </c>
      <c r="F160" s="34">
        <f t="shared" si="19"/>
        <v>103280.91397529258</v>
      </c>
      <c r="G160" s="35">
        <f t="shared" si="22"/>
        <v>0.005638303484078798</v>
      </c>
      <c r="H160" s="36">
        <f t="shared" si="20"/>
        <v>11.703219713914173</v>
      </c>
      <c r="I160" s="31">
        <f t="shared" si="26"/>
        <v>6205.913975292576</v>
      </c>
      <c r="J160" s="36">
        <f t="shared" si="21"/>
        <v>6205.913975292576</v>
      </c>
      <c r="K160" s="36">
        <f t="shared" si="23"/>
        <v>0.001646954306755094</v>
      </c>
      <c r="L160" s="77">
        <f t="shared" si="24"/>
        <v>1118863.0658255364</v>
      </c>
      <c r="M160" s="78">
        <f t="shared" si="25"/>
        <v>88293.08368793312</v>
      </c>
      <c r="N160" s="79">
        <f t="shared" si="18"/>
        <v>1207156.1495134695</v>
      </c>
      <c r="O160" s="36"/>
      <c r="P160" s="36"/>
      <c r="Q160" s="36"/>
    </row>
    <row r="161" spans="1:17" s="55" customFormat="1" ht="12.75">
      <c r="A161" s="30" t="s">
        <v>479</v>
      </c>
      <c r="B161" s="31" t="s">
        <v>134</v>
      </c>
      <c r="C161" s="55">
        <v>30</v>
      </c>
      <c r="D161" s="32">
        <v>224466.64</v>
      </c>
      <c r="E161" s="33">
        <v>15450</v>
      </c>
      <c r="F161" s="34">
        <f t="shared" si="19"/>
        <v>435.85755339805826</v>
      </c>
      <c r="G161" s="35">
        <f t="shared" si="22"/>
        <v>2.3794301069742937E-05</v>
      </c>
      <c r="H161" s="36">
        <f t="shared" si="20"/>
        <v>14.52858511326861</v>
      </c>
      <c r="I161" s="31">
        <f t="shared" si="26"/>
        <v>105.8575533980583</v>
      </c>
      <c r="J161" s="36">
        <f t="shared" si="21"/>
        <v>105.8575533980583</v>
      </c>
      <c r="K161" s="36">
        <f t="shared" si="23"/>
        <v>2.8092969732676664E-05</v>
      </c>
      <c r="L161" s="77">
        <f t="shared" si="24"/>
        <v>4721.733180777533</v>
      </c>
      <c r="M161" s="78">
        <f t="shared" si="25"/>
        <v>1506.0617756523081</v>
      </c>
      <c r="N161" s="79">
        <f t="shared" si="18"/>
        <v>6227.794956429841</v>
      </c>
      <c r="O161" s="36"/>
      <c r="P161" s="36"/>
      <c r="Q161" s="36"/>
    </row>
    <row r="162" spans="1:17" s="55" customFormat="1" ht="12.75">
      <c r="A162" s="30" t="s">
        <v>476</v>
      </c>
      <c r="B162" s="31" t="s">
        <v>30</v>
      </c>
      <c r="C162" s="55">
        <v>1055</v>
      </c>
      <c r="D162" s="32">
        <v>970902.94</v>
      </c>
      <c r="E162" s="33">
        <v>66450</v>
      </c>
      <c r="F162" s="34">
        <f t="shared" si="19"/>
        <v>15414.636594431902</v>
      </c>
      <c r="G162" s="35">
        <f t="shared" si="22"/>
        <v>0.0008415146213460658</v>
      </c>
      <c r="H162" s="36">
        <f t="shared" si="20"/>
        <v>14.611029947328818</v>
      </c>
      <c r="I162" s="31">
        <f t="shared" si="26"/>
        <v>3809.636594431903</v>
      </c>
      <c r="J162" s="36">
        <f t="shared" si="21"/>
        <v>3809.636594431903</v>
      </c>
      <c r="K162" s="36">
        <f t="shared" si="23"/>
        <v>0.0010110190733147622</v>
      </c>
      <c r="L162" s="77">
        <f t="shared" si="24"/>
        <v>166989.8812355444</v>
      </c>
      <c r="M162" s="78">
        <f t="shared" si="25"/>
        <v>54200.64860582131</v>
      </c>
      <c r="N162" s="79">
        <f t="shared" si="18"/>
        <v>221190.5298413657</v>
      </c>
      <c r="O162" s="36"/>
      <c r="P162" s="36"/>
      <c r="Q162" s="36"/>
    </row>
    <row r="163" spans="1:17" s="55" customFormat="1" ht="12.75">
      <c r="A163" s="30" t="s">
        <v>481</v>
      </c>
      <c r="B163" s="31" t="s">
        <v>185</v>
      </c>
      <c r="C163" s="55">
        <v>1134</v>
      </c>
      <c r="D163" s="32">
        <v>3070849.58</v>
      </c>
      <c r="E163" s="33">
        <v>313650</v>
      </c>
      <c r="F163" s="34">
        <f t="shared" si="19"/>
        <v>11102.64123615495</v>
      </c>
      <c r="G163" s="35">
        <f t="shared" si="22"/>
        <v>0.0006061145119151919</v>
      </c>
      <c r="H163" s="36">
        <f t="shared" si="20"/>
        <v>9.790688920771561</v>
      </c>
      <c r="I163" s="31">
        <f t="shared" si="26"/>
        <v>-1371.3587638450492</v>
      </c>
      <c r="J163" s="36">
        <f t="shared" si="21"/>
        <v>0</v>
      </c>
      <c r="K163" s="36">
        <f t="shared" si="23"/>
        <v>0</v>
      </c>
      <c r="L163" s="77">
        <f t="shared" si="24"/>
        <v>120277.16190831822</v>
      </c>
      <c r="M163" s="78">
        <f t="shared" si="25"/>
        <v>0</v>
      </c>
      <c r="N163" s="79">
        <f t="shared" si="18"/>
        <v>120277.16190831822</v>
      </c>
      <c r="O163" s="36"/>
      <c r="P163" s="36"/>
      <c r="Q163" s="36"/>
    </row>
    <row r="164" spans="1:17" s="55" customFormat="1" ht="12.75">
      <c r="A164" s="30" t="s">
        <v>477</v>
      </c>
      <c r="B164" s="31" t="s">
        <v>80</v>
      </c>
      <c r="C164" s="55">
        <v>31</v>
      </c>
      <c r="D164" s="32">
        <v>3107965.88</v>
      </c>
      <c r="E164" s="33">
        <v>228000</v>
      </c>
      <c r="F164" s="34">
        <f t="shared" si="19"/>
        <v>422.574308245614</v>
      </c>
      <c r="G164" s="35">
        <f t="shared" si="22"/>
        <v>2.3069143201360633E-05</v>
      </c>
      <c r="H164" s="36">
        <f t="shared" si="20"/>
        <v>13.631429298245614</v>
      </c>
      <c r="I164" s="31">
        <f t="shared" si="26"/>
        <v>81.57430824561402</v>
      </c>
      <c r="J164" s="36">
        <f t="shared" si="21"/>
        <v>81.57430824561402</v>
      </c>
      <c r="K164" s="36">
        <f t="shared" si="23"/>
        <v>2.164856922293186E-05</v>
      </c>
      <c r="L164" s="77">
        <f t="shared" si="24"/>
        <v>4577.833094853318</v>
      </c>
      <c r="M164" s="78">
        <f t="shared" si="25"/>
        <v>1160.5779992101316</v>
      </c>
      <c r="N164" s="79">
        <f t="shared" si="18"/>
        <v>5738.411094063449</v>
      </c>
      <c r="O164" s="36"/>
      <c r="P164" s="36"/>
      <c r="Q164" s="36"/>
    </row>
    <row r="165" spans="1:17" s="55" customFormat="1" ht="12.75">
      <c r="A165" s="30" t="s">
        <v>483</v>
      </c>
      <c r="B165" s="31" t="s">
        <v>223</v>
      </c>
      <c r="C165" s="55">
        <v>3391</v>
      </c>
      <c r="D165" s="32">
        <v>6408040.24</v>
      </c>
      <c r="E165" s="33">
        <v>514200</v>
      </c>
      <c r="F165" s="34">
        <f t="shared" si="19"/>
        <v>42259.168521664724</v>
      </c>
      <c r="G165" s="35">
        <f t="shared" si="22"/>
        <v>0.00230700918435884</v>
      </c>
      <c r="H165" s="36">
        <f t="shared" si="20"/>
        <v>12.462155270322832</v>
      </c>
      <c r="I165" s="31">
        <f t="shared" si="26"/>
        <v>4958.168521664723</v>
      </c>
      <c r="J165" s="36">
        <f t="shared" si="21"/>
        <v>4958.168521664723</v>
      </c>
      <c r="K165" s="36">
        <f t="shared" si="23"/>
        <v>0.0013158218165581768</v>
      </c>
      <c r="L165" s="77">
        <f t="shared" si="24"/>
        <v>457802.1343101098</v>
      </c>
      <c r="M165" s="78">
        <f t="shared" si="25"/>
        <v>70541.09837247308</v>
      </c>
      <c r="N165" s="79">
        <f t="shared" si="18"/>
        <v>528343.2326825828</v>
      </c>
      <c r="O165" s="36"/>
      <c r="P165" s="36"/>
      <c r="Q165" s="36"/>
    </row>
    <row r="166" spans="1:17" s="55" customFormat="1" ht="12.75">
      <c r="A166" s="30" t="s">
        <v>480</v>
      </c>
      <c r="B166" s="31" t="s">
        <v>162</v>
      </c>
      <c r="C166" s="55">
        <v>6033</v>
      </c>
      <c r="D166" s="32">
        <v>7011735.47</v>
      </c>
      <c r="E166" s="33">
        <v>472950</v>
      </c>
      <c r="F166" s="34">
        <f t="shared" si="19"/>
        <v>89442.43596682524</v>
      </c>
      <c r="G166" s="35">
        <f t="shared" si="22"/>
        <v>0.004882834387550905</v>
      </c>
      <c r="H166" s="36">
        <f t="shared" si="20"/>
        <v>14.825532233851359</v>
      </c>
      <c r="I166" s="31">
        <f t="shared" si="26"/>
        <v>23079.435966825247</v>
      </c>
      <c r="J166" s="36">
        <f t="shared" si="21"/>
        <v>23079.435966825247</v>
      </c>
      <c r="K166" s="36">
        <f t="shared" si="23"/>
        <v>0.006124928030645035</v>
      </c>
      <c r="L166" s="77">
        <f t="shared" si="24"/>
        <v>968948.0298817506</v>
      </c>
      <c r="M166" s="78">
        <f t="shared" si="25"/>
        <v>328356.8833538538</v>
      </c>
      <c r="N166" s="79">
        <f t="shared" si="18"/>
        <v>1297304.9132356043</v>
      </c>
      <c r="O166" s="36"/>
      <c r="P166" s="36"/>
      <c r="Q166" s="36"/>
    </row>
    <row r="167" spans="1:17" s="55" customFormat="1" ht="12.75">
      <c r="A167" s="30" t="s">
        <v>476</v>
      </c>
      <c r="B167" s="31" t="s">
        <v>31</v>
      </c>
      <c r="C167" s="55">
        <v>81</v>
      </c>
      <c r="D167" s="32">
        <v>7168.47</v>
      </c>
      <c r="E167" s="33">
        <v>9150</v>
      </c>
      <c r="F167" s="34">
        <f t="shared" si="19"/>
        <v>63.45858688524591</v>
      </c>
      <c r="G167" s="35">
        <f t="shared" si="22"/>
        <v>3.4643261543501992E-06</v>
      </c>
      <c r="H167" s="36">
        <f t="shared" si="20"/>
        <v>0.7834393442622951</v>
      </c>
      <c r="I167" s="31">
        <f t="shared" si="26"/>
        <v>-827.5414131147542</v>
      </c>
      <c r="J167" s="36">
        <f t="shared" si="21"/>
        <v>0</v>
      </c>
      <c r="K167" s="36">
        <f t="shared" si="23"/>
        <v>0</v>
      </c>
      <c r="L167" s="77">
        <f t="shared" si="24"/>
        <v>687.4597284486441</v>
      </c>
      <c r="M167" s="78">
        <f t="shared" si="25"/>
        <v>0</v>
      </c>
      <c r="N167" s="79">
        <f t="shared" si="18"/>
        <v>687.4597284486441</v>
      </c>
      <c r="O167" s="36"/>
      <c r="P167" s="36"/>
      <c r="Q167" s="36"/>
    </row>
    <row r="168" spans="1:17" s="55" customFormat="1" ht="12.75">
      <c r="A168" s="30" t="s">
        <v>484</v>
      </c>
      <c r="B168" s="31" t="s">
        <v>270</v>
      </c>
      <c r="C168" s="55">
        <v>1021</v>
      </c>
      <c r="D168" s="32">
        <v>919649.54</v>
      </c>
      <c r="E168" s="33">
        <v>90950</v>
      </c>
      <c r="F168" s="34">
        <f t="shared" si="19"/>
        <v>10323.938211544806</v>
      </c>
      <c r="G168" s="35">
        <f t="shared" si="22"/>
        <v>0.0005636036180072196</v>
      </c>
      <c r="H168" s="36">
        <f t="shared" si="20"/>
        <v>10.111594722374932</v>
      </c>
      <c r="I168" s="31">
        <f t="shared" si="26"/>
        <v>-907.0617884551948</v>
      </c>
      <c r="J168" s="36">
        <f t="shared" si="21"/>
        <v>0</v>
      </c>
      <c r="K168" s="36">
        <f t="shared" si="23"/>
        <v>0</v>
      </c>
      <c r="L168" s="77">
        <f t="shared" si="24"/>
        <v>111841.31427734786</v>
      </c>
      <c r="M168" s="78">
        <f t="shared" si="25"/>
        <v>0</v>
      </c>
      <c r="N168" s="79">
        <f t="shared" si="18"/>
        <v>111841.31427734786</v>
      </c>
      <c r="O168" s="36"/>
      <c r="P168" s="36"/>
      <c r="Q168" s="36"/>
    </row>
    <row r="169" spans="1:17" s="55" customFormat="1" ht="12.75">
      <c r="A169" s="30" t="s">
        <v>486</v>
      </c>
      <c r="B169" s="31" t="s">
        <v>329</v>
      </c>
      <c r="C169" s="55">
        <v>1094</v>
      </c>
      <c r="D169" s="32">
        <v>4057062.9</v>
      </c>
      <c r="E169" s="33">
        <v>666050</v>
      </c>
      <c r="F169" s="34">
        <f t="shared" si="19"/>
        <v>6663.8042378199825</v>
      </c>
      <c r="G169" s="35">
        <f t="shared" si="22"/>
        <v>0.00036378987370607287</v>
      </c>
      <c r="H169" s="36">
        <f t="shared" si="20"/>
        <v>6.091228736581337</v>
      </c>
      <c r="I169" s="31">
        <f t="shared" si="26"/>
        <v>-5370.195762180017</v>
      </c>
      <c r="J169" s="36">
        <f t="shared" si="21"/>
        <v>0</v>
      </c>
      <c r="K169" s="36">
        <f t="shared" si="23"/>
        <v>0</v>
      </c>
      <c r="L169" s="77">
        <f t="shared" si="24"/>
        <v>72190.34139620516</v>
      </c>
      <c r="M169" s="78">
        <f t="shared" si="25"/>
        <v>0</v>
      </c>
      <c r="N169" s="79">
        <f t="shared" si="18"/>
        <v>72190.34139620516</v>
      </c>
      <c r="O169" s="36"/>
      <c r="P169" s="36"/>
      <c r="Q169" s="36"/>
    </row>
    <row r="170" spans="1:17" s="55" customFormat="1" ht="12.75">
      <c r="A170" s="30" t="s">
        <v>483</v>
      </c>
      <c r="B170" s="31" t="s">
        <v>224</v>
      </c>
      <c r="C170" s="55">
        <v>198</v>
      </c>
      <c r="D170" s="32">
        <v>632773.97</v>
      </c>
      <c r="E170" s="33">
        <v>36400</v>
      </c>
      <c r="F170" s="34">
        <f t="shared" si="19"/>
        <v>3442.012254395604</v>
      </c>
      <c r="G170" s="35">
        <f t="shared" si="22"/>
        <v>0.0001879060606574737</v>
      </c>
      <c r="H170" s="36">
        <f t="shared" si="20"/>
        <v>17.383900274725274</v>
      </c>
      <c r="I170" s="31">
        <f t="shared" si="26"/>
        <v>1264.0122543956043</v>
      </c>
      <c r="J170" s="36">
        <f t="shared" si="21"/>
        <v>1264.0122543956043</v>
      </c>
      <c r="K170" s="36">
        <f t="shared" si="23"/>
        <v>0.0003354494494213339</v>
      </c>
      <c r="L170" s="77">
        <f t="shared" si="24"/>
        <v>37288.01610415088</v>
      </c>
      <c r="M170" s="78">
        <f t="shared" si="25"/>
        <v>17983.41714117341</v>
      </c>
      <c r="N170" s="79">
        <f t="shared" si="18"/>
        <v>55271.4332453243</v>
      </c>
      <c r="O170" s="36"/>
      <c r="P170" s="36"/>
      <c r="Q170" s="36"/>
    </row>
    <row r="171" spans="1:17" s="55" customFormat="1" ht="12.75">
      <c r="A171" s="30" t="s">
        <v>484</v>
      </c>
      <c r="B171" s="31" t="s">
        <v>271</v>
      </c>
      <c r="C171" s="55">
        <v>4652</v>
      </c>
      <c r="D171" s="32">
        <v>5567239.8</v>
      </c>
      <c r="E171" s="33">
        <v>407150</v>
      </c>
      <c r="F171" s="34">
        <f t="shared" si="19"/>
        <v>63609.97064865528</v>
      </c>
      <c r="G171" s="35">
        <f t="shared" si="22"/>
        <v>0.0034725904847846514</v>
      </c>
      <c r="H171" s="36">
        <f t="shared" si="20"/>
        <v>13.673682426624094</v>
      </c>
      <c r="I171" s="31">
        <f t="shared" si="26"/>
        <v>12437.970648655284</v>
      </c>
      <c r="J171" s="36">
        <f t="shared" si="21"/>
        <v>12437.970648655284</v>
      </c>
      <c r="K171" s="36">
        <f t="shared" si="23"/>
        <v>0.0033008464842812332</v>
      </c>
      <c r="L171" s="77">
        <f t="shared" si="24"/>
        <v>689099.6994280348</v>
      </c>
      <c r="M171" s="78">
        <f t="shared" si="25"/>
        <v>176958.10605205872</v>
      </c>
      <c r="N171" s="79">
        <f t="shared" si="18"/>
        <v>866057.8054800936</v>
      </c>
      <c r="O171" s="36"/>
      <c r="P171" s="36"/>
      <c r="Q171" s="36"/>
    </row>
    <row r="172" spans="1:17" s="55" customFormat="1" ht="12.75">
      <c r="A172" s="30" t="s">
        <v>476</v>
      </c>
      <c r="B172" s="31" t="s">
        <v>32</v>
      </c>
      <c r="C172" s="55">
        <v>5</v>
      </c>
      <c r="D172" s="32">
        <v>100665.13</v>
      </c>
      <c r="E172" s="33">
        <v>16850</v>
      </c>
      <c r="F172" s="34">
        <f t="shared" si="19"/>
        <v>29.870958456973295</v>
      </c>
      <c r="G172" s="35">
        <f t="shared" si="22"/>
        <v>1.6307130006713173E-06</v>
      </c>
      <c r="H172" s="36">
        <f t="shared" si="20"/>
        <v>5.974191691394659</v>
      </c>
      <c r="I172" s="31">
        <f t="shared" si="26"/>
        <v>-25.129041543026705</v>
      </c>
      <c r="J172" s="36">
        <f t="shared" si="21"/>
        <v>0</v>
      </c>
      <c r="K172" s="36">
        <f t="shared" si="23"/>
        <v>0</v>
      </c>
      <c r="L172" s="77">
        <f t="shared" si="24"/>
        <v>323.59814482578696</v>
      </c>
      <c r="M172" s="78">
        <f t="shared" si="25"/>
        <v>0</v>
      </c>
      <c r="N172" s="79">
        <f t="shared" si="18"/>
        <v>323.59814482578696</v>
      </c>
      <c r="O172" s="36"/>
      <c r="P172" s="36"/>
      <c r="Q172" s="36"/>
    </row>
    <row r="173" spans="1:17" s="55" customFormat="1" ht="12.75">
      <c r="A173" s="30" t="s">
        <v>477</v>
      </c>
      <c r="B173" s="31" t="s">
        <v>81</v>
      </c>
      <c r="C173" s="55">
        <v>18463</v>
      </c>
      <c r="D173" s="32">
        <v>31409547.4</v>
      </c>
      <c r="E173" s="33">
        <v>2482400</v>
      </c>
      <c r="F173" s="34">
        <f t="shared" si="19"/>
        <v>233610.40672180147</v>
      </c>
      <c r="G173" s="35">
        <f t="shared" si="22"/>
        <v>0.012753240840332783</v>
      </c>
      <c r="H173" s="36">
        <f t="shared" si="20"/>
        <v>12.652895343216242</v>
      </c>
      <c r="I173" s="31">
        <f t="shared" si="26"/>
        <v>30517.40672180148</v>
      </c>
      <c r="J173" s="36">
        <f t="shared" si="21"/>
        <v>30517.40672180148</v>
      </c>
      <c r="K173" s="36">
        <f t="shared" si="23"/>
        <v>0.008098851294357215</v>
      </c>
      <c r="L173" s="77">
        <f t="shared" si="24"/>
        <v>2530748.8655264378</v>
      </c>
      <c r="M173" s="78">
        <f t="shared" si="25"/>
        <v>434178.74568583287</v>
      </c>
      <c r="N173" s="79">
        <f t="shared" si="18"/>
        <v>2964927.611212271</v>
      </c>
      <c r="O173" s="36"/>
      <c r="P173" s="36"/>
      <c r="Q173" s="36"/>
    </row>
    <row r="174" spans="1:17" s="55" customFormat="1" ht="12.75">
      <c r="A174" s="30" t="s">
        <v>479</v>
      </c>
      <c r="B174" s="31" t="s">
        <v>130</v>
      </c>
      <c r="C174" s="55">
        <v>1725</v>
      </c>
      <c r="D174" s="32">
        <v>4388643.08</v>
      </c>
      <c r="E174" s="33">
        <v>488900</v>
      </c>
      <c r="F174" s="34">
        <f t="shared" si="19"/>
        <v>15484.5762180405</v>
      </c>
      <c r="G174" s="35">
        <f t="shared" si="22"/>
        <v>0.0008453327597444329</v>
      </c>
      <c r="H174" s="36">
        <f t="shared" si="20"/>
        <v>8.976565923501738</v>
      </c>
      <c r="I174" s="31">
        <f t="shared" si="26"/>
        <v>-3490.423781959502</v>
      </c>
      <c r="J174" s="36">
        <f t="shared" si="21"/>
        <v>0</v>
      </c>
      <c r="K174" s="36">
        <f t="shared" si="23"/>
        <v>0</v>
      </c>
      <c r="L174" s="77">
        <f t="shared" si="24"/>
        <v>167747.55134787626</v>
      </c>
      <c r="M174" s="78">
        <f t="shared" si="25"/>
        <v>0</v>
      </c>
      <c r="N174" s="79">
        <f t="shared" si="18"/>
        <v>167747.55134787626</v>
      </c>
      <c r="O174" s="36"/>
      <c r="P174" s="36"/>
      <c r="Q174" s="36"/>
    </row>
    <row r="175" spans="1:17" s="55" customFormat="1" ht="12.75">
      <c r="A175" s="30" t="s">
        <v>476</v>
      </c>
      <c r="B175" s="31" t="s">
        <v>33</v>
      </c>
      <c r="C175" s="55">
        <v>360</v>
      </c>
      <c r="D175" s="32">
        <v>431797.41</v>
      </c>
      <c r="E175" s="33">
        <v>28250</v>
      </c>
      <c r="F175" s="34">
        <f t="shared" si="19"/>
        <v>5502.551065486726</v>
      </c>
      <c r="G175" s="35">
        <f t="shared" si="22"/>
        <v>0.0003003948324012439</v>
      </c>
      <c r="H175" s="36">
        <f t="shared" si="20"/>
        <v>15.28486407079646</v>
      </c>
      <c r="I175" s="31">
        <f t="shared" si="26"/>
        <v>1542.5510654867253</v>
      </c>
      <c r="J175" s="36">
        <f t="shared" si="21"/>
        <v>1542.5510654867253</v>
      </c>
      <c r="K175" s="36">
        <f t="shared" si="23"/>
        <v>0.0004093693742464823</v>
      </c>
      <c r="L175" s="77">
        <f t="shared" si="24"/>
        <v>59610.250510223654</v>
      </c>
      <c r="M175" s="78">
        <f t="shared" si="25"/>
        <v>21946.258175695853</v>
      </c>
      <c r="N175" s="79">
        <f t="shared" si="18"/>
        <v>81556.50868591951</v>
      </c>
      <c r="O175" s="36"/>
      <c r="P175" s="36"/>
      <c r="Q175" s="36"/>
    </row>
    <row r="176" spans="1:17" s="55" customFormat="1" ht="12.75">
      <c r="A176" s="30" t="s">
        <v>489</v>
      </c>
      <c r="B176" s="31" t="s">
        <v>493</v>
      </c>
      <c r="C176" s="55">
        <v>124</v>
      </c>
      <c r="D176" s="32">
        <v>376065.07</v>
      </c>
      <c r="E176" s="33">
        <v>46800</v>
      </c>
      <c r="F176" s="34">
        <f t="shared" si="19"/>
        <v>996.4117239316239</v>
      </c>
      <c r="G176" s="35">
        <f t="shared" si="22"/>
        <v>5.4396029996061244E-05</v>
      </c>
      <c r="H176" s="36">
        <f t="shared" si="20"/>
        <v>8.03557841880342</v>
      </c>
      <c r="I176" s="31">
        <f t="shared" si="26"/>
        <v>-367.588276068376</v>
      </c>
      <c r="J176" s="36">
        <f t="shared" si="21"/>
        <v>0</v>
      </c>
      <c r="K176" s="36">
        <f t="shared" si="23"/>
        <v>0</v>
      </c>
      <c r="L176" s="77">
        <f t="shared" si="24"/>
        <v>10794.330078540404</v>
      </c>
      <c r="M176" s="78">
        <f t="shared" si="25"/>
        <v>0</v>
      </c>
      <c r="N176" s="79">
        <f t="shared" si="18"/>
        <v>10794.330078540404</v>
      </c>
      <c r="O176" s="36"/>
      <c r="P176" s="36"/>
      <c r="Q176" s="36"/>
    </row>
    <row r="177" spans="1:17" s="55" customFormat="1" ht="12.75">
      <c r="A177" s="30" t="s">
        <v>477</v>
      </c>
      <c r="B177" s="31" t="s">
        <v>82</v>
      </c>
      <c r="C177" s="55">
        <v>8363</v>
      </c>
      <c r="D177" s="32">
        <v>15968726.31</v>
      </c>
      <c r="E177" s="33">
        <v>1474800</v>
      </c>
      <c r="F177" s="34">
        <f t="shared" si="19"/>
        <v>90552.2498850895</v>
      </c>
      <c r="G177" s="35">
        <f t="shared" si="22"/>
        <v>0.004943421261167511</v>
      </c>
      <c r="H177" s="36">
        <f t="shared" si="20"/>
        <v>10.827723291293735</v>
      </c>
      <c r="I177" s="31">
        <f t="shared" si="26"/>
        <v>-1440.750114910497</v>
      </c>
      <c r="J177" s="36">
        <f t="shared" si="21"/>
        <v>0</v>
      </c>
      <c r="K177" s="36">
        <f t="shared" si="23"/>
        <v>0</v>
      </c>
      <c r="L177" s="77">
        <f t="shared" si="24"/>
        <v>980970.868906801</v>
      </c>
      <c r="M177" s="78">
        <f t="shared" si="25"/>
        <v>0</v>
      </c>
      <c r="N177" s="79">
        <f t="shared" si="18"/>
        <v>980970.868906801</v>
      </c>
      <c r="O177" s="36"/>
      <c r="P177" s="36"/>
      <c r="Q177" s="36"/>
    </row>
    <row r="178" spans="1:17" s="55" customFormat="1" ht="12.75">
      <c r="A178" s="30" t="s">
        <v>479</v>
      </c>
      <c r="B178" s="31" t="s">
        <v>131</v>
      </c>
      <c r="C178" s="55">
        <v>62</v>
      </c>
      <c r="D178" s="32">
        <v>223079.68</v>
      </c>
      <c r="E178" s="33">
        <v>28450</v>
      </c>
      <c r="F178" s="34">
        <f t="shared" si="19"/>
        <v>486.1490390158172</v>
      </c>
      <c r="G178" s="35">
        <f t="shared" si="22"/>
        <v>2.6539809873489033E-05</v>
      </c>
      <c r="H178" s="36">
        <f t="shared" si="20"/>
        <v>7.841113532513181</v>
      </c>
      <c r="I178" s="31">
        <f t="shared" si="26"/>
        <v>-195.85096098418276</v>
      </c>
      <c r="J178" s="36">
        <f t="shared" si="21"/>
        <v>0</v>
      </c>
      <c r="K178" s="36">
        <f t="shared" si="23"/>
        <v>0</v>
      </c>
      <c r="L178" s="77">
        <f t="shared" si="24"/>
        <v>5266.551033538476</v>
      </c>
      <c r="M178" s="78">
        <f t="shared" si="25"/>
        <v>0</v>
      </c>
      <c r="N178" s="79">
        <f t="shared" si="18"/>
        <v>5266.551033538476</v>
      </c>
      <c r="O178" s="36"/>
      <c r="P178" s="36"/>
      <c r="Q178" s="36"/>
    </row>
    <row r="179" spans="1:17" s="55" customFormat="1" ht="12.75">
      <c r="A179" s="30" t="s">
        <v>484</v>
      </c>
      <c r="B179" s="31" t="s">
        <v>272</v>
      </c>
      <c r="C179" s="55">
        <v>1426</v>
      </c>
      <c r="D179" s="32">
        <v>1511019.9</v>
      </c>
      <c r="E179" s="33">
        <v>89950</v>
      </c>
      <c r="F179" s="34">
        <f t="shared" si="19"/>
        <v>23954.578959421902</v>
      </c>
      <c r="G179" s="35">
        <f t="shared" si="22"/>
        <v>0.001307726479249203</v>
      </c>
      <c r="H179" s="36">
        <f t="shared" si="20"/>
        <v>16.7984424680378</v>
      </c>
      <c r="I179" s="31">
        <f t="shared" si="26"/>
        <v>8268.5789594219</v>
      </c>
      <c r="J179" s="36">
        <f t="shared" si="21"/>
        <v>8268.5789594219</v>
      </c>
      <c r="K179" s="36">
        <f t="shared" si="23"/>
        <v>0.0021943539311342834</v>
      </c>
      <c r="L179" s="77">
        <f t="shared" si="24"/>
        <v>259504.80706929424</v>
      </c>
      <c r="M179" s="78">
        <f t="shared" si="25"/>
        <v>117639.13211673265</v>
      </c>
      <c r="N179" s="79">
        <f t="shared" si="18"/>
        <v>377143.9391860269</v>
      </c>
      <c r="O179" s="36"/>
      <c r="P179" s="36"/>
      <c r="Q179" s="36"/>
    </row>
    <row r="180" spans="1:17" s="55" customFormat="1" ht="12.75">
      <c r="A180" s="30" t="s">
        <v>475</v>
      </c>
      <c r="B180" s="31" t="s">
        <v>2</v>
      </c>
      <c r="C180" s="55">
        <v>4431</v>
      </c>
      <c r="D180" s="32">
        <v>5917839.07</v>
      </c>
      <c r="E180" s="33">
        <v>457300</v>
      </c>
      <c r="F180" s="34">
        <f t="shared" si="19"/>
        <v>57340.79361287995</v>
      </c>
      <c r="G180" s="35">
        <f t="shared" si="22"/>
        <v>0.003130344068069411</v>
      </c>
      <c r="H180" s="36">
        <f t="shared" si="20"/>
        <v>12.940824557183468</v>
      </c>
      <c r="I180" s="31">
        <f t="shared" si="26"/>
        <v>8599.793612879948</v>
      </c>
      <c r="J180" s="36">
        <f t="shared" si="21"/>
        <v>8599.793612879948</v>
      </c>
      <c r="K180" s="36">
        <f t="shared" si="23"/>
        <v>0.0022822532159366337</v>
      </c>
      <c r="L180" s="77">
        <f t="shared" si="24"/>
        <v>621184.4344631193</v>
      </c>
      <c r="M180" s="78">
        <f t="shared" si="25"/>
        <v>122351.40547934601</v>
      </c>
      <c r="N180" s="79">
        <f t="shared" si="18"/>
        <v>743535.8399424653</v>
      </c>
      <c r="O180" s="36"/>
      <c r="P180" s="36"/>
      <c r="Q180" s="36"/>
    </row>
    <row r="181" spans="1:17" s="55" customFormat="1" ht="12.75">
      <c r="A181" s="30" t="s">
        <v>485</v>
      </c>
      <c r="B181" s="31" t="s">
        <v>312</v>
      </c>
      <c r="C181" s="55">
        <v>1471</v>
      </c>
      <c r="D181" s="32">
        <v>5009171.25</v>
      </c>
      <c r="E181" s="33">
        <v>386900</v>
      </c>
      <c r="F181" s="34">
        <f t="shared" si="19"/>
        <v>19044.949363530628</v>
      </c>
      <c r="G181" s="35">
        <f t="shared" si="22"/>
        <v>0.0010397003688037399</v>
      </c>
      <c r="H181" s="36">
        <f t="shared" si="20"/>
        <v>12.94694042388214</v>
      </c>
      <c r="I181" s="31">
        <f t="shared" si="26"/>
        <v>2863.9493635306276</v>
      </c>
      <c r="J181" s="36">
        <f t="shared" si="21"/>
        <v>2863.9493635306276</v>
      </c>
      <c r="K181" s="36">
        <f t="shared" si="23"/>
        <v>0.0007600481987623597</v>
      </c>
      <c r="L181" s="77">
        <f t="shared" si="24"/>
        <v>206317.79496519134</v>
      </c>
      <c r="M181" s="78">
        <f t="shared" si="25"/>
        <v>40746.120851649604</v>
      </c>
      <c r="N181" s="79">
        <f t="shared" si="18"/>
        <v>247063.91581684095</v>
      </c>
      <c r="O181" s="36"/>
      <c r="P181" s="36"/>
      <c r="Q181" s="36"/>
    </row>
    <row r="182" spans="1:17" s="55" customFormat="1" ht="12.75">
      <c r="A182" s="30" t="s">
        <v>483</v>
      </c>
      <c r="B182" s="31" t="s">
        <v>225</v>
      </c>
      <c r="C182" s="55">
        <v>782</v>
      </c>
      <c r="D182" s="32">
        <v>2722164.51</v>
      </c>
      <c r="E182" s="33">
        <v>219000</v>
      </c>
      <c r="F182" s="34">
        <f t="shared" si="19"/>
        <v>9720.240396438356</v>
      </c>
      <c r="G182" s="35">
        <f t="shared" si="22"/>
        <v>0.0005306465946499346</v>
      </c>
      <c r="H182" s="36">
        <f t="shared" si="20"/>
        <v>12.429974931506848</v>
      </c>
      <c r="I182" s="31">
        <f t="shared" si="26"/>
        <v>1118.2403964383552</v>
      </c>
      <c r="J182" s="36">
        <f t="shared" si="21"/>
        <v>1118.2403964383552</v>
      </c>
      <c r="K182" s="36">
        <f t="shared" si="23"/>
        <v>0.00029676383595292214</v>
      </c>
      <c r="L182" s="77">
        <f t="shared" si="24"/>
        <v>105301.33353701701</v>
      </c>
      <c r="M182" s="78">
        <f t="shared" si="25"/>
        <v>15909.484614037772</v>
      </c>
      <c r="N182" s="79">
        <f t="shared" si="18"/>
        <v>121210.81815105479</v>
      </c>
      <c r="O182" s="36"/>
      <c r="P182" s="36"/>
      <c r="Q182" s="36"/>
    </row>
    <row r="183" spans="1:17" s="55" customFormat="1" ht="12.75">
      <c r="A183" s="30" t="s">
        <v>485</v>
      </c>
      <c r="B183" s="31" t="s">
        <v>313</v>
      </c>
      <c r="C183" s="55">
        <v>1283</v>
      </c>
      <c r="D183" s="32">
        <v>1960032.18</v>
      </c>
      <c r="E183" s="33">
        <v>127500</v>
      </c>
      <c r="F183" s="34">
        <f t="shared" si="19"/>
        <v>19723.30421129412</v>
      </c>
      <c r="G183" s="35">
        <f t="shared" si="22"/>
        <v>0.0010767330629809196</v>
      </c>
      <c r="H183" s="36">
        <f t="shared" si="20"/>
        <v>15.372801411764705</v>
      </c>
      <c r="I183" s="31">
        <f t="shared" si="26"/>
        <v>5610.304211294117</v>
      </c>
      <c r="J183" s="36">
        <f t="shared" si="21"/>
        <v>5610.304211294117</v>
      </c>
      <c r="K183" s="36">
        <f t="shared" si="23"/>
        <v>0.0014888886181445133</v>
      </c>
      <c r="L183" s="77">
        <f t="shared" si="24"/>
        <v>213666.5504658237</v>
      </c>
      <c r="M183" s="78">
        <f t="shared" si="25"/>
        <v>79819.19524097205</v>
      </c>
      <c r="N183" s="79">
        <f t="shared" si="18"/>
        <v>293485.7457067958</v>
      </c>
      <c r="O183" s="36"/>
      <c r="P183" s="36"/>
      <c r="Q183" s="36"/>
    </row>
    <row r="184" spans="1:17" s="55" customFormat="1" ht="12.75">
      <c r="A184" s="30" t="s">
        <v>480</v>
      </c>
      <c r="B184" s="31" t="s">
        <v>163</v>
      </c>
      <c r="C184" s="55">
        <v>2570</v>
      </c>
      <c r="D184" s="32">
        <v>5032706.6</v>
      </c>
      <c r="E184" s="33">
        <v>324200</v>
      </c>
      <c r="F184" s="34">
        <f t="shared" si="19"/>
        <v>39895.29908081431</v>
      </c>
      <c r="G184" s="35">
        <f t="shared" si="22"/>
        <v>0.0021779610108749884</v>
      </c>
      <c r="H184" s="36">
        <f t="shared" si="20"/>
        <v>15.523462677359653</v>
      </c>
      <c r="I184" s="31">
        <f t="shared" si="26"/>
        <v>11625.299080814308</v>
      </c>
      <c r="J184" s="36">
        <f t="shared" si="21"/>
        <v>11625.299080814308</v>
      </c>
      <c r="K184" s="36">
        <f t="shared" si="23"/>
        <v>0.003085175924882283</v>
      </c>
      <c r="L184" s="77">
        <f t="shared" si="24"/>
        <v>432193.85773701605</v>
      </c>
      <c r="M184" s="78">
        <f t="shared" si="25"/>
        <v>165396.02526333742</v>
      </c>
      <c r="N184" s="79">
        <f t="shared" si="18"/>
        <v>597589.8830003535</v>
      </c>
      <c r="O184" s="36"/>
      <c r="P184" s="36"/>
      <c r="Q184" s="36"/>
    </row>
    <row r="185" spans="1:17" s="55" customFormat="1" ht="12.75">
      <c r="A185" s="30" t="s">
        <v>476</v>
      </c>
      <c r="B185" s="31" t="s">
        <v>34</v>
      </c>
      <c r="C185" s="55">
        <v>166</v>
      </c>
      <c r="D185" s="32">
        <v>232921.1</v>
      </c>
      <c r="E185" s="33">
        <v>24000</v>
      </c>
      <c r="F185" s="34">
        <f t="shared" si="19"/>
        <v>1611.0376083333333</v>
      </c>
      <c r="G185" s="35">
        <f t="shared" si="22"/>
        <v>8.794963764767627E-05</v>
      </c>
      <c r="H185" s="36">
        <f t="shared" si="20"/>
        <v>9.705045833333333</v>
      </c>
      <c r="I185" s="31">
        <f t="shared" si="26"/>
        <v>-214.9623916666667</v>
      </c>
      <c r="J185" s="36">
        <f t="shared" si="21"/>
        <v>0</v>
      </c>
      <c r="K185" s="36">
        <f t="shared" si="23"/>
        <v>0</v>
      </c>
      <c r="L185" s="77">
        <f t="shared" si="24"/>
        <v>17452.696807575543</v>
      </c>
      <c r="M185" s="78">
        <f t="shared" si="25"/>
        <v>0</v>
      </c>
      <c r="N185" s="79">
        <f t="shared" si="18"/>
        <v>17452.696807575543</v>
      </c>
      <c r="O185" s="36"/>
      <c r="P185" s="36"/>
      <c r="Q185" s="36"/>
    </row>
    <row r="186" spans="1:17" s="55" customFormat="1" ht="12.75">
      <c r="A186" s="30" t="s">
        <v>476</v>
      </c>
      <c r="B186" s="31" t="s">
        <v>35</v>
      </c>
      <c r="C186" s="55">
        <v>93</v>
      </c>
      <c r="D186" s="32">
        <v>142345.26</v>
      </c>
      <c r="E186" s="33">
        <v>9450</v>
      </c>
      <c r="F186" s="34">
        <f t="shared" si="19"/>
        <v>1400.8581142857145</v>
      </c>
      <c r="G186" s="35">
        <f t="shared" si="22"/>
        <v>7.647553533818176E-05</v>
      </c>
      <c r="H186" s="36">
        <f t="shared" si="20"/>
        <v>15.062990476190476</v>
      </c>
      <c r="I186" s="31">
        <f t="shared" si="26"/>
        <v>377.8581142857143</v>
      </c>
      <c r="J186" s="36">
        <f t="shared" si="21"/>
        <v>377.8581142857143</v>
      </c>
      <c r="K186" s="36">
        <f t="shared" si="23"/>
        <v>0.0001002777433175549</v>
      </c>
      <c r="L186" s="77">
        <f t="shared" si="24"/>
        <v>15175.779766155521</v>
      </c>
      <c r="M186" s="78">
        <f t="shared" si="25"/>
        <v>5375.881496201423</v>
      </c>
      <c r="N186" s="79">
        <f t="shared" si="18"/>
        <v>20551.661262356945</v>
      </c>
      <c r="O186" s="36"/>
      <c r="P186" s="36"/>
      <c r="Q186" s="36"/>
    </row>
    <row r="187" spans="1:17" s="55" customFormat="1" ht="12.75">
      <c r="A187" s="30" t="s">
        <v>484</v>
      </c>
      <c r="B187" s="31" t="s">
        <v>273</v>
      </c>
      <c r="C187" s="55">
        <v>7672</v>
      </c>
      <c r="D187" s="32">
        <v>13985885.99</v>
      </c>
      <c r="E187" s="33">
        <v>910100</v>
      </c>
      <c r="F187" s="34">
        <f t="shared" si="19"/>
        <v>117898.82135510384</v>
      </c>
      <c r="G187" s="35">
        <f t="shared" si="22"/>
        <v>0.006436323127178083</v>
      </c>
      <c r="H187" s="36">
        <f t="shared" si="20"/>
        <v>15.367416756400395</v>
      </c>
      <c r="I187" s="31">
        <f t="shared" si="26"/>
        <v>33506.821355103835</v>
      </c>
      <c r="J187" s="36">
        <f t="shared" si="21"/>
        <v>33506.821355103835</v>
      </c>
      <c r="K187" s="36">
        <f t="shared" si="23"/>
        <v>0.008892196049794611</v>
      </c>
      <c r="L187" s="77">
        <f t="shared" si="24"/>
        <v>1277221.8180616174</v>
      </c>
      <c r="M187" s="78">
        <f t="shared" si="25"/>
        <v>476709.89217721694</v>
      </c>
      <c r="N187" s="79">
        <f t="shared" si="18"/>
        <v>1753931.7102388344</v>
      </c>
      <c r="O187" s="36"/>
      <c r="P187" s="36"/>
      <c r="Q187" s="36"/>
    </row>
    <row r="188" spans="1:17" s="55" customFormat="1" ht="12.75">
      <c r="A188" s="30" t="s">
        <v>479</v>
      </c>
      <c r="B188" s="31" t="s">
        <v>132</v>
      </c>
      <c r="C188" s="55">
        <v>2496</v>
      </c>
      <c r="D188" s="32">
        <v>4066868.3</v>
      </c>
      <c r="E188" s="33">
        <v>465800</v>
      </c>
      <c r="F188" s="34">
        <f t="shared" si="19"/>
        <v>21792.407206526404</v>
      </c>
      <c r="G188" s="35">
        <f t="shared" si="22"/>
        <v>0.0011896893699877198</v>
      </c>
      <c r="H188" s="36">
        <f t="shared" si="20"/>
        <v>8.730932374409617</v>
      </c>
      <c r="I188" s="31">
        <f t="shared" si="26"/>
        <v>-5663.5927934735955</v>
      </c>
      <c r="J188" s="36">
        <f t="shared" si="21"/>
        <v>0</v>
      </c>
      <c r="K188" s="36">
        <f t="shared" si="23"/>
        <v>0</v>
      </c>
      <c r="L188" s="77">
        <f t="shared" si="24"/>
        <v>236081.5624138029</v>
      </c>
      <c r="M188" s="78">
        <f t="shared" si="25"/>
        <v>0</v>
      </c>
      <c r="N188" s="79">
        <f t="shared" si="18"/>
        <v>236081.5624138029</v>
      </c>
      <c r="O188" s="36"/>
      <c r="P188" s="36"/>
      <c r="Q188" s="36"/>
    </row>
    <row r="189" spans="1:17" s="55" customFormat="1" ht="12.75">
      <c r="A189" s="30" t="s">
        <v>483</v>
      </c>
      <c r="B189" s="31" t="s">
        <v>226</v>
      </c>
      <c r="C189" s="55">
        <v>287</v>
      </c>
      <c r="D189" s="32">
        <v>707419.51</v>
      </c>
      <c r="E189" s="33">
        <v>55850</v>
      </c>
      <c r="F189" s="34">
        <f t="shared" si="19"/>
        <v>3635.2622984780664</v>
      </c>
      <c r="G189" s="35">
        <f t="shared" si="22"/>
        <v>0.00019845595177394066</v>
      </c>
      <c r="H189" s="36">
        <f t="shared" si="20"/>
        <v>12.666419158460162</v>
      </c>
      <c r="I189" s="31">
        <f t="shared" si="26"/>
        <v>478.26229847806644</v>
      </c>
      <c r="J189" s="36">
        <f t="shared" si="21"/>
        <v>478.26229847806644</v>
      </c>
      <c r="K189" s="36">
        <f t="shared" si="23"/>
        <v>0.00012692347257357964</v>
      </c>
      <c r="L189" s="77">
        <f t="shared" si="24"/>
        <v>39381.532984188845</v>
      </c>
      <c r="M189" s="78">
        <f t="shared" si="25"/>
        <v>6804.356830021381</v>
      </c>
      <c r="N189" s="79">
        <f t="shared" si="18"/>
        <v>46185.889814210226</v>
      </c>
      <c r="O189" s="36"/>
      <c r="P189" s="36"/>
      <c r="Q189" s="36"/>
    </row>
    <row r="190" spans="1:17" s="55" customFormat="1" ht="12.75">
      <c r="A190" s="30" t="s">
        <v>487</v>
      </c>
      <c r="B190" s="31" t="s">
        <v>347</v>
      </c>
      <c r="C190" s="55">
        <v>817</v>
      </c>
      <c r="D190" s="32">
        <v>946628.97</v>
      </c>
      <c r="E190" s="33">
        <v>72300</v>
      </c>
      <c r="F190" s="34">
        <f t="shared" si="19"/>
        <v>10697.038291701245</v>
      </c>
      <c r="G190" s="35">
        <f t="shared" si="22"/>
        <v>0.0005839718680631726</v>
      </c>
      <c r="H190" s="36">
        <f t="shared" si="20"/>
        <v>13.093070124481327</v>
      </c>
      <c r="I190" s="31">
        <f t="shared" si="26"/>
        <v>1710.0382917012446</v>
      </c>
      <c r="J190" s="36">
        <f t="shared" si="21"/>
        <v>1710.0382917012446</v>
      </c>
      <c r="K190" s="36">
        <f t="shared" si="23"/>
        <v>0.000453817913114194</v>
      </c>
      <c r="L190" s="77">
        <f t="shared" si="24"/>
        <v>115883.18303582391</v>
      </c>
      <c r="M190" s="78">
        <f t="shared" si="25"/>
        <v>24329.140655165153</v>
      </c>
      <c r="N190" s="79">
        <f t="shared" si="18"/>
        <v>140212.32369098905</v>
      </c>
      <c r="O190" s="36"/>
      <c r="P190" s="36"/>
      <c r="Q190" s="36"/>
    </row>
    <row r="191" spans="1:17" s="55" customFormat="1" ht="12.75">
      <c r="A191" s="30" t="s">
        <v>477</v>
      </c>
      <c r="B191" s="31" t="s">
        <v>83</v>
      </c>
      <c r="C191" s="55">
        <v>5010</v>
      </c>
      <c r="D191" s="32">
        <v>13051167.64</v>
      </c>
      <c r="E191" s="33">
        <v>2264250</v>
      </c>
      <c r="F191" s="34">
        <f t="shared" si="19"/>
        <v>28877.70779569394</v>
      </c>
      <c r="G191" s="35">
        <f t="shared" si="22"/>
        <v>0.0015764895391574632</v>
      </c>
      <c r="H191" s="36">
        <f t="shared" si="20"/>
        <v>5.764013532074639</v>
      </c>
      <c r="I191" s="31">
        <f t="shared" si="26"/>
        <v>-26232.29220430606</v>
      </c>
      <c r="J191" s="36">
        <f t="shared" si="21"/>
        <v>0</v>
      </c>
      <c r="K191" s="36">
        <f t="shared" si="23"/>
        <v>0</v>
      </c>
      <c r="L191" s="77">
        <f t="shared" si="24"/>
        <v>312838.05917939043</v>
      </c>
      <c r="M191" s="78">
        <f t="shared" si="25"/>
        <v>0</v>
      </c>
      <c r="N191" s="79">
        <f t="shared" si="18"/>
        <v>312838.05917939043</v>
      </c>
      <c r="O191" s="36"/>
      <c r="P191" s="36"/>
      <c r="Q191" s="36"/>
    </row>
    <row r="192" spans="1:17" s="55" customFormat="1" ht="12.75">
      <c r="A192" s="30" t="s">
        <v>489</v>
      </c>
      <c r="B192" s="31" t="s">
        <v>408</v>
      </c>
      <c r="C192" s="55">
        <v>958</v>
      </c>
      <c r="D192" s="32">
        <v>1880296.96</v>
      </c>
      <c r="E192" s="33">
        <v>147850</v>
      </c>
      <c r="F192" s="34">
        <f t="shared" si="19"/>
        <v>12183.459504091985</v>
      </c>
      <c r="G192" s="35">
        <f t="shared" si="22"/>
        <v>0.0006651184572832899</v>
      </c>
      <c r="H192" s="36">
        <f t="shared" si="20"/>
        <v>12.717598647277645</v>
      </c>
      <c r="I192" s="31">
        <f t="shared" si="26"/>
        <v>1645.4595040919844</v>
      </c>
      <c r="J192" s="36">
        <f t="shared" si="21"/>
        <v>1645.4595040919844</v>
      </c>
      <c r="K192" s="36">
        <f t="shared" si="23"/>
        <v>0.0004366796941827788</v>
      </c>
      <c r="L192" s="77">
        <f t="shared" si="24"/>
        <v>131985.88517884977</v>
      </c>
      <c r="M192" s="78">
        <f t="shared" si="25"/>
        <v>23410.362160724155</v>
      </c>
      <c r="N192" s="79">
        <f t="shared" si="18"/>
        <v>155396.24733957392</v>
      </c>
      <c r="O192" s="36"/>
      <c r="P192" s="36"/>
      <c r="Q192" s="36"/>
    </row>
    <row r="193" spans="1:17" s="55" customFormat="1" ht="12.75">
      <c r="A193" s="30" t="s">
        <v>477</v>
      </c>
      <c r="B193" s="31" t="s">
        <v>84</v>
      </c>
      <c r="C193" s="55">
        <v>2435</v>
      </c>
      <c r="D193" s="32">
        <v>6880681.08</v>
      </c>
      <c r="E193" s="33">
        <v>702900</v>
      </c>
      <c r="F193" s="34">
        <f t="shared" si="19"/>
        <v>23836.190681177977</v>
      </c>
      <c r="G193" s="35">
        <f t="shared" si="22"/>
        <v>0.0013012634357302765</v>
      </c>
      <c r="H193" s="36">
        <f t="shared" si="20"/>
        <v>9.788990012804097</v>
      </c>
      <c r="I193" s="31">
        <f t="shared" si="26"/>
        <v>-2948.8093188220228</v>
      </c>
      <c r="J193" s="36">
        <f t="shared" si="21"/>
        <v>0</v>
      </c>
      <c r="K193" s="36">
        <f t="shared" si="23"/>
        <v>0</v>
      </c>
      <c r="L193" s="77">
        <f t="shared" si="24"/>
        <v>258222.28286559196</v>
      </c>
      <c r="M193" s="78">
        <f t="shared" si="25"/>
        <v>0</v>
      </c>
      <c r="N193" s="79">
        <f t="shared" si="18"/>
        <v>258222.28286559196</v>
      </c>
      <c r="O193" s="36"/>
      <c r="P193" s="36"/>
      <c r="Q193" s="36"/>
    </row>
    <row r="194" spans="1:17" s="55" customFormat="1" ht="12.75">
      <c r="A194" s="30" t="s">
        <v>483</v>
      </c>
      <c r="B194" s="31" t="s">
        <v>227</v>
      </c>
      <c r="C194" s="55">
        <v>1222</v>
      </c>
      <c r="D194" s="32">
        <v>2248488.88</v>
      </c>
      <c r="E194" s="33">
        <v>152950</v>
      </c>
      <c r="F194" s="34">
        <f t="shared" si="19"/>
        <v>17964.389744099375</v>
      </c>
      <c r="G194" s="35">
        <f t="shared" si="22"/>
        <v>0.000980710543554405</v>
      </c>
      <c r="H194" s="36">
        <f t="shared" si="20"/>
        <v>14.700809937888199</v>
      </c>
      <c r="I194" s="31">
        <f t="shared" si="26"/>
        <v>4522.389744099379</v>
      </c>
      <c r="J194" s="36">
        <f t="shared" si="21"/>
        <v>4522.389744099379</v>
      </c>
      <c r="K194" s="36">
        <f t="shared" si="23"/>
        <v>0.0012001728183024642</v>
      </c>
      <c r="L194" s="77">
        <f t="shared" si="24"/>
        <v>194611.8736863251</v>
      </c>
      <c r="M194" s="78">
        <f t="shared" si="25"/>
        <v>64341.16517485119</v>
      </c>
      <c r="N194" s="79">
        <f t="shared" si="18"/>
        <v>258953.0388611763</v>
      </c>
      <c r="O194" s="36"/>
      <c r="P194" s="36"/>
      <c r="Q194" s="36"/>
    </row>
    <row r="195" spans="1:17" s="55" customFormat="1" ht="12.75">
      <c r="A195" s="30" t="s">
        <v>487</v>
      </c>
      <c r="B195" s="31" t="s">
        <v>348</v>
      </c>
      <c r="C195" s="55">
        <v>1719</v>
      </c>
      <c r="D195" s="32">
        <v>2636721.36</v>
      </c>
      <c r="E195" s="33">
        <v>162950</v>
      </c>
      <c r="F195" s="34">
        <f t="shared" si="19"/>
        <v>27815.42815489414</v>
      </c>
      <c r="G195" s="35">
        <f t="shared" si="22"/>
        <v>0.0015184976530552515</v>
      </c>
      <c r="H195" s="36">
        <f t="shared" si="20"/>
        <v>16.1811682111077</v>
      </c>
      <c r="I195" s="31">
        <f t="shared" si="26"/>
        <v>8906.428154894136</v>
      </c>
      <c r="J195" s="36">
        <f t="shared" si="21"/>
        <v>8906.428154894136</v>
      </c>
      <c r="K195" s="36">
        <f t="shared" si="23"/>
        <v>0.002363629316472467</v>
      </c>
      <c r="L195" s="77">
        <f t="shared" si="24"/>
        <v>301330.16861256567</v>
      </c>
      <c r="M195" s="78">
        <f t="shared" si="25"/>
        <v>126713.97147485569</v>
      </c>
      <c r="N195" s="79">
        <f aca="true" t="shared" si="27" ref="N195:N258">L195+M195</f>
        <v>428044.14008742134</v>
      </c>
      <c r="O195" s="36"/>
      <c r="P195" s="36"/>
      <c r="Q195" s="36"/>
    </row>
    <row r="196" spans="1:17" s="55" customFormat="1" ht="12.75">
      <c r="A196" s="30" t="s">
        <v>476</v>
      </c>
      <c r="B196" s="31" t="s">
        <v>36</v>
      </c>
      <c r="C196" s="55">
        <v>95</v>
      </c>
      <c r="D196" s="32">
        <v>239894.19</v>
      </c>
      <c r="E196" s="33">
        <v>14200</v>
      </c>
      <c r="F196" s="34">
        <f t="shared" si="19"/>
        <v>1604.9259190140845</v>
      </c>
      <c r="G196" s="35">
        <f t="shared" si="22"/>
        <v>8.76159887879211E-05</v>
      </c>
      <c r="H196" s="36">
        <f t="shared" si="20"/>
        <v>16.893957042253522</v>
      </c>
      <c r="I196" s="31">
        <f t="shared" si="26"/>
        <v>559.9259190140846</v>
      </c>
      <c r="J196" s="36">
        <f t="shared" si="21"/>
        <v>559.9259190140846</v>
      </c>
      <c r="K196" s="36">
        <f t="shared" si="23"/>
        <v>0.00014859574390741937</v>
      </c>
      <c r="L196" s="77">
        <f t="shared" si="24"/>
        <v>17386.487638950795</v>
      </c>
      <c r="M196" s="78">
        <f t="shared" si="25"/>
        <v>7966.205497430008</v>
      </c>
      <c r="N196" s="79">
        <f t="shared" si="27"/>
        <v>25352.693136380803</v>
      </c>
      <c r="O196" s="36"/>
      <c r="P196" s="36"/>
      <c r="Q196" s="36"/>
    </row>
    <row r="197" spans="1:17" s="55" customFormat="1" ht="12.75">
      <c r="A197" s="30" t="s">
        <v>483</v>
      </c>
      <c r="B197" s="31" t="s">
        <v>228</v>
      </c>
      <c r="C197" s="55">
        <v>1242</v>
      </c>
      <c r="D197" s="32">
        <v>1339506.51</v>
      </c>
      <c r="E197" s="33">
        <v>116950</v>
      </c>
      <c r="F197" s="34">
        <f aca="true" t="shared" si="28" ref="F197:F259">(C197*D197)/E197</f>
        <v>14225.456053185122</v>
      </c>
      <c r="G197" s="35">
        <f t="shared" si="22"/>
        <v>0.0007765949713271433</v>
      </c>
      <c r="H197" s="36">
        <f aca="true" t="shared" si="29" ref="H197:H259">D197/E197</f>
        <v>11.453668319794785</v>
      </c>
      <c r="I197" s="31">
        <f t="shared" si="26"/>
        <v>563.4560531851228</v>
      </c>
      <c r="J197" s="36">
        <f aca="true" t="shared" si="30" ref="J197:J259">IF(I197&gt;0,I197,0)</f>
        <v>563.4560531851228</v>
      </c>
      <c r="K197" s="36">
        <f t="shared" si="23"/>
        <v>0.00014953258732799555</v>
      </c>
      <c r="L197" s="77">
        <f t="shared" si="24"/>
        <v>154107.24750403286</v>
      </c>
      <c r="M197" s="78">
        <f t="shared" si="25"/>
        <v>8016.4295954490935</v>
      </c>
      <c r="N197" s="79">
        <f t="shared" si="27"/>
        <v>162123.67709948195</v>
      </c>
      <c r="O197" s="36"/>
      <c r="P197" s="36"/>
      <c r="Q197" s="36"/>
    </row>
    <row r="198" spans="1:17" s="55" customFormat="1" ht="12.75">
      <c r="A198" s="30" t="s">
        <v>484</v>
      </c>
      <c r="B198" s="31" t="s">
        <v>274</v>
      </c>
      <c r="C198" s="55">
        <v>6515</v>
      </c>
      <c r="D198" s="32">
        <v>6823483.54</v>
      </c>
      <c r="E198" s="33">
        <v>725150</v>
      </c>
      <c r="F198" s="34">
        <f t="shared" si="28"/>
        <v>61304.55114541819</v>
      </c>
      <c r="G198" s="35">
        <f t="shared" si="22"/>
        <v>0.003346733205670385</v>
      </c>
      <c r="H198" s="36">
        <f t="shared" si="29"/>
        <v>9.409754588705786</v>
      </c>
      <c r="I198" s="31">
        <f t="shared" si="26"/>
        <v>-10360.448854581806</v>
      </c>
      <c r="J198" s="36">
        <f t="shared" si="30"/>
        <v>0</v>
      </c>
      <c r="K198" s="36">
        <f t="shared" si="23"/>
        <v>0</v>
      </c>
      <c r="L198" s="77">
        <f t="shared" si="24"/>
        <v>664124.6228710737</v>
      </c>
      <c r="M198" s="78">
        <f t="shared" si="25"/>
        <v>0</v>
      </c>
      <c r="N198" s="79">
        <f t="shared" si="27"/>
        <v>664124.6228710737</v>
      </c>
      <c r="O198" s="36"/>
      <c r="P198" s="36"/>
      <c r="Q198" s="36"/>
    </row>
    <row r="199" spans="1:17" s="55" customFormat="1" ht="12.75">
      <c r="A199" s="30" t="s">
        <v>476</v>
      </c>
      <c r="B199" s="31" t="s">
        <v>37</v>
      </c>
      <c r="C199" s="55">
        <v>75</v>
      </c>
      <c r="D199" s="32">
        <v>165932.62</v>
      </c>
      <c r="E199" s="33">
        <v>10400</v>
      </c>
      <c r="F199" s="34">
        <f t="shared" si="28"/>
        <v>1196.6294711538462</v>
      </c>
      <c r="G199" s="35">
        <f aca="true" t="shared" si="31" ref="G199:G262">F199/$F$494</f>
        <v>6.53263014110443E-05</v>
      </c>
      <c r="H199" s="36">
        <f t="shared" si="29"/>
        <v>15.955059615384615</v>
      </c>
      <c r="I199" s="31">
        <f t="shared" si="26"/>
        <v>371.6294711538461</v>
      </c>
      <c r="J199" s="36">
        <f t="shared" si="30"/>
        <v>371.6294711538461</v>
      </c>
      <c r="K199" s="36">
        <f aca="true" t="shared" si="32" ref="K199:K262">J199/$J$494</f>
        <v>9.862475704154272E-05</v>
      </c>
      <c r="L199" s="77">
        <f aca="true" t="shared" si="33" ref="L199:L262">$B$501*G199</f>
        <v>12963.32949834926</v>
      </c>
      <c r="M199" s="78">
        <f aca="true" t="shared" si="34" ref="M199:M262">$G$501*K199</f>
        <v>5287.26503914227</v>
      </c>
      <c r="N199" s="79">
        <f t="shared" si="27"/>
        <v>18250.59453749153</v>
      </c>
      <c r="O199" s="36"/>
      <c r="P199" s="36"/>
      <c r="Q199" s="36"/>
    </row>
    <row r="200" spans="1:17" s="55" customFormat="1" ht="12.75">
      <c r="A200" s="30" t="s">
        <v>487</v>
      </c>
      <c r="B200" s="31" t="s">
        <v>349</v>
      </c>
      <c r="C200" s="55">
        <v>50</v>
      </c>
      <c r="D200" s="32">
        <v>102891.16</v>
      </c>
      <c r="E200" s="33">
        <v>12400</v>
      </c>
      <c r="F200" s="34">
        <f t="shared" si="28"/>
        <v>414.88370967741935</v>
      </c>
      <c r="G200" s="35">
        <f t="shared" si="31"/>
        <v>2.2649298652811455E-05</v>
      </c>
      <c r="H200" s="36">
        <f t="shared" si="29"/>
        <v>8.297674193548387</v>
      </c>
      <c r="I200" s="31">
        <f aca="true" t="shared" si="35" ref="I200:I263">(H200-11)*C200</f>
        <v>-135.11629032258065</v>
      </c>
      <c r="J200" s="36">
        <f t="shared" si="30"/>
        <v>0</v>
      </c>
      <c r="K200" s="36">
        <f t="shared" si="32"/>
        <v>0</v>
      </c>
      <c r="L200" s="77">
        <f t="shared" si="33"/>
        <v>4494.519282447453</v>
      </c>
      <c r="M200" s="78">
        <f t="shared" si="34"/>
        <v>0</v>
      </c>
      <c r="N200" s="79">
        <f t="shared" si="27"/>
        <v>4494.519282447453</v>
      </c>
      <c r="O200" s="36"/>
      <c r="P200" s="36"/>
      <c r="Q200" s="36"/>
    </row>
    <row r="201" spans="1:17" s="55" customFormat="1" ht="12.75">
      <c r="A201" s="30" t="s">
        <v>483</v>
      </c>
      <c r="B201" s="31" t="s">
        <v>229</v>
      </c>
      <c r="C201" s="55">
        <v>1622</v>
      </c>
      <c r="D201" s="32">
        <v>2325176.62</v>
      </c>
      <c r="E201" s="33">
        <v>219550</v>
      </c>
      <c r="F201" s="34">
        <f t="shared" si="28"/>
        <v>17178.02995964473</v>
      </c>
      <c r="G201" s="35">
        <f t="shared" si="31"/>
        <v>0.00093778165241881</v>
      </c>
      <c r="H201" s="36">
        <f t="shared" si="29"/>
        <v>10.590647324071966</v>
      </c>
      <c r="I201" s="31">
        <f t="shared" si="35"/>
        <v>-663.9700403552706</v>
      </c>
      <c r="J201" s="36">
        <f t="shared" si="30"/>
        <v>0</v>
      </c>
      <c r="K201" s="36">
        <f t="shared" si="32"/>
        <v>0</v>
      </c>
      <c r="L201" s="77">
        <f t="shared" si="33"/>
        <v>186093.0788246984</v>
      </c>
      <c r="M201" s="78">
        <f t="shared" si="34"/>
        <v>0</v>
      </c>
      <c r="N201" s="79">
        <f t="shared" si="27"/>
        <v>186093.0788246984</v>
      </c>
      <c r="O201" s="36"/>
      <c r="P201" s="36"/>
      <c r="Q201" s="36"/>
    </row>
    <row r="202" spans="1:17" s="55" customFormat="1" ht="12.75">
      <c r="A202" s="30" t="s">
        <v>476</v>
      </c>
      <c r="B202" s="31" t="s">
        <v>38</v>
      </c>
      <c r="C202" s="55">
        <v>1295</v>
      </c>
      <c r="D202" s="32">
        <v>882353.9</v>
      </c>
      <c r="E202" s="33">
        <v>74500</v>
      </c>
      <c r="F202" s="34">
        <f t="shared" si="28"/>
        <v>15337.561080536912</v>
      </c>
      <c r="G202" s="35">
        <f t="shared" si="31"/>
        <v>0.0008373069209897807</v>
      </c>
      <c r="H202" s="36">
        <f t="shared" si="29"/>
        <v>11.843676510067114</v>
      </c>
      <c r="I202" s="31">
        <f t="shared" si="35"/>
        <v>1092.5610805369129</v>
      </c>
      <c r="J202" s="36">
        <f t="shared" si="30"/>
        <v>1092.5610805369129</v>
      </c>
      <c r="K202" s="36">
        <f t="shared" si="32"/>
        <v>0.0002899489396964185</v>
      </c>
      <c r="L202" s="77">
        <f t="shared" si="33"/>
        <v>166154.9065780074</v>
      </c>
      <c r="M202" s="78">
        <f t="shared" si="34"/>
        <v>15544.138591363</v>
      </c>
      <c r="N202" s="79">
        <f t="shared" si="27"/>
        <v>181699.0451693704</v>
      </c>
      <c r="O202" s="36"/>
      <c r="P202" s="36"/>
      <c r="Q202" s="36"/>
    </row>
    <row r="203" spans="1:17" s="55" customFormat="1" ht="12.75">
      <c r="A203" s="30" t="s">
        <v>484</v>
      </c>
      <c r="B203" s="31" t="s">
        <v>275</v>
      </c>
      <c r="C203" s="55">
        <v>3260</v>
      </c>
      <c r="D203" s="32">
        <v>5194654.16</v>
      </c>
      <c r="E203" s="33">
        <v>369600</v>
      </c>
      <c r="F203" s="34">
        <f t="shared" si="28"/>
        <v>45818.648705627704</v>
      </c>
      <c r="G203" s="35">
        <f t="shared" si="31"/>
        <v>0.0025013280449331086</v>
      </c>
      <c r="H203" s="36">
        <f t="shared" si="29"/>
        <v>14.054800216450216</v>
      </c>
      <c r="I203" s="31">
        <f t="shared" si="35"/>
        <v>9958.648705627706</v>
      </c>
      <c r="J203" s="36">
        <f t="shared" si="30"/>
        <v>9958.648705627706</v>
      </c>
      <c r="K203" s="36">
        <f t="shared" si="32"/>
        <v>0.0026428724987960137</v>
      </c>
      <c r="L203" s="77">
        <f t="shared" si="33"/>
        <v>496362.70429428713</v>
      </c>
      <c r="M203" s="78">
        <f t="shared" si="34"/>
        <v>141684.1753020369</v>
      </c>
      <c r="N203" s="79">
        <f t="shared" si="27"/>
        <v>638046.879596324</v>
      </c>
      <c r="O203" s="36"/>
      <c r="P203" s="36"/>
      <c r="Q203" s="36"/>
    </row>
    <row r="204" spans="1:17" s="55" customFormat="1" ht="12.75">
      <c r="A204" s="30" t="s">
        <v>490</v>
      </c>
      <c r="B204" s="31" t="s">
        <v>440</v>
      </c>
      <c r="C204" s="55">
        <v>4878</v>
      </c>
      <c r="D204" s="32">
        <v>6124296.78</v>
      </c>
      <c r="E204" s="33">
        <v>681400</v>
      </c>
      <c r="F204" s="34">
        <f t="shared" si="28"/>
        <v>43842.55898567655</v>
      </c>
      <c r="G204" s="35">
        <f t="shared" si="31"/>
        <v>0.002393449511291179</v>
      </c>
      <c r="H204" s="36">
        <f t="shared" si="29"/>
        <v>8.987814470208395</v>
      </c>
      <c r="I204" s="31">
        <f t="shared" si="35"/>
        <v>-9815.441014323449</v>
      </c>
      <c r="J204" s="36">
        <f t="shared" si="30"/>
        <v>0</v>
      </c>
      <c r="K204" s="36">
        <f t="shared" si="32"/>
        <v>0</v>
      </c>
      <c r="L204" s="77">
        <f t="shared" si="33"/>
        <v>474955.32400193426</v>
      </c>
      <c r="M204" s="78">
        <f t="shared" si="34"/>
        <v>0</v>
      </c>
      <c r="N204" s="79">
        <f t="shared" si="27"/>
        <v>474955.32400193426</v>
      </c>
      <c r="O204" s="36"/>
      <c r="P204" s="36"/>
      <c r="Q204" s="36"/>
    </row>
    <row r="205" spans="1:17" s="55" customFormat="1" ht="12.75">
      <c r="A205" s="30" t="s">
        <v>481</v>
      </c>
      <c r="B205" s="31" t="s">
        <v>186</v>
      </c>
      <c r="C205" s="55">
        <v>1731</v>
      </c>
      <c r="D205" s="32">
        <v>3395924.7</v>
      </c>
      <c r="E205" s="33">
        <v>266300</v>
      </c>
      <c r="F205" s="34">
        <f t="shared" si="28"/>
        <v>22074.148162598576</v>
      </c>
      <c r="G205" s="35">
        <f t="shared" si="31"/>
        <v>0.0012050701499700643</v>
      </c>
      <c r="H205" s="36">
        <f t="shared" si="29"/>
        <v>12.75225197146076</v>
      </c>
      <c r="I205" s="31">
        <f t="shared" si="35"/>
        <v>3033.1481625985757</v>
      </c>
      <c r="J205" s="36">
        <f t="shared" si="30"/>
        <v>3033.1481625985757</v>
      </c>
      <c r="K205" s="36">
        <f t="shared" si="32"/>
        <v>0.0008049509627923122</v>
      </c>
      <c r="L205" s="77">
        <f t="shared" si="33"/>
        <v>239133.7192716996</v>
      </c>
      <c r="M205" s="78">
        <f t="shared" si="34"/>
        <v>43153.354304365945</v>
      </c>
      <c r="N205" s="79">
        <f t="shared" si="27"/>
        <v>282287.07357606554</v>
      </c>
      <c r="O205" s="36"/>
      <c r="P205" s="36"/>
      <c r="Q205" s="36"/>
    </row>
    <row r="206" spans="1:17" s="55" customFormat="1" ht="12.75">
      <c r="A206" s="30" t="s">
        <v>476</v>
      </c>
      <c r="B206" s="31" t="s">
        <v>39</v>
      </c>
      <c r="C206" s="55">
        <v>6061</v>
      </c>
      <c r="D206" s="32">
        <v>5770584.04</v>
      </c>
      <c r="E206" s="33">
        <v>336200</v>
      </c>
      <c r="F206" s="34">
        <f t="shared" si="28"/>
        <v>104031.85564080905</v>
      </c>
      <c r="G206" s="35">
        <f t="shared" si="31"/>
        <v>0.005679298832067627</v>
      </c>
      <c r="H206" s="36">
        <f t="shared" si="29"/>
        <v>17.164140511600237</v>
      </c>
      <c r="I206" s="31">
        <f t="shared" si="35"/>
        <v>37360.85564080904</v>
      </c>
      <c r="J206" s="36">
        <f t="shared" si="30"/>
        <v>37360.85564080904</v>
      </c>
      <c r="K206" s="36">
        <f t="shared" si="32"/>
        <v>0.009914997588857957</v>
      </c>
      <c r="L206" s="77">
        <f t="shared" si="33"/>
        <v>1126998.1690289888</v>
      </c>
      <c r="M206" s="78">
        <f t="shared" si="34"/>
        <v>531542.1977938752</v>
      </c>
      <c r="N206" s="79">
        <f t="shared" si="27"/>
        <v>1658540.366822864</v>
      </c>
      <c r="O206" s="36"/>
      <c r="P206" s="36"/>
      <c r="Q206" s="36"/>
    </row>
    <row r="207" spans="1:17" s="55" customFormat="1" ht="12.75">
      <c r="A207" s="30" t="s">
        <v>484</v>
      </c>
      <c r="B207" s="31" t="s">
        <v>276</v>
      </c>
      <c r="C207" s="55">
        <v>1058</v>
      </c>
      <c r="D207" s="32">
        <v>1370529.93</v>
      </c>
      <c r="E207" s="33">
        <v>72350</v>
      </c>
      <c r="F207" s="34">
        <f t="shared" si="28"/>
        <v>20041.75073863165</v>
      </c>
      <c r="G207" s="35">
        <f t="shared" si="31"/>
        <v>0.0010941176706056113</v>
      </c>
      <c r="H207" s="36">
        <f t="shared" si="29"/>
        <v>18.943053628196267</v>
      </c>
      <c r="I207" s="31">
        <f t="shared" si="35"/>
        <v>8403.75073863165</v>
      </c>
      <c r="J207" s="36">
        <f t="shared" si="30"/>
        <v>8403.75073863165</v>
      </c>
      <c r="K207" s="36">
        <f t="shared" si="32"/>
        <v>0.0022302264464168936</v>
      </c>
      <c r="L207" s="77">
        <f t="shared" si="33"/>
        <v>217116.3462137932</v>
      </c>
      <c r="M207" s="78">
        <f t="shared" si="34"/>
        <v>119562.2546836146</v>
      </c>
      <c r="N207" s="79">
        <f t="shared" si="27"/>
        <v>336678.6008974078</v>
      </c>
      <c r="O207" s="36"/>
      <c r="P207" s="36"/>
      <c r="Q207" s="36"/>
    </row>
    <row r="208" spans="1:17" s="55" customFormat="1" ht="12.75">
      <c r="A208" s="30" t="s">
        <v>484</v>
      </c>
      <c r="B208" s="31" t="s">
        <v>277</v>
      </c>
      <c r="C208" s="55">
        <v>1411</v>
      </c>
      <c r="D208" s="32">
        <v>1420533.1</v>
      </c>
      <c r="E208" s="33">
        <v>123950</v>
      </c>
      <c r="F208" s="34">
        <f t="shared" si="28"/>
        <v>16170.812457442518</v>
      </c>
      <c r="G208" s="35">
        <f t="shared" si="31"/>
        <v>0.0008827957142303618</v>
      </c>
      <c r="H208" s="36">
        <f t="shared" si="29"/>
        <v>11.460533279548205</v>
      </c>
      <c r="I208" s="31">
        <f t="shared" si="35"/>
        <v>649.8124574425171</v>
      </c>
      <c r="J208" s="36">
        <f t="shared" si="30"/>
        <v>649.8124574425171</v>
      </c>
      <c r="K208" s="36">
        <f t="shared" si="32"/>
        <v>0.00017245025142611812</v>
      </c>
      <c r="L208" s="77">
        <f t="shared" si="33"/>
        <v>175181.68756090017</v>
      </c>
      <c r="M208" s="78">
        <f t="shared" si="34"/>
        <v>9245.043665583324</v>
      </c>
      <c r="N208" s="79">
        <f t="shared" si="27"/>
        <v>184426.7312264835</v>
      </c>
      <c r="O208" s="36"/>
      <c r="P208" s="36"/>
      <c r="Q208" s="36"/>
    </row>
    <row r="209" spans="1:17" s="55" customFormat="1" ht="12.75">
      <c r="A209" s="30" t="s">
        <v>489</v>
      </c>
      <c r="B209" s="31" t="s">
        <v>519</v>
      </c>
      <c r="C209" s="55">
        <v>763</v>
      </c>
      <c r="D209" s="32">
        <v>49057.5</v>
      </c>
      <c r="E209" s="33">
        <v>3875</v>
      </c>
      <c r="F209" s="34">
        <f t="shared" si="28"/>
        <v>9659.58</v>
      </c>
      <c r="G209" s="35">
        <f t="shared" si="31"/>
        <v>0.0005273350270870663</v>
      </c>
      <c r="H209" s="36">
        <f t="shared" si="29"/>
        <v>12.66</v>
      </c>
      <c r="I209" s="31">
        <f t="shared" si="35"/>
        <v>1266.5800000000002</v>
      </c>
      <c r="J209" s="36">
        <f t="shared" si="30"/>
        <v>1266.5800000000002</v>
      </c>
      <c r="K209" s="36">
        <f t="shared" si="32"/>
        <v>0.00033613088968922157</v>
      </c>
      <c r="L209" s="77">
        <f t="shared" si="33"/>
        <v>104644.18717259342</v>
      </c>
      <c r="M209" s="78">
        <f t="shared" si="34"/>
        <v>18019.949097375324</v>
      </c>
      <c r="N209" s="79">
        <f t="shared" si="27"/>
        <v>122664.13626996875</v>
      </c>
      <c r="O209" s="36"/>
      <c r="P209" s="36"/>
      <c r="Q209" s="36"/>
    </row>
    <row r="210" spans="1:17" s="55" customFormat="1" ht="12.75">
      <c r="A210" s="30" t="s">
        <v>478</v>
      </c>
      <c r="B210" s="31" t="s">
        <v>105</v>
      </c>
      <c r="C210" s="55">
        <v>795</v>
      </c>
      <c r="D210" s="32">
        <v>1444879.8</v>
      </c>
      <c r="E210" s="33">
        <v>126500</v>
      </c>
      <c r="F210" s="34">
        <f t="shared" si="28"/>
        <v>9080.469889328064</v>
      </c>
      <c r="G210" s="35">
        <f t="shared" si="31"/>
        <v>0.0004957202937448733</v>
      </c>
      <c r="H210" s="36">
        <f t="shared" si="29"/>
        <v>11.421974703557312</v>
      </c>
      <c r="I210" s="31">
        <f t="shared" si="35"/>
        <v>335.4698893280634</v>
      </c>
      <c r="J210" s="36">
        <f t="shared" si="30"/>
        <v>335.4698893280634</v>
      </c>
      <c r="K210" s="36">
        <f t="shared" si="32"/>
        <v>8.902855908334778E-05</v>
      </c>
      <c r="L210" s="77">
        <f t="shared" si="33"/>
        <v>98370.57001587485</v>
      </c>
      <c r="M210" s="78">
        <f t="shared" si="34"/>
        <v>4772.813663087871</v>
      </c>
      <c r="N210" s="79">
        <f t="shared" si="27"/>
        <v>103143.38367896272</v>
      </c>
      <c r="O210" s="36"/>
      <c r="P210" s="36"/>
      <c r="Q210" s="36"/>
    </row>
    <row r="211" spans="1:17" s="55" customFormat="1" ht="12.75">
      <c r="A211" s="30" t="s">
        <v>476</v>
      </c>
      <c r="B211" s="31" t="s">
        <v>40</v>
      </c>
      <c r="C211" s="55">
        <v>772</v>
      </c>
      <c r="D211" s="32">
        <v>1767970.91</v>
      </c>
      <c r="E211" s="33">
        <v>89400</v>
      </c>
      <c r="F211" s="34">
        <f t="shared" si="28"/>
        <v>15267.04186263982</v>
      </c>
      <c r="G211" s="35">
        <f t="shared" si="31"/>
        <v>0.000833457141425874</v>
      </c>
      <c r="H211" s="36">
        <f t="shared" si="29"/>
        <v>19.77596096196868</v>
      </c>
      <c r="I211" s="31">
        <f t="shared" si="35"/>
        <v>6775.04186263982</v>
      </c>
      <c r="J211" s="36">
        <f t="shared" si="30"/>
        <v>6775.04186263982</v>
      </c>
      <c r="K211" s="36">
        <f t="shared" si="32"/>
        <v>0.0017979921118056838</v>
      </c>
      <c r="L211" s="77">
        <f t="shared" si="33"/>
        <v>165390.95760332234</v>
      </c>
      <c r="M211" s="78">
        <f t="shared" si="34"/>
        <v>96390.20788055743</v>
      </c>
      <c r="N211" s="79">
        <f t="shared" si="27"/>
        <v>261781.16548387977</v>
      </c>
      <c r="O211" s="36"/>
      <c r="P211" s="36"/>
      <c r="Q211" s="36"/>
    </row>
    <row r="212" spans="1:17" s="55" customFormat="1" ht="12.75">
      <c r="A212" s="30" t="s">
        <v>481</v>
      </c>
      <c r="B212" s="31" t="s">
        <v>187</v>
      </c>
      <c r="C212" s="55">
        <v>92</v>
      </c>
      <c r="D212" s="32">
        <v>628642.44</v>
      </c>
      <c r="E212" s="33">
        <v>70250</v>
      </c>
      <c r="F212" s="34">
        <f t="shared" si="28"/>
        <v>823.2755086120995</v>
      </c>
      <c r="G212" s="35">
        <f t="shared" si="31"/>
        <v>4.494419142799995E-05</v>
      </c>
      <c r="H212" s="36">
        <f t="shared" si="29"/>
        <v>8.948646832740213</v>
      </c>
      <c r="I212" s="31">
        <f t="shared" si="35"/>
        <v>-188.7244913879004</v>
      </c>
      <c r="J212" s="36">
        <f t="shared" si="30"/>
        <v>0</v>
      </c>
      <c r="K212" s="36">
        <f t="shared" si="32"/>
        <v>0</v>
      </c>
      <c r="L212" s="77">
        <f t="shared" si="33"/>
        <v>8918.710380556566</v>
      </c>
      <c r="M212" s="78">
        <f t="shared" si="34"/>
        <v>0</v>
      </c>
      <c r="N212" s="79">
        <f t="shared" si="27"/>
        <v>8918.710380556566</v>
      </c>
      <c r="O212" s="36"/>
      <c r="P212" s="36"/>
      <c r="Q212" s="36"/>
    </row>
    <row r="213" spans="1:17" s="55" customFormat="1" ht="12.75">
      <c r="A213" s="30" t="s">
        <v>488</v>
      </c>
      <c r="B213" s="31" t="s">
        <v>372</v>
      </c>
      <c r="C213" s="55">
        <v>588</v>
      </c>
      <c r="D213" s="32">
        <v>6611667.41</v>
      </c>
      <c r="E213" s="33">
        <v>521050</v>
      </c>
      <c r="F213" s="34">
        <f t="shared" si="28"/>
        <v>7461.204178255445</v>
      </c>
      <c r="G213" s="35">
        <f t="shared" si="31"/>
        <v>0.00040732146816346745</v>
      </c>
      <c r="H213" s="36">
        <f t="shared" si="29"/>
        <v>12.689122752135113</v>
      </c>
      <c r="I213" s="31">
        <f t="shared" si="35"/>
        <v>993.2041782554462</v>
      </c>
      <c r="J213" s="36">
        <f t="shared" si="30"/>
        <v>993.2041782554462</v>
      </c>
      <c r="K213" s="36">
        <f t="shared" si="32"/>
        <v>0.0002635811429835109</v>
      </c>
      <c r="L213" s="77">
        <f t="shared" si="33"/>
        <v>80828.73650430958</v>
      </c>
      <c r="M213" s="78">
        <f t="shared" si="34"/>
        <v>14130.563198111153</v>
      </c>
      <c r="N213" s="79">
        <f t="shared" si="27"/>
        <v>94959.29970242073</v>
      </c>
      <c r="O213" s="36"/>
      <c r="P213" s="36"/>
      <c r="Q213" s="36"/>
    </row>
    <row r="214" spans="1:17" s="55" customFormat="1" ht="12.75">
      <c r="A214" s="30" t="s">
        <v>487</v>
      </c>
      <c r="B214" s="31" t="s">
        <v>350</v>
      </c>
      <c r="C214" s="55">
        <v>764</v>
      </c>
      <c r="D214" s="32">
        <v>1584456.58</v>
      </c>
      <c r="E214" s="33">
        <v>110250</v>
      </c>
      <c r="F214" s="34">
        <f t="shared" si="28"/>
        <v>10979.817026031747</v>
      </c>
      <c r="G214" s="35">
        <f t="shared" si="31"/>
        <v>0.0005994093023540861</v>
      </c>
      <c r="H214" s="36">
        <f t="shared" si="29"/>
        <v>14.371488253968254</v>
      </c>
      <c r="I214" s="31">
        <f t="shared" si="35"/>
        <v>2575.817026031746</v>
      </c>
      <c r="J214" s="36">
        <f t="shared" si="30"/>
        <v>2575.817026031746</v>
      </c>
      <c r="K214" s="36">
        <f t="shared" si="32"/>
        <v>0.0006835822992915532</v>
      </c>
      <c r="L214" s="77">
        <f t="shared" si="33"/>
        <v>118946.58235584716</v>
      </c>
      <c r="M214" s="78">
        <f t="shared" si="34"/>
        <v>36646.79032768933</v>
      </c>
      <c r="N214" s="79">
        <f t="shared" si="27"/>
        <v>155593.3726835365</v>
      </c>
      <c r="O214" s="36"/>
      <c r="P214" s="36"/>
      <c r="Q214" s="36"/>
    </row>
    <row r="215" spans="1:17" s="55" customFormat="1" ht="12.75">
      <c r="A215" s="30" t="s">
        <v>488</v>
      </c>
      <c r="B215" s="31" t="s">
        <v>373</v>
      </c>
      <c r="C215" s="55">
        <v>617</v>
      </c>
      <c r="D215" s="32">
        <v>694184.95</v>
      </c>
      <c r="E215" s="33">
        <v>52100</v>
      </c>
      <c r="F215" s="34">
        <f t="shared" si="28"/>
        <v>8220.961883877158</v>
      </c>
      <c r="G215" s="35">
        <f t="shared" si="31"/>
        <v>0.00044879810071619063</v>
      </c>
      <c r="H215" s="36">
        <f t="shared" si="29"/>
        <v>13.324087332053741</v>
      </c>
      <c r="I215" s="31">
        <f t="shared" si="35"/>
        <v>1433.9618838771585</v>
      </c>
      <c r="J215" s="36">
        <f t="shared" si="30"/>
        <v>1433.9618838771585</v>
      </c>
      <c r="K215" s="36">
        <f t="shared" si="32"/>
        <v>0.0003805514723176281</v>
      </c>
      <c r="L215" s="77">
        <f t="shared" si="33"/>
        <v>89059.34565635333</v>
      </c>
      <c r="M215" s="78">
        <f t="shared" si="34"/>
        <v>20401.332845175843</v>
      </c>
      <c r="N215" s="79">
        <f t="shared" si="27"/>
        <v>109460.67850152917</v>
      </c>
      <c r="O215" s="36"/>
      <c r="P215" s="36"/>
      <c r="Q215" s="36"/>
    </row>
    <row r="216" spans="1:17" s="55" customFormat="1" ht="12.75">
      <c r="A216" s="30" t="s">
        <v>478</v>
      </c>
      <c r="B216" s="31" t="s">
        <v>106</v>
      </c>
      <c r="C216" s="55">
        <v>4682</v>
      </c>
      <c r="D216" s="32">
        <v>7085220.6</v>
      </c>
      <c r="E216" s="33">
        <v>439200</v>
      </c>
      <c r="F216" s="34">
        <f t="shared" si="28"/>
        <v>75530.51650546447</v>
      </c>
      <c r="G216" s="35">
        <f t="shared" si="31"/>
        <v>0.004123355981037397</v>
      </c>
      <c r="H216" s="36">
        <f t="shared" si="29"/>
        <v>16.13210519125683</v>
      </c>
      <c r="I216" s="31">
        <f t="shared" si="35"/>
        <v>24028.51650546448</v>
      </c>
      <c r="J216" s="36">
        <f t="shared" si="30"/>
        <v>24028.51650546448</v>
      </c>
      <c r="K216" s="36">
        <f t="shared" si="32"/>
        <v>0.006376799436982993</v>
      </c>
      <c r="L216" s="77">
        <f t="shared" si="33"/>
        <v>818237.3877995193</v>
      </c>
      <c r="M216" s="78">
        <f t="shared" si="34"/>
        <v>341859.68854230497</v>
      </c>
      <c r="N216" s="79">
        <f t="shared" si="27"/>
        <v>1160097.0763418244</v>
      </c>
      <c r="O216" s="36"/>
      <c r="P216" s="36"/>
      <c r="Q216" s="36"/>
    </row>
    <row r="217" spans="1:17" s="55" customFormat="1" ht="12.75">
      <c r="A217" s="30" t="s">
        <v>482</v>
      </c>
      <c r="B217" s="31" t="s">
        <v>206</v>
      </c>
      <c r="C217" s="55">
        <v>2604</v>
      </c>
      <c r="D217" s="32">
        <v>4945073.18</v>
      </c>
      <c r="E217" s="33">
        <v>481150</v>
      </c>
      <c r="F217" s="34">
        <f t="shared" si="28"/>
        <v>26762.902547479993</v>
      </c>
      <c r="G217" s="35">
        <f t="shared" si="31"/>
        <v>0.0014610382583718834</v>
      </c>
      <c r="H217" s="36">
        <f t="shared" si="29"/>
        <v>10.277612345422424</v>
      </c>
      <c r="I217" s="31">
        <f t="shared" si="35"/>
        <v>-1881.0974525200068</v>
      </c>
      <c r="J217" s="36">
        <f t="shared" si="30"/>
        <v>0</v>
      </c>
      <c r="K217" s="36">
        <f t="shared" si="32"/>
        <v>0</v>
      </c>
      <c r="L217" s="77">
        <f t="shared" si="33"/>
        <v>289927.9454655765</v>
      </c>
      <c r="M217" s="78">
        <f t="shared" si="34"/>
        <v>0</v>
      </c>
      <c r="N217" s="79">
        <f t="shared" si="27"/>
        <v>289927.9454655765</v>
      </c>
      <c r="O217" s="36"/>
      <c r="P217" s="36"/>
      <c r="Q217" s="36"/>
    </row>
    <row r="218" spans="1:17" s="55" customFormat="1" ht="12.75">
      <c r="A218" s="30" t="s">
        <v>489</v>
      </c>
      <c r="B218" s="31" t="s">
        <v>409</v>
      </c>
      <c r="C218" s="55">
        <v>573</v>
      </c>
      <c r="D218" s="32">
        <v>910288.5</v>
      </c>
      <c r="E218" s="33">
        <v>69850</v>
      </c>
      <c r="F218" s="34">
        <f t="shared" si="28"/>
        <v>7467.363070866142</v>
      </c>
      <c r="G218" s="35">
        <f t="shared" si="31"/>
        <v>0.00040765769394157463</v>
      </c>
      <c r="H218" s="36">
        <f t="shared" si="29"/>
        <v>13.032047244094489</v>
      </c>
      <c r="I218" s="31">
        <f t="shared" si="35"/>
        <v>1164.3630708661422</v>
      </c>
      <c r="J218" s="36">
        <f t="shared" si="30"/>
        <v>1164.3630708661422</v>
      </c>
      <c r="K218" s="36">
        <f t="shared" si="32"/>
        <v>0.00030900408575179654</v>
      </c>
      <c r="L218" s="77">
        <f t="shared" si="33"/>
        <v>80895.45703575399</v>
      </c>
      <c r="M218" s="78">
        <f t="shared" si="34"/>
        <v>16565.683389814694</v>
      </c>
      <c r="N218" s="79">
        <f t="shared" si="27"/>
        <v>97461.14042556868</v>
      </c>
      <c r="O218" s="36"/>
      <c r="P218" s="36"/>
      <c r="Q218" s="36"/>
    </row>
    <row r="219" spans="1:17" s="55" customFormat="1" ht="12.75">
      <c r="A219" s="30" t="s">
        <v>489</v>
      </c>
      <c r="B219" s="31" t="s">
        <v>410</v>
      </c>
      <c r="C219" s="55">
        <v>1246</v>
      </c>
      <c r="D219" s="32">
        <v>2594547.15</v>
      </c>
      <c r="E219" s="33">
        <v>188300</v>
      </c>
      <c r="F219" s="34">
        <f t="shared" si="28"/>
        <v>17168.37891078067</v>
      </c>
      <c r="G219" s="35">
        <f t="shared" si="31"/>
        <v>0.0009372547831228213</v>
      </c>
      <c r="H219" s="36">
        <f t="shared" si="29"/>
        <v>13.778795273499734</v>
      </c>
      <c r="I219" s="31">
        <f t="shared" si="35"/>
        <v>3462.3789107806683</v>
      </c>
      <c r="J219" s="36">
        <f t="shared" si="30"/>
        <v>3462.3789107806683</v>
      </c>
      <c r="K219" s="36">
        <f t="shared" si="32"/>
        <v>0.000918862214563552</v>
      </c>
      <c r="L219" s="77">
        <f t="shared" si="33"/>
        <v>185988.52705704988</v>
      </c>
      <c r="M219" s="78">
        <f t="shared" si="34"/>
        <v>49260.12705718821</v>
      </c>
      <c r="N219" s="79">
        <f t="shared" si="27"/>
        <v>235248.6541142381</v>
      </c>
      <c r="O219" s="36"/>
      <c r="P219" s="36"/>
      <c r="Q219" s="36"/>
    </row>
    <row r="220" spans="1:17" s="55" customFormat="1" ht="12.75">
      <c r="A220" s="30" t="s">
        <v>484</v>
      </c>
      <c r="B220" s="31" t="s">
        <v>278</v>
      </c>
      <c r="C220" s="55">
        <v>1346</v>
      </c>
      <c r="D220" s="32">
        <v>1128477</v>
      </c>
      <c r="E220" s="33">
        <v>97850</v>
      </c>
      <c r="F220" s="34">
        <f t="shared" si="28"/>
        <v>15523.04590700051</v>
      </c>
      <c r="G220" s="35">
        <f t="shared" si="31"/>
        <v>0.0008474328939603882</v>
      </c>
      <c r="H220" s="36">
        <f t="shared" si="29"/>
        <v>11.532723556463976</v>
      </c>
      <c r="I220" s="31">
        <f t="shared" si="35"/>
        <v>717.0459070005118</v>
      </c>
      <c r="J220" s="36">
        <f t="shared" si="30"/>
        <v>717.0459070005118</v>
      </c>
      <c r="K220" s="36">
        <f t="shared" si="32"/>
        <v>0.00019029297688902147</v>
      </c>
      <c r="L220" s="77">
        <f t="shared" si="33"/>
        <v>168164.30128234575</v>
      </c>
      <c r="M220" s="78">
        <f t="shared" si="34"/>
        <v>10201.590696703359</v>
      </c>
      <c r="N220" s="79">
        <f t="shared" si="27"/>
        <v>178365.8919790491</v>
      </c>
      <c r="O220" s="36"/>
      <c r="P220" s="36"/>
      <c r="Q220" s="36"/>
    </row>
    <row r="221" spans="1:17" s="55" customFormat="1" ht="12.75">
      <c r="A221" s="30" t="s">
        <v>490</v>
      </c>
      <c r="B221" s="31" t="s">
        <v>441</v>
      </c>
      <c r="C221" s="55">
        <v>11574</v>
      </c>
      <c r="D221" s="32">
        <v>38977321.04</v>
      </c>
      <c r="E221" s="33">
        <v>3540950</v>
      </c>
      <c r="F221" s="34">
        <f t="shared" si="28"/>
        <v>127401.83106707521</v>
      </c>
      <c r="G221" s="35">
        <f t="shared" si="31"/>
        <v>0.0069551106814890445</v>
      </c>
      <c r="H221" s="36">
        <f t="shared" si="29"/>
        <v>11.007588652762676</v>
      </c>
      <c r="I221" s="31">
        <f t="shared" si="35"/>
        <v>87.83106707521274</v>
      </c>
      <c r="J221" s="36">
        <f t="shared" si="30"/>
        <v>87.83106707521274</v>
      </c>
      <c r="K221" s="36">
        <f t="shared" si="32"/>
        <v>2.330901697353894E-05</v>
      </c>
      <c r="L221" s="77">
        <f t="shared" si="33"/>
        <v>1380169.847582829</v>
      </c>
      <c r="M221" s="78">
        <f t="shared" si="34"/>
        <v>1249.5944653030137</v>
      </c>
      <c r="N221" s="79">
        <f t="shared" si="27"/>
        <v>1381419.442048132</v>
      </c>
      <c r="O221" s="36"/>
      <c r="P221" s="36"/>
      <c r="Q221" s="36"/>
    </row>
    <row r="222" spans="1:17" s="55" customFormat="1" ht="12.75">
      <c r="A222" s="30" t="s">
        <v>490</v>
      </c>
      <c r="B222" s="31" t="s">
        <v>442</v>
      </c>
      <c r="C222" s="55">
        <v>3619</v>
      </c>
      <c r="D222" s="32">
        <v>19571376.38</v>
      </c>
      <c r="E222" s="33">
        <v>3354550</v>
      </c>
      <c r="F222" s="34">
        <f t="shared" si="28"/>
        <v>21114.251127340478</v>
      </c>
      <c r="G222" s="35">
        <f t="shared" si="31"/>
        <v>0.0011526675269689997</v>
      </c>
      <c r="H222" s="36">
        <f t="shared" si="29"/>
        <v>5.834277736209029</v>
      </c>
      <c r="I222" s="31">
        <f t="shared" si="35"/>
        <v>-18694.748872659526</v>
      </c>
      <c r="J222" s="36">
        <f t="shared" si="30"/>
        <v>0</v>
      </c>
      <c r="K222" s="36">
        <f t="shared" si="32"/>
        <v>0</v>
      </c>
      <c r="L222" s="77">
        <f t="shared" si="33"/>
        <v>228734.9602134418</v>
      </c>
      <c r="M222" s="78">
        <f t="shared" si="34"/>
        <v>0</v>
      </c>
      <c r="N222" s="79">
        <f t="shared" si="27"/>
        <v>228734.9602134418</v>
      </c>
      <c r="O222" s="36"/>
      <c r="P222" s="36"/>
      <c r="Q222" s="36"/>
    </row>
    <row r="223" spans="1:17" s="55" customFormat="1" ht="12.75">
      <c r="A223" s="30" t="s">
        <v>478</v>
      </c>
      <c r="B223" s="31" t="s">
        <v>107</v>
      </c>
      <c r="C223" s="55">
        <v>974</v>
      </c>
      <c r="D223" s="32">
        <v>2010645.02</v>
      </c>
      <c r="E223" s="33">
        <v>174350</v>
      </c>
      <c r="F223" s="34">
        <f t="shared" si="28"/>
        <v>11232.396039460855</v>
      </c>
      <c r="G223" s="35">
        <f t="shared" si="31"/>
        <v>0.0006131980758709742</v>
      </c>
      <c r="H223" s="36">
        <f t="shared" si="29"/>
        <v>11.532234126756524</v>
      </c>
      <c r="I223" s="31">
        <f t="shared" si="35"/>
        <v>518.3960394608546</v>
      </c>
      <c r="J223" s="36">
        <f t="shared" si="30"/>
        <v>518.3960394608546</v>
      </c>
      <c r="K223" s="36">
        <f t="shared" si="32"/>
        <v>0.00013757435136773502</v>
      </c>
      <c r="L223" s="77">
        <f t="shared" si="33"/>
        <v>121682.82198087686</v>
      </c>
      <c r="M223" s="78">
        <f t="shared" si="34"/>
        <v>7375.349558153111</v>
      </c>
      <c r="N223" s="79">
        <f t="shared" si="27"/>
        <v>129058.17153902998</v>
      </c>
      <c r="O223" s="36"/>
      <c r="P223" s="36"/>
      <c r="Q223" s="36"/>
    </row>
    <row r="224" spans="1:17" s="55" customFormat="1" ht="12.75">
      <c r="A224" s="30" t="s">
        <v>485</v>
      </c>
      <c r="B224" s="31" t="s">
        <v>314</v>
      </c>
      <c r="C224" s="55">
        <v>28</v>
      </c>
      <c r="D224" s="32">
        <v>501372.74</v>
      </c>
      <c r="E224" s="33">
        <v>97700</v>
      </c>
      <c r="F224" s="34">
        <f t="shared" si="28"/>
        <v>143.6892192425793</v>
      </c>
      <c r="G224" s="35">
        <f t="shared" si="31"/>
        <v>7.844270488096268E-06</v>
      </c>
      <c r="H224" s="36">
        <f t="shared" si="29"/>
        <v>5.131757830092119</v>
      </c>
      <c r="I224" s="31">
        <f t="shared" si="35"/>
        <v>-164.31078075742067</v>
      </c>
      <c r="J224" s="36">
        <f t="shared" si="30"/>
        <v>0</v>
      </c>
      <c r="K224" s="36">
        <f t="shared" si="32"/>
        <v>0</v>
      </c>
      <c r="L224" s="77">
        <f t="shared" si="33"/>
        <v>1556.6144235157508</v>
      </c>
      <c r="M224" s="78">
        <f t="shared" si="34"/>
        <v>0</v>
      </c>
      <c r="N224" s="79">
        <f t="shared" si="27"/>
        <v>1556.6144235157508</v>
      </c>
      <c r="O224" s="36"/>
      <c r="P224" s="36"/>
      <c r="Q224" s="36"/>
    </row>
    <row r="225" spans="1:17" s="55" customFormat="1" ht="12.75">
      <c r="A225" s="30" t="s">
        <v>490</v>
      </c>
      <c r="B225" s="31" t="s">
        <v>443</v>
      </c>
      <c r="C225" s="55">
        <v>10116</v>
      </c>
      <c r="D225" s="32">
        <v>27135996.42</v>
      </c>
      <c r="E225" s="33">
        <v>2408700</v>
      </c>
      <c r="F225" s="34">
        <f t="shared" si="28"/>
        <v>113965.10141766099</v>
      </c>
      <c r="G225" s="35">
        <f t="shared" si="31"/>
        <v>0.0062215737995919606</v>
      </c>
      <c r="H225" s="36">
        <f t="shared" si="29"/>
        <v>11.265826553742684</v>
      </c>
      <c r="I225" s="31">
        <f t="shared" si="35"/>
        <v>2689.1014176609942</v>
      </c>
      <c r="J225" s="36">
        <f t="shared" si="30"/>
        <v>2689.1014176609942</v>
      </c>
      <c r="K225" s="36">
        <f t="shared" si="32"/>
        <v>0.000713646237887016</v>
      </c>
      <c r="L225" s="77">
        <f t="shared" si="33"/>
        <v>1234607.0330069533</v>
      </c>
      <c r="M225" s="78">
        <f t="shared" si="34"/>
        <v>38258.51558048518</v>
      </c>
      <c r="N225" s="79">
        <f t="shared" si="27"/>
        <v>1272865.5485874384</v>
      </c>
      <c r="O225" s="36"/>
      <c r="P225" s="36"/>
      <c r="Q225" s="36"/>
    </row>
    <row r="226" spans="1:17" s="55" customFormat="1" ht="12.75">
      <c r="A226" s="30" t="s">
        <v>488</v>
      </c>
      <c r="B226" s="31" t="s">
        <v>374</v>
      </c>
      <c r="C226" s="55">
        <v>825</v>
      </c>
      <c r="D226" s="32">
        <v>951530</v>
      </c>
      <c r="E226" s="33">
        <v>67850</v>
      </c>
      <c r="F226" s="34">
        <f t="shared" si="28"/>
        <v>11569.81945467944</v>
      </c>
      <c r="G226" s="35">
        <f t="shared" si="31"/>
        <v>0.0006316186682574034</v>
      </c>
      <c r="H226" s="36">
        <f t="shared" si="29"/>
        <v>14.024023581429624</v>
      </c>
      <c r="I226" s="31">
        <f t="shared" si="35"/>
        <v>2494.81945467944</v>
      </c>
      <c r="J226" s="36">
        <f t="shared" si="30"/>
        <v>2494.81945467944</v>
      </c>
      <c r="K226" s="36">
        <f t="shared" si="32"/>
        <v>0.0006620867871870537</v>
      </c>
      <c r="L226" s="77">
        <f t="shared" si="33"/>
        <v>125338.19819998261</v>
      </c>
      <c r="M226" s="78">
        <f t="shared" si="34"/>
        <v>35494.417707894616</v>
      </c>
      <c r="N226" s="79">
        <f t="shared" si="27"/>
        <v>160832.61590787722</v>
      </c>
      <c r="O226" s="36"/>
      <c r="P226" s="36"/>
      <c r="Q226" s="36"/>
    </row>
    <row r="227" spans="1:17" s="55" customFormat="1" ht="12.75">
      <c r="A227" s="30" t="s">
        <v>484</v>
      </c>
      <c r="B227" s="31" t="s">
        <v>279</v>
      </c>
      <c r="C227" s="55">
        <v>625</v>
      </c>
      <c r="D227" s="32">
        <v>487836</v>
      </c>
      <c r="E227" s="33">
        <v>41400</v>
      </c>
      <c r="F227" s="34">
        <f t="shared" si="28"/>
        <v>7364.673913043478</v>
      </c>
      <c r="G227" s="35">
        <f t="shared" si="31"/>
        <v>0.0004020516955625599</v>
      </c>
      <c r="H227" s="36">
        <f t="shared" si="29"/>
        <v>11.783478260869565</v>
      </c>
      <c r="I227" s="31">
        <f t="shared" si="35"/>
        <v>489.67391304347797</v>
      </c>
      <c r="J227" s="36">
        <f t="shared" si="30"/>
        <v>489.67391304347797</v>
      </c>
      <c r="K227" s="36">
        <f t="shared" si="32"/>
        <v>0.00012995193990818324</v>
      </c>
      <c r="L227" s="77">
        <f t="shared" si="33"/>
        <v>79783.00458421977</v>
      </c>
      <c r="M227" s="78">
        <f t="shared" si="34"/>
        <v>6966.712712466691</v>
      </c>
      <c r="N227" s="79">
        <f t="shared" si="27"/>
        <v>86749.71729668646</v>
      </c>
      <c r="O227" s="36"/>
      <c r="P227" s="36"/>
      <c r="Q227" s="36"/>
    </row>
    <row r="228" spans="1:17" s="55" customFormat="1" ht="12.75">
      <c r="A228" s="30" t="s">
        <v>485</v>
      </c>
      <c r="B228" s="31" t="s">
        <v>315</v>
      </c>
      <c r="C228" s="55">
        <v>159</v>
      </c>
      <c r="D228" s="32">
        <v>383042.85</v>
      </c>
      <c r="E228" s="33">
        <v>168750</v>
      </c>
      <c r="F228" s="34">
        <f t="shared" si="28"/>
        <v>360.9114853333333</v>
      </c>
      <c r="G228" s="35">
        <f t="shared" si="31"/>
        <v>1.970285125174041E-05</v>
      </c>
      <c r="H228" s="36">
        <f t="shared" si="29"/>
        <v>2.2698835555555554</v>
      </c>
      <c r="I228" s="31">
        <f t="shared" si="35"/>
        <v>-1388.0885146666667</v>
      </c>
      <c r="J228" s="36">
        <f t="shared" si="30"/>
        <v>0</v>
      </c>
      <c r="K228" s="36">
        <f t="shared" si="32"/>
        <v>0</v>
      </c>
      <c r="L228" s="77">
        <f t="shared" si="33"/>
        <v>3909.8272413459003</v>
      </c>
      <c r="M228" s="78">
        <f t="shared" si="34"/>
        <v>0</v>
      </c>
      <c r="N228" s="79">
        <f t="shared" si="27"/>
        <v>3909.8272413459003</v>
      </c>
      <c r="O228" s="36"/>
      <c r="P228" s="36"/>
      <c r="Q228" s="36"/>
    </row>
    <row r="229" spans="1:17" s="55" customFormat="1" ht="12.75">
      <c r="A229" s="30" t="s">
        <v>484</v>
      </c>
      <c r="B229" s="31" t="s">
        <v>280</v>
      </c>
      <c r="C229" s="55">
        <v>101</v>
      </c>
      <c r="D229" s="32">
        <v>320271.42</v>
      </c>
      <c r="E229" s="33">
        <v>90450</v>
      </c>
      <c r="F229" s="34">
        <f t="shared" si="28"/>
        <v>357.6275668325041</v>
      </c>
      <c r="G229" s="35">
        <f t="shared" si="31"/>
        <v>1.952357583276914E-05</v>
      </c>
      <c r="H229" s="36">
        <f t="shared" si="29"/>
        <v>3.540866998341625</v>
      </c>
      <c r="I229" s="31">
        <f t="shared" si="35"/>
        <v>-753.3724331674958</v>
      </c>
      <c r="J229" s="36">
        <f t="shared" si="30"/>
        <v>0</v>
      </c>
      <c r="K229" s="36">
        <f t="shared" si="32"/>
        <v>0</v>
      </c>
      <c r="L229" s="77">
        <f t="shared" si="33"/>
        <v>3874.2518869039563</v>
      </c>
      <c r="M229" s="78">
        <f t="shared" si="34"/>
        <v>0</v>
      </c>
      <c r="N229" s="79">
        <f t="shared" si="27"/>
        <v>3874.2518869039563</v>
      </c>
      <c r="O229" s="36"/>
      <c r="P229" s="36"/>
      <c r="Q229" s="36"/>
    </row>
    <row r="230" spans="1:17" s="55" customFormat="1" ht="12.75">
      <c r="A230" s="30" t="s">
        <v>479</v>
      </c>
      <c r="B230" s="31" t="s">
        <v>133</v>
      </c>
      <c r="C230" s="55">
        <v>1751</v>
      </c>
      <c r="D230" s="32">
        <v>3086988.21</v>
      </c>
      <c r="E230" s="33">
        <v>363600</v>
      </c>
      <c r="F230" s="34">
        <f t="shared" si="28"/>
        <v>14866.106588861387</v>
      </c>
      <c r="G230" s="35">
        <f t="shared" si="31"/>
        <v>0.0008115693146820497</v>
      </c>
      <c r="H230" s="36">
        <f t="shared" si="29"/>
        <v>8.490066584158416</v>
      </c>
      <c r="I230" s="31">
        <f t="shared" si="35"/>
        <v>-4394.8934111386125</v>
      </c>
      <c r="J230" s="36">
        <f t="shared" si="30"/>
        <v>0</v>
      </c>
      <c r="K230" s="36">
        <f t="shared" si="32"/>
        <v>0</v>
      </c>
      <c r="L230" s="77">
        <f t="shared" si="33"/>
        <v>161047.54455292414</v>
      </c>
      <c r="M230" s="78">
        <f t="shared" si="34"/>
        <v>0</v>
      </c>
      <c r="N230" s="79">
        <f t="shared" si="27"/>
        <v>161047.54455292414</v>
      </c>
      <c r="O230" s="36"/>
      <c r="P230" s="36"/>
      <c r="Q230" s="36"/>
    </row>
    <row r="231" spans="1:17" s="55" customFormat="1" ht="12.75">
      <c r="A231" s="30" t="s">
        <v>490</v>
      </c>
      <c r="B231" s="31" t="s">
        <v>444</v>
      </c>
      <c r="C231" s="55">
        <v>6559</v>
      </c>
      <c r="D231" s="32">
        <v>7460136.44</v>
      </c>
      <c r="E231" s="33">
        <v>810600</v>
      </c>
      <c r="F231" s="34">
        <f t="shared" si="28"/>
        <v>60363.97102141623</v>
      </c>
      <c r="G231" s="35">
        <f t="shared" si="31"/>
        <v>0.003295385129960248</v>
      </c>
      <c r="H231" s="36">
        <f t="shared" si="29"/>
        <v>9.203227781889959</v>
      </c>
      <c r="I231" s="31">
        <f t="shared" si="35"/>
        <v>-11785.02897858376</v>
      </c>
      <c r="J231" s="36">
        <f t="shared" si="30"/>
        <v>0</v>
      </c>
      <c r="K231" s="36">
        <f t="shared" si="32"/>
        <v>0</v>
      </c>
      <c r="L231" s="77">
        <f t="shared" si="33"/>
        <v>653935.1278260633</v>
      </c>
      <c r="M231" s="78">
        <f t="shared" si="34"/>
        <v>0</v>
      </c>
      <c r="N231" s="79">
        <f t="shared" si="27"/>
        <v>653935.1278260633</v>
      </c>
      <c r="O231" s="36"/>
      <c r="P231" s="36"/>
      <c r="Q231" s="36"/>
    </row>
    <row r="232" spans="1:17" s="55" customFormat="1" ht="12.75">
      <c r="A232" s="30" t="s">
        <v>484</v>
      </c>
      <c r="B232" s="31" t="s">
        <v>281</v>
      </c>
      <c r="C232" s="55">
        <v>895</v>
      </c>
      <c r="D232" s="32">
        <v>1070305.01</v>
      </c>
      <c r="E232" s="33">
        <v>79400</v>
      </c>
      <c r="F232" s="34">
        <f t="shared" si="28"/>
        <v>12064.521208438287</v>
      </c>
      <c r="G232" s="35">
        <f t="shared" si="31"/>
        <v>0.000658625387257447</v>
      </c>
      <c r="H232" s="36">
        <f t="shared" si="29"/>
        <v>13.479911964735516</v>
      </c>
      <c r="I232" s="31">
        <f t="shared" si="35"/>
        <v>2219.5212084382865</v>
      </c>
      <c r="J232" s="36">
        <f t="shared" si="30"/>
        <v>2219.5212084382865</v>
      </c>
      <c r="K232" s="36">
        <f t="shared" si="32"/>
        <v>0.0005890268585296289</v>
      </c>
      <c r="L232" s="77">
        <f t="shared" si="33"/>
        <v>130697.40252511382</v>
      </c>
      <c r="M232" s="78">
        <f t="shared" si="34"/>
        <v>31577.680996544146</v>
      </c>
      <c r="N232" s="79">
        <f t="shared" si="27"/>
        <v>162275.08352165797</v>
      </c>
      <c r="O232" s="36"/>
      <c r="P232" s="36"/>
      <c r="Q232" s="36"/>
    </row>
    <row r="233" spans="1:17" s="55" customFormat="1" ht="12.75">
      <c r="A233" s="30" t="s">
        <v>475</v>
      </c>
      <c r="B233" s="31" t="s">
        <v>3</v>
      </c>
      <c r="C233" s="55">
        <v>2288</v>
      </c>
      <c r="D233" s="32">
        <v>3171018.77</v>
      </c>
      <c r="E233" s="33">
        <v>254850</v>
      </c>
      <c r="F233" s="34">
        <f t="shared" si="28"/>
        <v>28468.867748714933</v>
      </c>
      <c r="G233" s="35">
        <f t="shared" si="31"/>
        <v>0.0015541701756605045</v>
      </c>
      <c r="H233" s="36">
        <f t="shared" si="29"/>
        <v>12.442686953109673</v>
      </c>
      <c r="I233" s="31">
        <f t="shared" si="35"/>
        <v>3300.867748714932</v>
      </c>
      <c r="J233" s="36">
        <f t="shared" si="30"/>
        <v>3300.867748714932</v>
      </c>
      <c r="K233" s="36">
        <f t="shared" si="32"/>
        <v>0.0008759996313868905</v>
      </c>
      <c r="L233" s="77">
        <f t="shared" si="33"/>
        <v>308409.012119402</v>
      </c>
      <c r="M233" s="78">
        <f t="shared" si="34"/>
        <v>46962.26753068179</v>
      </c>
      <c r="N233" s="79">
        <f t="shared" si="27"/>
        <v>355371.2796500838</v>
      </c>
      <c r="O233" s="36"/>
      <c r="P233" s="36"/>
      <c r="Q233" s="36"/>
    </row>
    <row r="234" spans="1:17" s="55" customFormat="1" ht="12.75">
      <c r="A234" s="30" t="s">
        <v>484</v>
      </c>
      <c r="B234" s="31" t="s">
        <v>282</v>
      </c>
      <c r="C234" s="55">
        <v>2955</v>
      </c>
      <c r="D234" s="32">
        <v>2658468.75</v>
      </c>
      <c r="E234" s="33">
        <v>233700</v>
      </c>
      <c r="F234" s="34">
        <f t="shared" si="28"/>
        <v>33614.78457958921</v>
      </c>
      <c r="G234" s="35">
        <f t="shared" si="31"/>
        <v>0.0018350956601429435</v>
      </c>
      <c r="H234" s="36">
        <f t="shared" si="29"/>
        <v>11.37556161745828</v>
      </c>
      <c r="I234" s="31">
        <f t="shared" si="35"/>
        <v>1109.7845795892158</v>
      </c>
      <c r="J234" s="36">
        <f t="shared" si="30"/>
        <v>1109.7845795892158</v>
      </c>
      <c r="K234" s="36">
        <f t="shared" si="32"/>
        <v>0.0002945197919600039</v>
      </c>
      <c r="L234" s="77">
        <f t="shared" si="33"/>
        <v>364155.7717119109</v>
      </c>
      <c r="M234" s="78">
        <f t="shared" si="34"/>
        <v>15789.181601833076</v>
      </c>
      <c r="N234" s="79">
        <f t="shared" si="27"/>
        <v>379944.953313744</v>
      </c>
      <c r="O234" s="36"/>
      <c r="P234" s="36"/>
      <c r="Q234" s="36"/>
    </row>
    <row r="235" spans="1:17" s="55" customFormat="1" ht="12.75">
      <c r="A235" s="30" t="s">
        <v>475</v>
      </c>
      <c r="B235" s="31" t="s">
        <v>4</v>
      </c>
      <c r="C235" s="55">
        <v>36811</v>
      </c>
      <c r="D235" s="32">
        <v>55879645.79</v>
      </c>
      <c r="E235" s="33">
        <v>2919200</v>
      </c>
      <c r="F235" s="34">
        <f t="shared" si="28"/>
        <v>704640.189495646</v>
      </c>
      <c r="G235" s="35">
        <f t="shared" si="31"/>
        <v>0.0384676614733065</v>
      </c>
      <c r="H235" s="36">
        <f t="shared" si="29"/>
        <v>19.142109410112358</v>
      </c>
      <c r="I235" s="31">
        <f t="shared" si="35"/>
        <v>299719.189495646</v>
      </c>
      <c r="J235" s="36">
        <f t="shared" si="30"/>
        <v>299719.189495646</v>
      </c>
      <c r="K235" s="36">
        <f t="shared" si="32"/>
        <v>0.07954087212975403</v>
      </c>
      <c r="L235" s="77">
        <f t="shared" si="33"/>
        <v>7633509.933031671</v>
      </c>
      <c r="M235" s="78">
        <f t="shared" si="34"/>
        <v>4264179.552983726</v>
      </c>
      <c r="N235" s="79">
        <f t="shared" si="27"/>
        <v>11897689.486015398</v>
      </c>
      <c r="O235" s="36"/>
      <c r="P235" s="36"/>
      <c r="Q235" s="36"/>
    </row>
    <row r="236" spans="1:17" s="55" customFormat="1" ht="12.75">
      <c r="A236" s="30" t="s">
        <v>488</v>
      </c>
      <c r="B236" s="31" t="s">
        <v>375</v>
      </c>
      <c r="C236" s="55">
        <v>941</v>
      </c>
      <c r="D236" s="32">
        <v>2337961.16</v>
      </c>
      <c r="E236" s="33">
        <v>199500</v>
      </c>
      <c r="F236" s="34">
        <f t="shared" si="28"/>
        <v>11027.676448922306</v>
      </c>
      <c r="G236" s="35">
        <f t="shared" si="31"/>
        <v>0.0006020220401818554</v>
      </c>
      <c r="H236" s="36">
        <f t="shared" si="29"/>
        <v>11.719103558897244</v>
      </c>
      <c r="I236" s="31">
        <f t="shared" si="35"/>
        <v>676.6764489223062</v>
      </c>
      <c r="J236" s="36">
        <f t="shared" si="30"/>
        <v>676.6764489223062</v>
      </c>
      <c r="K236" s="36">
        <f t="shared" si="32"/>
        <v>0.000179579542396057</v>
      </c>
      <c r="L236" s="77">
        <f t="shared" si="33"/>
        <v>119465.053180348</v>
      </c>
      <c r="M236" s="78">
        <f t="shared" si="34"/>
        <v>9627.244362750596</v>
      </c>
      <c r="N236" s="79">
        <f t="shared" si="27"/>
        <v>129092.2975430986</v>
      </c>
      <c r="O236" s="36"/>
      <c r="P236" s="36"/>
      <c r="Q236" s="36"/>
    </row>
    <row r="237" spans="1:17" s="55" customFormat="1" ht="12.75">
      <c r="A237" s="30" t="s">
        <v>490</v>
      </c>
      <c r="B237" s="31" t="s">
        <v>445</v>
      </c>
      <c r="C237" s="55">
        <v>3245</v>
      </c>
      <c r="D237" s="32">
        <v>4963699.75</v>
      </c>
      <c r="E237" s="33">
        <v>451000</v>
      </c>
      <c r="F237" s="34">
        <f t="shared" si="28"/>
        <v>35714.42503048781</v>
      </c>
      <c r="G237" s="35">
        <f t="shared" si="31"/>
        <v>0.0019497190655133334</v>
      </c>
      <c r="H237" s="36">
        <f t="shared" si="29"/>
        <v>11.005986141906874</v>
      </c>
      <c r="I237" s="31">
        <f t="shared" si="35"/>
        <v>19.425030487805657</v>
      </c>
      <c r="J237" s="36">
        <f t="shared" si="30"/>
        <v>19.425030487805657</v>
      </c>
      <c r="K237" s="36">
        <f t="shared" si="32"/>
        <v>5.155104912525358E-06</v>
      </c>
      <c r="L237" s="77">
        <f t="shared" si="33"/>
        <v>386901.60210401705</v>
      </c>
      <c r="M237" s="78">
        <f t="shared" si="34"/>
        <v>276.3647464867767</v>
      </c>
      <c r="N237" s="79">
        <f t="shared" si="27"/>
        <v>387177.9668505038</v>
      </c>
      <c r="O237" s="36"/>
      <c r="P237" s="36"/>
      <c r="Q237" s="36"/>
    </row>
    <row r="238" spans="1:17" s="55" customFormat="1" ht="12.75">
      <c r="A238" s="30" t="s">
        <v>476</v>
      </c>
      <c r="B238" s="31" t="s">
        <v>41</v>
      </c>
      <c r="C238" s="55">
        <v>1501</v>
      </c>
      <c r="D238" s="32">
        <v>1893724.47</v>
      </c>
      <c r="E238" s="33">
        <v>83550</v>
      </c>
      <c r="F238" s="34">
        <f t="shared" si="28"/>
        <v>34021.30974829443</v>
      </c>
      <c r="G238" s="35">
        <f t="shared" si="31"/>
        <v>0.0018572886499883341</v>
      </c>
      <c r="H238" s="36">
        <f t="shared" si="29"/>
        <v>22.665762657091562</v>
      </c>
      <c r="I238" s="31">
        <f t="shared" si="35"/>
        <v>17510.309748294436</v>
      </c>
      <c r="J238" s="36">
        <f t="shared" si="30"/>
        <v>17510.309748294436</v>
      </c>
      <c r="K238" s="36">
        <f t="shared" si="32"/>
        <v>0.004646967419687708</v>
      </c>
      <c r="L238" s="77">
        <f t="shared" si="33"/>
        <v>368559.74122656457</v>
      </c>
      <c r="M238" s="78">
        <f t="shared" si="34"/>
        <v>249123.5376711622</v>
      </c>
      <c r="N238" s="79">
        <f t="shared" si="27"/>
        <v>617683.2788977268</v>
      </c>
      <c r="O238" s="36"/>
      <c r="P238" s="36"/>
      <c r="Q238" s="36"/>
    </row>
    <row r="239" spans="1:17" s="55" customFormat="1" ht="12.75">
      <c r="A239" s="30" t="s">
        <v>490</v>
      </c>
      <c r="B239" s="31" t="s">
        <v>446</v>
      </c>
      <c r="C239" s="55">
        <v>3943</v>
      </c>
      <c r="D239" s="32">
        <v>4775956.9</v>
      </c>
      <c r="E239" s="33">
        <v>502700</v>
      </c>
      <c r="F239" s="34">
        <f t="shared" si="28"/>
        <v>37460.90721444201</v>
      </c>
      <c r="G239" s="35">
        <f t="shared" si="31"/>
        <v>0.0020450628827168318</v>
      </c>
      <c r="H239" s="36">
        <f t="shared" si="29"/>
        <v>9.500610503282276</v>
      </c>
      <c r="I239" s="31">
        <f t="shared" si="35"/>
        <v>-5912.092785557985</v>
      </c>
      <c r="J239" s="36">
        <f t="shared" si="30"/>
        <v>0</v>
      </c>
      <c r="K239" s="36">
        <f t="shared" si="32"/>
        <v>0</v>
      </c>
      <c r="L239" s="77">
        <f t="shared" si="33"/>
        <v>405821.59744038817</v>
      </c>
      <c r="M239" s="78">
        <f t="shared" si="34"/>
        <v>0</v>
      </c>
      <c r="N239" s="79">
        <f t="shared" si="27"/>
        <v>405821.59744038817</v>
      </c>
      <c r="O239" s="36"/>
      <c r="P239" s="36"/>
      <c r="Q239" s="36"/>
    </row>
    <row r="240" spans="1:17" s="55" customFormat="1" ht="12.75">
      <c r="A240" s="30" t="s">
        <v>484</v>
      </c>
      <c r="B240" s="31" t="s">
        <v>283</v>
      </c>
      <c r="C240" s="55">
        <v>4796</v>
      </c>
      <c r="D240" s="32">
        <v>6685157.062</v>
      </c>
      <c r="E240" s="33">
        <v>415950</v>
      </c>
      <c r="F240" s="34">
        <f t="shared" si="28"/>
        <v>77081.41187486958</v>
      </c>
      <c r="G240" s="35">
        <f t="shared" si="31"/>
        <v>0.0042080223383359995</v>
      </c>
      <c r="H240" s="36">
        <f t="shared" si="29"/>
        <v>16.072020824618342</v>
      </c>
      <c r="I240" s="31">
        <f t="shared" si="35"/>
        <v>24325.411874869566</v>
      </c>
      <c r="J240" s="36">
        <f t="shared" si="30"/>
        <v>24325.411874869566</v>
      </c>
      <c r="K240" s="36">
        <f t="shared" si="32"/>
        <v>0.0064555909106070375</v>
      </c>
      <c r="L240" s="77">
        <f t="shared" si="33"/>
        <v>835038.5515479571</v>
      </c>
      <c r="M240" s="78">
        <f t="shared" si="34"/>
        <v>346083.6929035977</v>
      </c>
      <c r="N240" s="79">
        <f t="shared" si="27"/>
        <v>1181122.244451555</v>
      </c>
      <c r="O240" s="36"/>
      <c r="P240" s="36"/>
      <c r="Q240" s="36"/>
    </row>
    <row r="241" spans="1:17" s="55" customFormat="1" ht="12.75">
      <c r="A241" s="30" t="s">
        <v>483</v>
      </c>
      <c r="B241" s="31" t="s">
        <v>230</v>
      </c>
      <c r="C241" s="55">
        <v>40</v>
      </c>
      <c r="D241" s="32">
        <v>111515.58</v>
      </c>
      <c r="E241" s="33">
        <v>38250</v>
      </c>
      <c r="F241" s="34">
        <f t="shared" si="28"/>
        <v>116.61760000000001</v>
      </c>
      <c r="G241" s="35">
        <f t="shared" si="31"/>
        <v>6.366378792331412E-06</v>
      </c>
      <c r="H241" s="36">
        <f t="shared" si="29"/>
        <v>2.9154400000000003</v>
      </c>
      <c r="I241" s="31">
        <f t="shared" si="35"/>
        <v>-323.38239999999996</v>
      </c>
      <c r="J241" s="36">
        <f t="shared" si="30"/>
        <v>0</v>
      </c>
      <c r="K241" s="36">
        <f t="shared" si="32"/>
        <v>0</v>
      </c>
      <c r="L241" s="77">
        <f t="shared" si="33"/>
        <v>1263.3420875461075</v>
      </c>
      <c r="M241" s="78">
        <f t="shared" si="34"/>
        <v>0</v>
      </c>
      <c r="N241" s="79">
        <f t="shared" si="27"/>
        <v>1263.3420875461075</v>
      </c>
      <c r="O241" s="36"/>
      <c r="P241" s="36"/>
      <c r="Q241" s="36"/>
    </row>
    <row r="242" spans="1:17" s="55" customFormat="1" ht="12.75">
      <c r="A242" s="30" t="s">
        <v>488</v>
      </c>
      <c r="B242" s="31" t="s">
        <v>376</v>
      </c>
      <c r="C242" s="55">
        <v>2329</v>
      </c>
      <c r="D242" s="32">
        <v>6635308.14</v>
      </c>
      <c r="E242" s="33">
        <v>622400</v>
      </c>
      <c r="F242" s="34">
        <f t="shared" si="28"/>
        <v>24829.101314363754</v>
      </c>
      <c r="G242" s="35">
        <f t="shared" si="31"/>
        <v>0.0013554683344573493</v>
      </c>
      <c r="H242" s="36">
        <f t="shared" si="29"/>
        <v>10.660842127249357</v>
      </c>
      <c r="I242" s="31">
        <f t="shared" si="35"/>
        <v>-789.8986856362486</v>
      </c>
      <c r="J242" s="36">
        <f t="shared" si="30"/>
        <v>0</v>
      </c>
      <c r="K242" s="36">
        <f t="shared" si="32"/>
        <v>0</v>
      </c>
      <c r="L242" s="77">
        <f t="shared" si="33"/>
        <v>268978.684918761</v>
      </c>
      <c r="M242" s="78">
        <f t="shared" si="34"/>
        <v>0</v>
      </c>
      <c r="N242" s="79">
        <f t="shared" si="27"/>
        <v>268978.684918761</v>
      </c>
      <c r="O242" s="36"/>
      <c r="P242" s="36"/>
      <c r="Q242" s="36"/>
    </row>
    <row r="243" spans="1:17" s="55" customFormat="1" ht="12.75">
      <c r="A243" s="30" t="s">
        <v>476</v>
      </c>
      <c r="B243" s="31" t="s">
        <v>42</v>
      </c>
      <c r="C243" s="55">
        <v>955</v>
      </c>
      <c r="D243" s="32">
        <v>1080330.1</v>
      </c>
      <c r="E243" s="33">
        <v>80100</v>
      </c>
      <c r="F243" s="34">
        <f t="shared" si="28"/>
        <v>12880.340143570538</v>
      </c>
      <c r="G243" s="35">
        <f t="shared" si="31"/>
        <v>0.0007031625100160045</v>
      </c>
      <c r="H243" s="36">
        <f t="shared" si="29"/>
        <v>13.487267166042448</v>
      </c>
      <c r="I243" s="31">
        <f t="shared" si="35"/>
        <v>2375.340143570538</v>
      </c>
      <c r="J243" s="36">
        <f t="shared" si="30"/>
        <v>2375.340143570538</v>
      </c>
      <c r="K243" s="36">
        <f t="shared" si="32"/>
        <v>0.0006303788120552102</v>
      </c>
      <c r="L243" s="77">
        <f t="shared" si="33"/>
        <v>139535.3343344601</v>
      </c>
      <c r="M243" s="78">
        <f t="shared" si="34"/>
        <v>33794.555792838415</v>
      </c>
      <c r="N243" s="79">
        <f t="shared" si="27"/>
        <v>173329.8901272985</v>
      </c>
      <c r="O243" s="36"/>
      <c r="P243" s="36"/>
      <c r="Q243" s="36"/>
    </row>
    <row r="244" spans="1:17" s="55" customFormat="1" ht="12.75">
      <c r="A244" s="30" t="s">
        <v>475</v>
      </c>
      <c r="B244" s="31" t="s">
        <v>5</v>
      </c>
      <c r="C244" s="55">
        <v>9691</v>
      </c>
      <c r="D244" s="32">
        <v>12425209.680000002</v>
      </c>
      <c r="E244" s="33">
        <v>807500</v>
      </c>
      <c r="F244" s="34">
        <f t="shared" si="28"/>
        <v>149117.9034165697</v>
      </c>
      <c r="G244" s="35">
        <f t="shared" si="31"/>
        <v>0.008140632785001347</v>
      </c>
      <c r="H244" s="36">
        <f t="shared" si="29"/>
        <v>15.387256569659444</v>
      </c>
      <c r="I244" s="31">
        <f t="shared" si="35"/>
        <v>42516.90341656967</v>
      </c>
      <c r="J244" s="36">
        <f t="shared" si="30"/>
        <v>42516.90341656967</v>
      </c>
      <c r="K244" s="36">
        <f t="shared" si="32"/>
        <v>0.011283333521958554</v>
      </c>
      <c r="L244" s="77">
        <f t="shared" si="33"/>
        <v>1615424.45902495</v>
      </c>
      <c r="M244" s="78">
        <f t="shared" si="34"/>
        <v>604898.5735955158</v>
      </c>
      <c r="N244" s="79">
        <f t="shared" si="27"/>
        <v>2220323.032620466</v>
      </c>
      <c r="O244" s="36"/>
      <c r="P244" s="36"/>
      <c r="Q244" s="36"/>
    </row>
    <row r="245" spans="1:17" s="55" customFormat="1" ht="12.75">
      <c r="A245" s="30" t="s">
        <v>480</v>
      </c>
      <c r="B245" s="31" t="s">
        <v>164</v>
      </c>
      <c r="C245" s="55">
        <v>3596</v>
      </c>
      <c r="D245" s="32">
        <v>5173967.63</v>
      </c>
      <c r="E245" s="33">
        <v>478150</v>
      </c>
      <c r="F245" s="34">
        <f t="shared" si="28"/>
        <v>38911.6126685768</v>
      </c>
      <c r="G245" s="35">
        <f t="shared" si="31"/>
        <v>0.002124259680088097</v>
      </c>
      <c r="H245" s="36">
        <f t="shared" si="29"/>
        <v>10.820804412841158</v>
      </c>
      <c r="I245" s="31">
        <f t="shared" si="35"/>
        <v>-644.3873314231973</v>
      </c>
      <c r="J245" s="36">
        <f t="shared" si="30"/>
        <v>0</v>
      </c>
      <c r="K245" s="36">
        <f t="shared" si="32"/>
        <v>0</v>
      </c>
      <c r="L245" s="77">
        <f t="shared" si="33"/>
        <v>421537.38353820844</v>
      </c>
      <c r="M245" s="78">
        <f t="shared" si="34"/>
        <v>0</v>
      </c>
      <c r="N245" s="79">
        <f t="shared" si="27"/>
        <v>421537.38353820844</v>
      </c>
      <c r="O245" s="36"/>
      <c r="P245" s="36"/>
      <c r="Q245" s="36"/>
    </row>
    <row r="246" spans="1:17" s="55" customFormat="1" ht="12.75">
      <c r="A246" s="30" t="s">
        <v>476</v>
      </c>
      <c r="B246" s="31" t="s">
        <v>43</v>
      </c>
      <c r="C246" s="55">
        <v>991</v>
      </c>
      <c r="D246" s="32">
        <v>936083.94</v>
      </c>
      <c r="E246" s="33">
        <v>66300</v>
      </c>
      <c r="F246" s="34">
        <f t="shared" si="28"/>
        <v>13991.842904072397</v>
      </c>
      <c r="G246" s="35">
        <f t="shared" si="31"/>
        <v>0.0007638415807744222</v>
      </c>
      <c r="H246" s="36">
        <f t="shared" si="29"/>
        <v>14.118913122171945</v>
      </c>
      <c r="I246" s="31">
        <f t="shared" si="35"/>
        <v>3090.8429040723972</v>
      </c>
      <c r="J246" s="36">
        <f t="shared" si="30"/>
        <v>3090.8429040723972</v>
      </c>
      <c r="K246" s="36">
        <f t="shared" si="32"/>
        <v>0.000820262261551163</v>
      </c>
      <c r="L246" s="77">
        <f t="shared" si="33"/>
        <v>151576.46892962995</v>
      </c>
      <c r="M246" s="78">
        <f t="shared" si="34"/>
        <v>43974.191759990135</v>
      </c>
      <c r="N246" s="79">
        <f t="shared" si="27"/>
        <v>195550.66068962007</v>
      </c>
      <c r="O246" s="36"/>
      <c r="P246" s="36"/>
      <c r="Q246" s="36"/>
    </row>
    <row r="247" spans="1:17" s="55" customFormat="1" ht="12.75">
      <c r="A247" s="30" t="s">
        <v>475</v>
      </c>
      <c r="B247" s="31" t="s">
        <v>6</v>
      </c>
      <c r="C247" s="55">
        <v>2165</v>
      </c>
      <c r="D247" s="32">
        <v>3366919.28</v>
      </c>
      <c r="E247" s="33">
        <v>256600</v>
      </c>
      <c r="F247" s="34">
        <f t="shared" si="28"/>
        <v>28407.56134528449</v>
      </c>
      <c r="G247" s="35">
        <f t="shared" si="31"/>
        <v>0.0015508233413350364</v>
      </c>
      <c r="H247" s="36">
        <f t="shared" si="29"/>
        <v>13.121275448168355</v>
      </c>
      <c r="I247" s="31">
        <f t="shared" si="35"/>
        <v>4592.561345284488</v>
      </c>
      <c r="J247" s="36">
        <f t="shared" si="30"/>
        <v>4592.561345284488</v>
      </c>
      <c r="K247" s="36">
        <f t="shared" si="32"/>
        <v>0.0012187952841058623</v>
      </c>
      <c r="L247" s="77">
        <f t="shared" si="33"/>
        <v>307744.86743035197</v>
      </c>
      <c r="M247" s="78">
        <f t="shared" si="34"/>
        <v>65339.514020906696</v>
      </c>
      <c r="N247" s="79">
        <f t="shared" si="27"/>
        <v>373084.38145125867</v>
      </c>
      <c r="O247" s="36"/>
      <c r="P247" s="36"/>
      <c r="Q247" s="36"/>
    </row>
    <row r="248" spans="1:17" s="55" customFormat="1" ht="12.75">
      <c r="A248" s="30" t="s">
        <v>475</v>
      </c>
      <c r="B248" s="31" t="s">
        <v>7</v>
      </c>
      <c r="C248" s="55">
        <v>3076</v>
      </c>
      <c r="D248" s="32">
        <v>3736290.4</v>
      </c>
      <c r="E248" s="33">
        <v>224250</v>
      </c>
      <c r="F248" s="34">
        <f t="shared" si="28"/>
        <v>51250.07478439242</v>
      </c>
      <c r="G248" s="35">
        <f t="shared" si="31"/>
        <v>0.0027978400276866848</v>
      </c>
      <c r="H248" s="36">
        <f t="shared" si="29"/>
        <v>16.661272686733557</v>
      </c>
      <c r="I248" s="31">
        <f t="shared" si="35"/>
        <v>17414.074784392422</v>
      </c>
      <c r="J248" s="36">
        <f t="shared" si="30"/>
        <v>17414.074784392422</v>
      </c>
      <c r="K248" s="36">
        <f t="shared" si="32"/>
        <v>0.004621428137498195</v>
      </c>
      <c r="L248" s="77">
        <f t="shared" si="33"/>
        <v>555202.4434134165</v>
      </c>
      <c r="M248" s="78">
        <f t="shared" si="34"/>
        <v>247754.3788727428</v>
      </c>
      <c r="N248" s="79">
        <f t="shared" si="27"/>
        <v>802956.8222861593</v>
      </c>
      <c r="O248" s="36"/>
      <c r="P248" s="36"/>
      <c r="Q248" s="36"/>
    </row>
    <row r="249" spans="1:17" s="55" customFormat="1" ht="12.75">
      <c r="A249" s="30" t="s">
        <v>477</v>
      </c>
      <c r="B249" s="31" t="s">
        <v>85</v>
      </c>
      <c r="C249" s="55">
        <v>235</v>
      </c>
      <c r="D249" s="32">
        <v>1280037.96</v>
      </c>
      <c r="E249" s="33">
        <v>226850</v>
      </c>
      <c r="F249" s="34">
        <f t="shared" si="28"/>
        <v>1326.025658364558</v>
      </c>
      <c r="G249" s="35">
        <f t="shared" si="31"/>
        <v>7.239028782533185E-05</v>
      </c>
      <c r="H249" s="36">
        <f t="shared" si="29"/>
        <v>5.642662376019396</v>
      </c>
      <c r="I249" s="31">
        <f t="shared" si="35"/>
        <v>-1258.974341635442</v>
      </c>
      <c r="J249" s="36">
        <f t="shared" si="30"/>
        <v>0</v>
      </c>
      <c r="K249" s="36">
        <f t="shared" si="32"/>
        <v>0</v>
      </c>
      <c r="L249" s="77">
        <f t="shared" si="33"/>
        <v>14365.104610093007</v>
      </c>
      <c r="M249" s="78">
        <f t="shared" si="34"/>
        <v>0</v>
      </c>
      <c r="N249" s="79">
        <f t="shared" si="27"/>
        <v>14365.104610093007</v>
      </c>
      <c r="O249" s="36"/>
      <c r="P249" s="36"/>
      <c r="Q249" s="36"/>
    </row>
    <row r="250" spans="1:17" s="55" customFormat="1" ht="12.75">
      <c r="A250" s="30" t="s">
        <v>483</v>
      </c>
      <c r="B250" s="31" t="s">
        <v>231</v>
      </c>
      <c r="C250" s="55">
        <v>1136</v>
      </c>
      <c r="D250" s="32">
        <v>4425492.5</v>
      </c>
      <c r="E250" s="33">
        <v>633950</v>
      </c>
      <c r="F250" s="34">
        <f t="shared" si="28"/>
        <v>7930.214496411389</v>
      </c>
      <c r="G250" s="35">
        <f t="shared" si="31"/>
        <v>0.0004329256423438022</v>
      </c>
      <c r="H250" s="36">
        <f t="shared" si="29"/>
        <v>6.980822620080448</v>
      </c>
      <c r="I250" s="31">
        <f t="shared" si="35"/>
        <v>-4565.7855035886105</v>
      </c>
      <c r="J250" s="36">
        <f t="shared" si="30"/>
        <v>0</v>
      </c>
      <c r="K250" s="36">
        <f t="shared" si="32"/>
        <v>0</v>
      </c>
      <c r="L250" s="77">
        <f t="shared" si="33"/>
        <v>85909.6203024652</v>
      </c>
      <c r="M250" s="78">
        <f t="shared" si="34"/>
        <v>0</v>
      </c>
      <c r="N250" s="79">
        <f t="shared" si="27"/>
        <v>85909.6203024652</v>
      </c>
      <c r="O250" s="36"/>
      <c r="P250" s="36"/>
      <c r="Q250" s="36"/>
    </row>
    <row r="251" spans="1:17" s="55" customFormat="1" ht="12.75">
      <c r="A251" s="30" t="s">
        <v>484</v>
      </c>
      <c r="B251" s="31" t="s">
        <v>284</v>
      </c>
      <c r="C251" s="55">
        <v>363</v>
      </c>
      <c r="D251" s="32">
        <v>634867.91</v>
      </c>
      <c r="E251" s="33">
        <v>67500</v>
      </c>
      <c r="F251" s="34">
        <f t="shared" si="28"/>
        <v>3414.1785382222224</v>
      </c>
      <c r="G251" s="35">
        <f t="shared" si="31"/>
        <v>0.00018638656462636015</v>
      </c>
      <c r="H251" s="36">
        <f t="shared" si="29"/>
        <v>9.405450518518519</v>
      </c>
      <c r="I251" s="31">
        <f t="shared" si="35"/>
        <v>-578.8214617777777</v>
      </c>
      <c r="J251" s="36">
        <f t="shared" si="30"/>
        <v>0</v>
      </c>
      <c r="K251" s="36">
        <f t="shared" si="32"/>
        <v>0</v>
      </c>
      <c r="L251" s="77">
        <f t="shared" si="33"/>
        <v>36986.487817728885</v>
      </c>
      <c r="M251" s="78">
        <f t="shared" si="34"/>
        <v>0</v>
      </c>
      <c r="N251" s="79">
        <f t="shared" si="27"/>
        <v>36986.487817728885</v>
      </c>
      <c r="O251" s="36"/>
      <c r="P251" s="36"/>
      <c r="Q251" s="36"/>
    </row>
    <row r="252" spans="1:17" s="55" customFormat="1" ht="12.75">
      <c r="A252" s="30" t="s">
        <v>489</v>
      </c>
      <c r="B252" s="31" t="s">
        <v>411</v>
      </c>
      <c r="C252" s="55">
        <v>1267</v>
      </c>
      <c r="D252" s="32">
        <v>2940225.54</v>
      </c>
      <c r="E252" s="33">
        <v>230300</v>
      </c>
      <c r="F252" s="34">
        <f t="shared" si="28"/>
        <v>16175.70889787234</v>
      </c>
      <c r="G252" s="35">
        <f t="shared" si="31"/>
        <v>0.0008830630203188968</v>
      </c>
      <c r="H252" s="36">
        <f t="shared" si="29"/>
        <v>12.766936778115502</v>
      </c>
      <c r="I252" s="31">
        <f t="shared" si="35"/>
        <v>2238.7088978723414</v>
      </c>
      <c r="J252" s="36">
        <f t="shared" si="30"/>
        <v>2238.7088978723414</v>
      </c>
      <c r="K252" s="36">
        <f t="shared" si="32"/>
        <v>0.0005941189767697316</v>
      </c>
      <c r="L252" s="77">
        <f t="shared" si="33"/>
        <v>175234.7316920961</v>
      </c>
      <c r="M252" s="78">
        <f t="shared" si="34"/>
        <v>31850.66903275024</v>
      </c>
      <c r="N252" s="79">
        <f t="shared" si="27"/>
        <v>207085.40072484635</v>
      </c>
      <c r="O252" s="36"/>
      <c r="P252" s="36"/>
      <c r="Q252" s="36"/>
    </row>
    <row r="253" spans="1:17" s="55" customFormat="1" ht="12.75">
      <c r="A253" s="30" t="s">
        <v>476</v>
      </c>
      <c r="B253" s="31" t="s">
        <v>44</v>
      </c>
      <c r="C253" s="55">
        <v>435</v>
      </c>
      <c r="D253" s="32">
        <v>415669.74</v>
      </c>
      <c r="E253" s="33">
        <v>28600</v>
      </c>
      <c r="F253" s="34">
        <f t="shared" si="28"/>
        <v>6322.249541958042</v>
      </c>
      <c r="G253" s="35">
        <f t="shared" si="31"/>
        <v>0.0003451437467736316</v>
      </c>
      <c r="H253" s="36">
        <f t="shared" si="29"/>
        <v>14.533906993006992</v>
      </c>
      <c r="I253" s="31">
        <f t="shared" si="35"/>
        <v>1537.2495419580416</v>
      </c>
      <c r="J253" s="36">
        <f t="shared" si="30"/>
        <v>1537.2495419580416</v>
      </c>
      <c r="K253" s="36">
        <f t="shared" si="32"/>
        <v>0.0004079624312816441</v>
      </c>
      <c r="L253" s="77">
        <f t="shared" si="33"/>
        <v>68490.21017689178</v>
      </c>
      <c r="M253" s="78">
        <f t="shared" si="34"/>
        <v>21870.832080127144</v>
      </c>
      <c r="N253" s="79">
        <f t="shared" si="27"/>
        <v>90361.04225701893</v>
      </c>
      <c r="O253" s="36"/>
      <c r="P253" s="36"/>
      <c r="Q253" s="36"/>
    </row>
    <row r="254" spans="1:17" s="55" customFormat="1" ht="12.75">
      <c r="A254" s="30" t="s">
        <v>490</v>
      </c>
      <c r="B254" s="31" t="s">
        <v>447</v>
      </c>
      <c r="C254" s="55">
        <v>4583</v>
      </c>
      <c r="D254" s="32">
        <v>7223630.428</v>
      </c>
      <c r="E254" s="33">
        <v>796300</v>
      </c>
      <c r="F254" s="34">
        <f t="shared" si="28"/>
        <v>41574.65559653899</v>
      </c>
      <c r="G254" s="35">
        <f t="shared" si="31"/>
        <v>0.0022696403089095324</v>
      </c>
      <c r="H254" s="36">
        <f t="shared" si="29"/>
        <v>9.071493693331659</v>
      </c>
      <c r="I254" s="31">
        <f t="shared" si="35"/>
        <v>-8838.344403461007</v>
      </c>
      <c r="J254" s="36">
        <f t="shared" si="30"/>
        <v>0</v>
      </c>
      <c r="K254" s="36">
        <f t="shared" si="32"/>
        <v>0</v>
      </c>
      <c r="L254" s="77">
        <f t="shared" si="33"/>
        <v>450386.6671097847</v>
      </c>
      <c r="M254" s="78">
        <f t="shared" si="34"/>
        <v>0</v>
      </c>
      <c r="N254" s="79">
        <f t="shared" si="27"/>
        <v>450386.6671097847</v>
      </c>
      <c r="O254" s="36"/>
      <c r="P254" s="36"/>
      <c r="Q254" s="36"/>
    </row>
    <row r="255" spans="1:17" s="55" customFormat="1" ht="12.75">
      <c r="A255" s="30" t="s">
        <v>489</v>
      </c>
      <c r="B255" s="31" t="s">
        <v>412</v>
      </c>
      <c r="C255" s="55">
        <v>1940</v>
      </c>
      <c r="D255" s="32">
        <v>2809816</v>
      </c>
      <c r="E255" s="33">
        <v>172950</v>
      </c>
      <c r="F255" s="34">
        <f t="shared" si="28"/>
        <v>31518.028563168547</v>
      </c>
      <c r="G255" s="35">
        <f t="shared" si="31"/>
        <v>0.0017206297215913542</v>
      </c>
      <c r="H255" s="36">
        <f t="shared" si="29"/>
        <v>16.246406475860073</v>
      </c>
      <c r="I255" s="31">
        <f t="shared" si="35"/>
        <v>10178.028563168542</v>
      </c>
      <c r="J255" s="36">
        <f t="shared" si="30"/>
        <v>10178.028563168542</v>
      </c>
      <c r="K255" s="36">
        <f t="shared" si="32"/>
        <v>0.002701092545453229</v>
      </c>
      <c r="L255" s="77">
        <f t="shared" si="33"/>
        <v>341441.18898289104</v>
      </c>
      <c r="M255" s="78">
        <f t="shared" si="34"/>
        <v>144805.34717106633</v>
      </c>
      <c r="N255" s="79">
        <f t="shared" si="27"/>
        <v>486246.53615395736</v>
      </c>
      <c r="O255" s="36"/>
      <c r="P255" s="36"/>
      <c r="Q255" s="36"/>
    </row>
    <row r="256" spans="1:17" s="55" customFormat="1" ht="12.75">
      <c r="A256" s="30" t="s">
        <v>489</v>
      </c>
      <c r="B256" s="31" t="s">
        <v>413</v>
      </c>
      <c r="C256" s="55">
        <v>960</v>
      </c>
      <c r="D256" s="32">
        <v>1310640.75</v>
      </c>
      <c r="E256" s="33">
        <v>157000</v>
      </c>
      <c r="F256" s="34">
        <f t="shared" si="28"/>
        <v>8014.109044585987</v>
      </c>
      <c r="G256" s="35">
        <f t="shared" si="31"/>
        <v>0.0004375056068799528</v>
      </c>
      <c r="H256" s="36">
        <f t="shared" si="29"/>
        <v>8.34803025477707</v>
      </c>
      <c r="I256" s="31">
        <f t="shared" si="35"/>
        <v>-2545.8909554140128</v>
      </c>
      <c r="J256" s="36">
        <f t="shared" si="30"/>
        <v>0</v>
      </c>
      <c r="K256" s="36">
        <f t="shared" si="32"/>
        <v>0</v>
      </c>
      <c r="L256" s="77">
        <f t="shared" si="33"/>
        <v>86818.46693989074</v>
      </c>
      <c r="M256" s="78">
        <f t="shared" si="34"/>
        <v>0</v>
      </c>
      <c r="N256" s="79">
        <f t="shared" si="27"/>
        <v>86818.46693989074</v>
      </c>
      <c r="O256" s="36"/>
      <c r="P256" s="36"/>
      <c r="Q256" s="36"/>
    </row>
    <row r="257" spans="1:17" s="55" customFormat="1" ht="12.75">
      <c r="A257" s="30" t="s">
        <v>476</v>
      </c>
      <c r="B257" s="31" t="s">
        <v>45</v>
      </c>
      <c r="C257" s="55">
        <v>63</v>
      </c>
      <c r="D257" s="32">
        <v>90070.82</v>
      </c>
      <c r="E257" s="33">
        <v>15950</v>
      </c>
      <c r="F257" s="34">
        <f t="shared" si="28"/>
        <v>355.76562131661444</v>
      </c>
      <c r="G257" s="35">
        <f t="shared" si="31"/>
        <v>1.9421928650484164E-05</v>
      </c>
      <c r="H257" s="36">
        <f t="shared" si="29"/>
        <v>5.647073354231975</v>
      </c>
      <c r="I257" s="31">
        <f t="shared" si="35"/>
        <v>-337.23437868338556</v>
      </c>
      <c r="J257" s="36">
        <f t="shared" si="30"/>
        <v>0</v>
      </c>
      <c r="K257" s="36">
        <f t="shared" si="32"/>
        <v>0</v>
      </c>
      <c r="L257" s="77">
        <f t="shared" si="33"/>
        <v>3854.0810538998367</v>
      </c>
      <c r="M257" s="78">
        <f t="shared" si="34"/>
        <v>0</v>
      </c>
      <c r="N257" s="79">
        <f t="shared" si="27"/>
        <v>3854.0810538998367</v>
      </c>
      <c r="O257" s="36"/>
      <c r="P257" s="36"/>
      <c r="Q257" s="36"/>
    </row>
    <row r="258" spans="1:17" s="55" customFormat="1" ht="12.75">
      <c r="A258" s="30" t="s">
        <v>476</v>
      </c>
      <c r="B258" s="31" t="s">
        <v>46</v>
      </c>
      <c r="C258" s="55">
        <v>3812</v>
      </c>
      <c r="D258" s="32">
        <v>7077264.5</v>
      </c>
      <c r="E258" s="33">
        <v>373300</v>
      </c>
      <c r="F258" s="34">
        <f t="shared" si="28"/>
        <v>72270.37844628985</v>
      </c>
      <c r="G258" s="35">
        <f t="shared" si="31"/>
        <v>0.0039453787820554085</v>
      </c>
      <c r="H258" s="36">
        <f t="shared" si="29"/>
        <v>18.958651218858826</v>
      </c>
      <c r="I258" s="31">
        <f t="shared" si="35"/>
        <v>30338.378446289844</v>
      </c>
      <c r="J258" s="36">
        <f t="shared" si="30"/>
        <v>30338.378446289844</v>
      </c>
      <c r="K258" s="36">
        <f t="shared" si="32"/>
        <v>0.008051339938163959</v>
      </c>
      <c r="L258" s="77">
        <f t="shared" si="33"/>
        <v>782919.6516999408</v>
      </c>
      <c r="M258" s="78">
        <f t="shared" si="34"/>
        <v>431631.665823755</v>
      </c>
      <c r="N258" s="79">
        <f t="shared" si="27"/>
        <v>1214551.3175236958</v>
      </c>
      <c r="O258" s="36"/>
      <c r="P258" s="36"/>
      <c r="Q258" s="36"/>
    </row>
    <row r="259" spans="1:17" s="55" customFormat="1" ht="12.75">
      <c r="A259" s="30" t="s">
        <v>487</v>
      </c>
      <c r="B259" s="31" t="s">
        <v>351</v>
      </c>
      <c r="C259" s="55">
        <v>4753</v>
      </c>
      <c r="D259" s="32">
        <v>6025100.448</v>
      </c>
      <c r="E259" s="33">
        <v>402850</v>
      </c>
      <c r="F259" s="34">
        <f t="shared" si="28"/>
        <v>71086.76288778453</v>
      </c>
      <c r="G259" s="35">
        <f t="shared" si="31"/>
        <v>0.0038807629351340026</v>
      </c>
      <c r="H259" s="36">
        <f t="shared" si="29"/>
        <v>14.956188278515576</v>
      </c>
      <c r="I259" s="31">
        <f t="shared" si="35"/>
        <v>18803.76288778453</v>
      </c>
      <c r="J259" s="36">
        <f t="shared" si="30"/>
        <v>18803.76288778453</v>
      </c>
      <c r="K259" s="36">
        <f t="shared" si="32"/>
        <v>0.00499023002808838</v>
      </c>
      <c r="L259" s="77">
        <f t="shared" si="33"/>
        <v>770097.304553934</v>
      </c>
      <c r="M259" s="78">
        <f t="shared" si="34"/>
        <v>267525.8176167257</v>
      </c>
      <c r="N259" s="79">
        <f aca="true" t="shared" si="36" ref="N259:N321">L259+M259</f>
        <v>1037623.1221706597</v>
      </c>
      <c r="O259" s="36"/>
      <c r="P259" s="36"/>
      <c r="Q259" s="36"/>
    </row>
    <row r="260" spans="1:17" s="55" customFormat="1" ht="12.75">
      <c r="A260" s="30" t="s">
        <v>480</v>
      </c>
      <c r="B260" s="31" t="s">
        <v>165</v>
      </c>
      <c r="C260" s="55">
        <v>2470</v>
      </c>
      <c r="D260" s="32">
        <v>5050626.8</v>
      </c>
      <c r="E260" s="33">
        <v>413200</v>
      </c>
      <c r="F260" s="34">
        <f aca="true" t="shared" si="37" ref="F260:F323">(C260*D260)/E260</f>
        <v>30191.307347531463</v>
      </c>
      <c r="G260" s="35">
        <f t="shared" si="31"/>
        <v>0.0016482014619584337</v>
      </c>
      <c r="H260" s="36">
        <f aca="true" t="shared" si="38" ref="H260:H323">D260/E260</f>
        <v>12.223201355275895</v>
      </c>
      <c r="I260" s="31">
        <f t="shared" si="35"/>
        <v>3021.3073475314613</v>
      </c>
      <c r="J260" s="36">
        <f aca="true" t="shared" si="39" ref="J260:J323">IF(I260&gt;0,I260,0)</f>
        <v>3021.3073475314613</v>
      </c>
      <c r="K260" s="36">
        <f t="shared" si="32"/>
        <v>0.0008018085922328886</v>
      </c>
      <c r="L260" s="77">
        <f t="shared" si="33"/>
        <v>327068.54925994476</v>
      </c>
      <c r="M260" s="78">
        <f t="shared" si="34"/>
        <v>42984.892079492005</v>
      </c>
      <c r="N260" s="79">
        <f t="shared" si="36"/>
        <v>370053.44133943674</v>
      </c>
      <c r="O260" s="36"/>
      <c r="P260" s="36"/>
      <c r="Q260" s="36"/>
    </row>
    <row r="261" spans="1:17" s="55" customFormat="1" ht="12.75">
      <c r="A261" s="30" t="s">
        <v>476</v>
      </c>
      <c r="B261" s="31" t="s">
        <v>47</v>
      </c>
      <c r="C261" s="55">
        <v>1897</v>
      </c>
      <c r="D261" s="32">
        <v>1814159.88</v>
      </c>
      <c r="E261" s="33">
        <v>153500</v>
      </c>
      <c r="F261" s="34">
        <f t="shared" si="37"/>
        <v>22419.943272703582</v>
      </c>
      <c r="G261" s="35">
        <f t="shared" si="31"/>
        <v>0.0012239477692613584</v>
      </c>
      <c r="H261" s="36">
        <f t="shared" si="38"/>
        <v>11.818631140065145</v>
      </c>
      <c r="I261" s="31">
        <f t="shared" si="35"/>
        <v>1552.9432727035803</v>
      </c>
      <c r="J261" s="36">
        <f t="shared" si="39"/>
        <v>1552.9432727035803</v>
      </c>
      <c r="K261" s="36">
        <f t="shared" si="32"/>
        <v>0.0004121273065189296</v>
      </c>
      <c r="L261" s="77">
        <f t="shared" si="33"/>
        <v>242879.78775761678</v>
      </c>
      <c r="M261" s="78">
        <f t="shared" si="34"/>
        <v>22094.110695913372</v>
      </c>
      <c r="N261" s="79">
        <f t="shared" si="36"/>
        <v>264973.89845353016</v>
      </c>
      <c r="O261" s="36"/>
      <c r="P261" s="36"/>
      <c r="Q261" s="36"/>
    </row>
    <row r="262" spans="1:17" s="55" customFormat="1" ht="12.75">
      <c r="A262" s="30" t="s">
        <v>479</v>
      </c>
      <c r="B262" s="31" t="s">
        <v>135</v>
      </c>
      <c r="C262" s="55">
        <v>470</v>
      </c>
      <c r="D262" s="32">
        <v>1127505.6</v>
      </c>
      <c r="E262" s="33">
        <v>84250</v>
      </c>
      <c r="F262" s="34">
        <f t="shared" si="37"/>
        <v>6289.94221958457</v>
      </c>
      <c r="G262" s="35">
        <f t="shared" si="31"/>
        <v>0.0003433800279867976</v>
      </c>
      <c r="H262" s="36">
        <f t="shared" si="38"/>
        <v>13.382855786350149</v>
      </c>
      <c r="I262" s="31">
        <f t="shared" si="35"/>
        <v>1119.94221958457</v>
      </c>
      <c r="J262" s="36">
        <f t="shared" si="39"/>
        <v>1119.94221958457</v>
      </c>
      <c r="K262" s="36">
        <f t="shared" si="32"/>
        <v>0.0002972154736925287</v>
      </c>
      <c r="L262" s="77">
        <f t="shared" si="33"/>
        <v>68140.2184081508</v>
      </c>
      <c r="M262" s="78">
        <f t="shared" si="34"/>
        <v>15933.696875772148</v>
      </c>
      <c r="N262" s="79">
        <f t="shared" si="36"/>
        <v>84073.91528392295</v>
      </c>
      <c r="O262" s="36"/>
      <c r="P262" s="36"/>
      <c r="Q262" s="36"/>
    </row>
    <row r="263" spans="1:17" s="55" customFormat="1" ht="12.75">
      <c r="A263" s="30" t="s">
        <v>476</v>
      </c>
      <c r="B263" s="31" t="s">
        <v>48</v>
      </c>
      <c r="C263" s="55">
        <v>1330</v>
      </c>
      <c r="D263" s="32">
        <v>2413592.74</v>
      </c>
      <c r="E263" s="33">
        <v>155300</v>
      </c>
      <c r="F263" s="34">
        <f t="shared" si="37"/>
        <v>20670.176073406314</v>
      </c>
      <c r="G263" s="35">
        <f aca="true" t="shared" si="40" ref="G263:G322">F263/$F$494</f>
        <v>0.0011284246167601643</v>
      </c>
      <c r="H263" s="36">
        <f t="shared" si="38"/>
        <v>15.541485769478431</v>
      </c>
      <c r="I263" s="31">
        <f t="shared" si="35"/>
        <v>6040.176073406313</v>
      </c>
      <c r="J263" s="36">
        <f t="shared" si="39"/>
        <v>6040.176073406313</v>
      </c>
      <c r="K263" s="36">
        <f aca="true" t="shared" si="41" ref="K263:K322">J263/$J$494</f>
        <v>0.001602970011711548</v>
      </c>
      <c r="L263" s="77">
        <f aca="true" t="shared" si="42" ref="L263:L322">$B$501*G263</f>
        <v>223924.2051844896</v>
      </c>
      <c r="M263" s="78">
        <f aca="true" t="shared" si="43" ref="M263:M322">$G$501*K263</f>
        <v>85935.08928134512</v>
      </c>
      <c r="N263" s="79">
        <f t="shared" si="36"/>
        <v>309859.29446583474</v>
      </c>
      <c r="O263" s="36"/>
      <c r="P263" s="36"/>
      <c r="Q263" s="36"/>
    </row>
    <row r="264" spans="1:17" s="55" customFormat="1" ht="12.75">
      <c r="A264" s="30" t="s">
        <v>489</v>
      </c>
      <c r="B264" s="31" t="s">
        <v>414</v>
      </c>
      <c r="C264" s="55">
        <v>531</v>
      </c>
      <c r="D264" s="32">
        <v>608053.5</v>
      </c>
      <c r="E264" s="33">
        <v>43500</v>
      </c>
      <c r="F264" s="34">
        <f t="shared" si="37"/>
        <v>7422.446172413793</v>
      </c>
      <c r="G264" s="35">
        <f t="shared" si="40"/>
        <v>0.00040520559417512133</v>
      </c>
      <c r="H264" s="36">
        <f t="shared" si="38"/>
        <v>13.978241379310345</v>
      </c>
      <c r="I264" s="31">
        <f aca="true" t="shared" si="44" ref="I264:I327">(H264-11)*C264</f>
        <v>1581.4461724137934</v>
      </c>
      <c r="J264" s="36">
        <f t="shared" si="39"/>
        <v>1581.4461724137934</v>
      </c>
      <c r="K264" s="36">
        <f t="shared" si="41"/>
        <v>0.00041969153857558336</v>
      </c>
      <c r="L264" s="77">
        <f t="shared" si="42"/>
        <v>80408.86317464821</v>
      </c>
      <c r="M264" s="78">
        <f t="shared" si="43"/>
        <v>22499.62854863932</v>
      </c>
      <c r="N264" s="79">
        <f t="shared" si="36"/>
        <v>102908.49172328753</v>
      </c>
      <c r="O264" s="36"/>
      <c r="P264" s="36"/>
      <c r="Q264" s="36"/>
    </row>
    <row r="265" spans="1:17" s="55" customFormat="1" ht="12.75">
      <c r="A265" s="30" t="s">
        <v>476</v>
      </c>
      <c r="B265" s="31" t="s">
        <v>49</v>
      </c>
      <c r="C265" s="55">
        <v>204</v>
      </c>
      <c r="D265" s="32">
        <v>569141.36</v>
      </c>
      <c r="E265" s="33">
        <v>29350</v>
      </c>
      <c r="F265" s="34">
        <f t="shared" si="37"/>
        <v>3955.8718037478707</v>
      </c>
      <c r="G265" s="35">
        <f t="shared" si="40"/>
        <v>0.0002159586405187746</v>
      </c>
      <c r="H265" s="36">
        <f t="shared" si="38"/>
        <v>19.391528449744463</v>
      </c>
      <c r="I265" s="31">
        <f t="shared" si="44"/>
        <v>1711.8718037478704</v>
      </c>
      <c r="J265" s="36">
        <f t="shared" si="39"/>
        <v>1711.8718037478704</v>
      </c>
      <c r="K265" s="36">
        <f t="shared" si="41"/>
        <v>0.00045430449906651304</v>
      </c>
      <c r="L265" s="77">
        <f t="shared" si="42"/>
        <v>42854.76071031834</v>
      </c>
      <c r="M265" s="78">
        <f t="shared" si="43"/>
        <v>24355.226487682343</v>
      </c>
      <c r="N265" s="79">
        <f t="shared" si="36"/>
        <v>67209.98719800069</v>
      </c>
      <c r="O265" s="36"/>
      <c r="P265" s="36"/>
      <c r="Q265" s="36"/>
    </row>
    <row r="266" spans="1:17" s="55" customFormat="1" ht="12.75">
      <c r="A266" s="30" t="s">
        <v>481</v>
      </c>
      <c r="B266" s="31" t="s">
        <v>188</v>
      </c>
      <c r="C266" s="55">
        <v>54</v>
      </c>
      <c r="D266" s="32">
        <v>266252.48</v>
      </c>
      <c r="E266" s="33">
        <v>35850</v>
      </c>
      <c r="F266" s="34">
        <f t="shared" si="37"/>
        <v>401.049760669456</v>
      </c>
      <c r="G266" s="35">
        <f t="shared" si="40"/>
        <v>2.189407680312074E-05</v>
      </c>
      <c r="H266" s="36">
        <f t="shared" si="38"/>
        <v>7.426847419804742</v>
      </c>
      <c r="I266" s="31">
        <f t="shared" si="44"/>
        <v>-192.95023933054395</v>
      </c>
      <c r="J266" s="36">
        <f t="shared" si="39"/>
        <v>0</v>
      </c>
      <c r="K266" s="36">
        <f t="shared" si="41"/>
        <v>0</v>
      </c>
      <c r="L266" s="77">
        <f t="shared" si="42"/>
        <v>4344.653310083704</v>
      </c>
      <c r="M266" s="78">
        <f t="shared" si="43"/>
        <v>0</v>
      </c>
      <c r="N266" s="79">
        <f t="shared" si="36"/>
        <v>4344.653310083704</v>
      </c>
      <c r="O266" s="36"/>
      <c r="P266" s="36"/>
      <c r="Q266" s="36"/>
    </row>
    <row r="267" spans="1:17" s="55" customFormat="1" ht="12.75">
      <c r="A267" s="30" t="s">
        <v>484</v>
      </c>
      <c r="B267" s="31" t="s">
        <v>285</v>
      </c>
      <c r="C267" s="55">
        <v>590</v>
      </c>
      <c r="D267" s="32">
        <v>867800.18</v>
      </c>
      <c r="E267" s="33">
        <v>58000</v>
      </c>
      <c r="F267" s="34">
        <f t="shared" si="37"/>
        <v>8827.622520689656</v>
      </c>
      <c r="G267" s="35">
        <f t="shared" si="40"/>
        <v>0.0004819168702016315</v>
      </c>
      <c r="H267" s="36">
        <f t="shared" si="38"/>
        <v>14.962072068965519</v>
      </c>
      <c r="I267" s="31">
        <f t="shared" si="44"/>
        <v>2337.622520689656</v>
      </c>
      <c r="J267" s="36">
        <f t="shared" si="39"/>
        <v>2337.622520689656</v>
      </c>
      <c r="K267" s="36">
        <f t="shared" si="41"/>
        <v>0.0006203691339173007</v>
      </c>
      <c r="L267" s="77">
        <f t="shared" si="42"/>
        <v>95631.42324449397</v>
      </c>
      <c r="M267" s="78">
        <f t="shared" si="43"/>
        <v>33257.937778668376</v>
      </c>
      <c r="N267" s="79">
        <f t="shared" si="36"/>
        <v>128889.36102316235</v>
      </c>
      <c r="O267" s="36"/>
      <c r="P267" s="36"/>
      <c r="Q267" s="36"/>
    </row>
    <row r="268" spans="1:17" s="55" customFormat="1" ht="12.75">
      <c r="A268" s="30" t="s">
        <v>484</v>
      </c>
      <c r="B268" s="31" t="s">
        <v>286</v>
      </c>
      <c r="C268" s="55">
        <v>90</v>
      </c>
      <c r="D268" s="32">
        <v>179569.35</v>
      </c>
      <c r="E268" s="33">
        <v>10150</v>
      </c>
      <c r="F268" s="34">
        <f t="shared" si="37"/>
        <v>1592.240541871921</v>
      </c>
      <c r="G268" s="35">
        <f t="shared" si="40"/>
        <v>8.69234696826523E-05</v>
      </c>
      <c r="H268" s="36">
        <f t="shared" si="38"/>
        <v>17.69156157635468</v>
      </c>
      <c r="I268" s="31">
        <f t="shared" si="44"/>
        <v>602.2405418719212</v>
      </c>
      <c r="J268" s="36">
        <f t="shared" si="39"/>
        <v>602.2405418719212</v>
      </c>
      <c r="K268" s="36">
        <f t="shared" si="41"/>
        <v>0.00015982539527414593</v>
      </c>
      <c r="L268" s="77">
        <f t="shared" si="42"/>
        <v>17249.06437831012</v>
      </c>
      <c r="M268" s="78">
        <f t="shared" si="43"/>
        <v>8568.226175139156</v>
      </c>
      <c r="N268" s="79">
        <f t="shared" si="36"/>
        <v>25817.290553449275</v>
      </c>
      <c r="O268" s="36"/>
      <c r="P268" s="36"/>
      <c r="Q268" s="36"/>
    </row>
    <row r="269" spans="1:17" s="55" customFormat="1" ht="12.75">
      <c r="A269" s="30" t="s">
        <v>475</v>
      </c>
      <c r="B269" s="31" t="s">
        <v>8</v>
      </c>
      <c r="C269" s="55">
        <v>3109</v>
      </c>
      <c r="D269" s="32">
        <v>3188706.2</v>
      </c>
      <c r="E269" s="33">
        <v>237300</v>
      </c>
      <c r="F269" s="34">
        <f t="shared" si="37"/>
        <v>41777.02307543195</v>
      </c>
      <c r="G269" s="35">
        <f t="shared" si="40"/>
        <v>0.002280687938305796</v>
      </c>
      <c r="H269" s="36">
        <f t="shared" si="38"/>
        <v>13.437447113358619</v>
      </c>
      <c r="I269" s="31">
        <f t="shared" si="44"/>
        <v>7578.023075431946</v>
      </c>
      <c r="J269" s="36">
        <f t="shared" si="39"/>
        <v>7578.023075431946</v>
      </c>
      <c r="K269" s="36">
        <f t="shared" si="41"/>
        <v>0.002011090999723974</v>
      </c>
      <c r="L269" s="77">
        <f t="shared" si="42"/>
        <v>452578.9550083187</v>
      </c>
      <c r="M269" s="78">
        <f t="shared" si="43"/>
        <v>107814.42157464926</v>
      </c>
      <c r="N269" s="79">
        <f t="shared" si="36"/>
        <v>560393.3765829679</v>
      </c>
      <c r="O269" s="36"/>
      <c r="P269" s="36"/>
      <c r="Q269" s="36"/>
    </row>
    <row r="270" spans="1:17" s="55" customFormat="1" ht="12.75">
      <c r="A270" s="30" t="s">
        <v>489</v>
      </c>
      <c r="B270" s="31" t="s">
        <v>415</v>
      </c>
      <c r="C270" s="55">
        <v>137</v>
      </c>
      <c r="D270" s="32">
        <v>211782.8</v>
      </c>
      <c r="E270" s="33">
        <v>33350</v>
      </c>
      <c r="F270" s="34">
        <f t="shared" si="37"/>
        <v>869.9923118440779</v>
      </c>
      <c r="G270" s="35">
        <f t="shared" si="40"/>
        <v>4.749455145377296E-05</v>
      </c>
      <c r="H270" s="36">
        <f t="shared" si="38"/>
        <v>6.350308845577211</v>
      </c>
      <c r="I270" s="31">
        <f t="shared" si="44"/>
        <v>-637.0076881559221</v>
      </c>
      <c r="J270" s="36">
        <f t="shared" si="39"/>
        <v>0</v>
      </c>
      <c r="K270" s="36">
        <f t="shared" si="41"/>
        <v>0</v>
      </c>
      <c r="L270" s="77">
        <f t="shared" si="42"/>
        <v>9424.802974801072</v>
      </c>
      <c r="M270" s="78">
        <f t="shared" si="43"/>
        <v>0</v>
      </c>
      <c r="N270" s="79">
        <f t="shared" si="36"/>
        <v>9424.802974801072</v>
      </c>
      <c r="O270" s="36"/>
      <c r="P270" s="36"/>
      <c r="Q270" s="36"/>
    </row>
    <row r="271" spans="1:17" s="55" customFormat="1" ht="12.75">
      <c r="A271" s="30" t="s">
        <v>485</v>
      </c>
      <c r="B271" s="31" t="s">
        <v>316</v>
      </c>
      <c r="C271" s="55">
        <v>239</v>
      </c>
      <c r="D271" s="32">
        <v>449973.61</v>
      </c>
      <c r="E271" s="33">
        <v>29000</v>
      </c>
      <c r="F271" s="34">
        <f t="shared" si="37"/>
        <v>3708.403199655172</v>
      </c>
      <c r="G271" s="35">
        <f t="shared" si="40"/>
        <v>0.0002024488540640404</v>
      </c>
      <c r="H271" s="36">
        <f t="shared" si="38"/>
        <v>15.516331379310344</v>
      </c>
      <c r="I271" s="31">
        <f t="shared" si="44"/>
        <v>1079.4031996551723</v>
      </c>
      <c r="J271" s="36">
        <f t="shared" si="39"/>
        <v>1079.4031996551723</v>
      </c>
      <c r="K271" s="36">
        <f t="shared" si="41"/>
        <v>0.0002864570400870734</v>
      </c>
      <c r="L271" s="77">
        <f t="shared" si="42"/>
        <v>40173.88318499977</v>
      </c>
      <c r="M271" s="78">
        <f t="shared" si="43"/>
        <v>15356.938143133679</v>
      </c>
      <c r="N271" s="79">
        <f t="shared" si="36"/>
        <v>55530.821328133454</v>
      </c>
      <c r="O271" s="36"/>
      <c r="P271" s="36"/>
      <c r="Q271" s="36"/>
    </row>
    <row r="272" spans="1:17" s="55" customFormat="1" ht="12.75">
      <c r="A272" s="30" t="s">
        <v>484</v>
      </c>
      <c r="B272" s="31" t="s">
        <v>287</v>
      </c>
      <c r="C272" s="55">
        <v>1196</v>
      </c>
      <c r="D272" s="32">
        <v>1516034.56</v>
      </c>
      <c r="E272" s="33">
        <v>77500</v>
      </c>
      <c r="F272" s="34">
        <f t="shared" si="37"/>
        <v>23395.83656464516</v>
      </c>
      <c r="G272" s="35">
        <f t="shared" si="40"/>
        <v>0.0012772236586416521</v>
      </c>
      <c r="H272" s="36">
        <f t="shared" si="38"/>
        <v>19.561736258064517</v>
      </c>
      <c r="I272" s="31">
        <f t="shared" si="44"/>
        <v>10239.836564645162</v>
      </c>
      <c r="J272" s="36">
        <f t="shared" si="39"/>
        <v>10239.836564645162</v>
      </c>
      <c r="K272" s="36">
        <f t="shared" si="41"/>
        <v>0.002717495440277282</v>
      </c>
      <c r="L272" s="77">
        <f t="shared" si="42"/>
        <v>253451.83750537114</v>
      </c>
      <c r="M272" s="78">
        <f t="shared" si="43"/>
        <v>145684.70500114353</v>
      </c>
      <c r="N272" s="79">
        <f t="shared" si="36"/>
        <v>399136.5425065147</v>
      </c>
      <c r="O272" s="36"/>
      <c r="P272" s="36"/>
      <c r="Q272" s="36"/>
    </row>
    <row r="273" spans="1:17" s="55" customFormat="1" ht="12.75">
      <c r="A273" s="30" t="s">
        <v>487</v>
      </c>
      <c r="B273" s="31" t="s">
        <v>352</v>
      </c>
      <c r="C273" s="55">
        <v>714</v>
      </c>
      <c r="D273" s="32">
        <v>1108593.6</v>
      </c>
      <c r="E273" s="33">
        <v>86150</v>
      </c>
      <c r="F273" s="34">
        <f t="shared" si="37"/>
        <v>9187.879633197912</v>
      </c>
      <c r="G273" s="35">
        <f t="shared" si="40"/>
        <v>0.0005015839979838798</v>
      </c>
      <c r="H273" s="36">
        <f t="shared" si="38"/>
        <v>12.868178757980267</v>
      </c>
      <c r="I273" s="31">
        <f t="shared" si="44"/>
        <v>1333.8796331979108</v>
      </c>
      <c r="J273" s="36">
        <f t="shared" si="39"/>
        <v>1333.8796331979108</v>
      </c>
      <c r="K273" s="36">
        <f t="shared" si="41"/>
        <v>0.0003539911792742237</v>
      </c>
      <c r="L273" s="77">
        <f t="shared" si="42"/>
        <v>99534.16153244977</v>
      </c>
      <c r="M273" s="78">
        <f t="shared" si="43"/>
        <v>18977.437739623252</v>
      </c>
      <c r="N273" s="79">
        <f t="shared" si="36"/>
        <v>118511.59927207301</v>
      </c>
      <c r="O273" s="36"/>
      <c r="P273" s="36"/>
      <c r="Q273" s="36"/>
    </row>
    <row r="274" spans="1:17" s="55" customFormat="1" ht="12.75">
      <c r="A274" s="30" t="s">
        <v>476</v>
      </c>
      <c r="B274" s="31" t="s">
        <v>50</v>
      </c>
      <c r="C274" s="55">
        <v>209</v>
      </c>
      <c r="D274" s="32">
        <v>297518.63</v>
      </c>
      <c r="E274" s="33">
        <v>16250</v>
      </c>
      <c r="F274" s="34">
        <f t="shared" si="37"/>
        <v>3826.547302769231</v>
      </c>
      <c r="G274" s="35">
        <f t="shared" si="40"/>
        <v>0.00020889856759359648</v>
      </c>
      <c r="H274" s="36">
        <f t="shared" si="38"/>
        <v>18.30883876923077</v>
      </c>
      <c r="I274" s="31">
        <f t="shared" si="44"/>
        <v>1527.5473027692312</v>
      </c>
      <c r="J274" s="36">
        <f t="shared" si="39"/>
        <v>1527.5473027692312</v>
      </c>
      <c r="K274" s="36">
        <f t="shared" si="41"/>
        <v>0.00040538760593266304</v>
      </c>
      <c r="L274" s="77">
        <f t="shared" si="42"/>
        <v>41453.76219005028</v>
      </c>
      <c r="M274" s="78">
        <f t="shared" si="43"/>
        <v>21732.79590687877</v>
      </c>
      <c r="N274" s="79">
        <f t="shared" si="36"/>
        <v>63186.558096929046</v>
      </c>
      <c r="O274" s="36"/>
      <c r="P274" s="36"/>
      <c r="Q274" s="36"/>
    </row>
    <row r="275" spans="1:17" s="55" customFormat="1" ht="12.75">
      <c r="A275" s="30" t="s">
        <v>483</v>
      </c>
      <c r="B275" s="31" t="s">
        <v>232</v>
      </c>
      <c r="C275" s="55">
        <v>2787</v>
      </c>
      <c r="D275" s="32">
        <v>3382676.01</v>
      </c>
      <c r="E275" s="33">
        <v>125700</v>
      </c>
      <c r="F275" s="34">
        <f t="shared" si="37"/>
        <v>75000.14351527445</v>
      </c>
      <c r="G275" s="35">
        <f t="shared" si="40"/>
        <v>0.004094401900720436</v>
      </c>
      <c r="H275" s="36">
        <f t="shared" si="38"/>
        <v>26.91070811455847</v>
      </c>
      <c r="I275" s="31">
        <f t="shared" si="44"/>
        <v>44343.14351527446</v>
      </c>
      <c r="J275" s="36">
        <f t="shared" si="39"/>
        <v>44343.14351527446</v>
      </c>
      <c r="K275" s="36">
        <f t="shared" si="41"/>
        <v>0.011767989610925515</v>
      </c>
      <c r="L275" s="77">
        <f t="shared" si="42"/>
        <v>812491.7497431304</v>
      </c>
      <c r="M275" s="78">
        <f t="shared" si="43"/>
        <v>630880.9462985791</v>
      </c>
      <c r="N275" s="79">
        <f t="shared" si="36"/>
        <v>1443372.6960417095</v>
      </c>
      <c r="O275" s="36"/>
      <c r="P275" s="36"/>
      <c r="Q275" s="36"/>
    </row>
    <row r="276" spans="1:17" s="55" customFormat="1" ht="12.75">
      <c r="A276" s="30" t="s">
        <v>489</v>
      </c>
      <c r="B276" s="31" t="s">
        <v>416</v>
      </c>
      <c r="C276" s="55">
        <v>1351</v>
      </c>
      <c r="D276" s="32">
        <v>2703355.86</v>
      </c>
      <c r="E276" s="33">
        <v>241050</v>
      </c>
      <c r="F276" s="34">
        <f t="shared" si="37"/>
        <v>15151.353523584317</v>
      </c>
      <c r="G276" s="35">
        <f t="shared" si="40"/>
        <v>0.0008271414927735008</v>
      </c>
      <c r="H276" s="36">
        <f t="shared" si="38"/>
        <v>11.214917485998756</v>
      </c>
      <c r="I276" s="31">
        <f t="shared" si="44"/>
        <v>290.35352358431896</v>
      </c>
      <c r="J276" s="36">
        <f t="shared" si="39"/>
        <v>290.35352358431896</v>
      </c>
      <c r="K276" s="36">
        <f t="shared" si="41"/>
        <v>7.705536816213544E-05</v>
      </c>
      <c r="L276" s="77">
        <f t="shared" si="42"/>
        <v>164137.68238785642</v>
      </c>
      <c r="M276" s="78">
        <f t="shared" si="43"/>
        <v>4130.931891576523</v>
      </c>
      <c r="N276" s="79">
        <f t="shared" si="36"/>
        <v>168268.61427943295</v>
      </c>
      <c r="O276" s="36"/>
      <c r="P276" s="36"/>
      <c r="Q276" s="36"/>
    </row>
    <row r="277" spans="1:17" s="55" customFormat="1" ht="12.75">
      <c r="A277" s="30" t="s">
        <v>484</v>
      </c>
      <c r="B277" s="31" t="s">
        <v>288</v>
      </c>
      <c r="C277" s="55">
        <v>3057</v>
      </c>
      <c r="D277" s="32">
        <v>3166894.35</v>
      </c>
      <c r="E277" s="33">
        <v>229100</v>
      </c>
      <c r="F277" s="34">
        <f t="shared" si="37"/>
        <v>42257.512125491055</v>
      </c>
      <c r="G277" s="35">
        <f t="shared" si="40"/>
        <v>0.0023069187585099825</v>
      </c>
      <c r="H277" s="36">
        <f t="shared" si="38"/>
        <v>13.823196639022262</v>
      </c>
      <c r="I277" s="31">
        <f t="shared" si="44"/>
        <v>8630.512125491055</v>
      </c>
      <c r="J277" s="36">
        <f t="shared" si="39"/>
        <v>8630.512125491055</v>
      </c>
      <c r="K277" s="36">
        <f t="shared" si="41"/>
        <v>0.0022904054376469887</v>
      </c>
      <c r="L277" s="77">
        <f t="shared" si="42"/>
        <v>457784.1902347743</v>
      </c>
      <c r="M277" s="78">
        <f t="shared" si="43"/>
        <v>122788.44540860374</v>
      </c>
      <c r="N277" s="79">
        <f t="shared" si="36"/>
        <v>580572.635643378</v>
      </c>
      <c r="O277" s="36"/>
      <c r="P277" s="36"/>
      <c r="Q277" s="36"/>
    </row>
    <row r="278" spans="1:17" s="55" customFormat="1" ht="12.75">
      <c r="A278" s="30" t="s">
        <v>484</v>
      </c>
      <c r="B278" s="31" t="s">
        <v>289</v>
      </c>
      <c r="C278" s="55">
        <v>4006</v>
      </c>
      <c r="D278" s="32">
        <v>5810459.2</v>
      </c>
      <c r="E278" s="33">
        <v>206450</v>
      </c>
      <c r="F278" s="34">
        <f t="shared" si="37"/>
        <v>112747.39430951804</v>
      </c>
      <c r="G278" s="35">
        <f t="shared" si="40"/>
        <v>0.006155096829490085</v>
      </c>
      <c r="H278" s="36">
        <f t="shared" si="38"/>
        <v>28.14463162993461</v>
      </c>
      <c r="I278" s="31">
        <f t="shared" si="44"/>
        <v>68681.39430951806</v>
      </c>
      <c r="J278" s="36">
        <f t="shared" si="39"/>
        <v>68681.39430951806</v>
      </c>
      <c r="K278" s="36">
        <f t="shared" si="41"/>
        <v>0.018226987773653888</v>
      </c>
      <c r="L278" s="77">
        <f t="shared" si="42"/>
        <v>1221415.3651967682</v>
      </c>
      <c r="M278" s="78">
        <f t="shared" si="43"/>
        <v>977147.3017055996</v>
      </c>
      <c r="N278" s="79">
        <f t="shared" si="36"/>
        <v>2198562.666902368</v>
      </c>
      <c r="O278" s="36"/>
      <c r="P278" s="36"/>
      <c r="Q278" s="36"/>
    </row>
    <row r="279" spans="1:17" s="55" customFormat="1" ht="12.75">
      <c r="A279" s="30" t="s">
        <v>485</v>
      </c>
      <c r="B279" s="31" t="s">
        <v>317</v>
      </c>
      <c r="C279" s="55">
        <v>2339</v>
      </c>
      <c r="D279" s="32">
        <v>2235085.4</v>
      </c>
      <c r="E279" s="33">
        <v>104750</v>
      </c>
      <c r="F279" s="34">
        <f t="shared" si="37"/>
        <v>49908.01671217183</v>
      </c>
      <c r="G279" s="35">
        <f t="shared" si="40"/>
        <v>0.0027245744995926208</v>
      </c>
      <c r="H279" s="36">
        <f t="shared" si="38"/>
        <v>21.337330787589497</v>
      </c>
      <c r="I279" s="31">
        <f t="shared" si="44"/>
        <v>24179.016712171833</v>
      </c>
      <c r="J279" s="36">
        <f t="shared" si="39"/>
        <v>24179.016712171833</v>
      </c>
      <c r="K279" s="36">
        <f t="shared" si="41"/>
        <v>0.00641673988162838</v>
      </c>
      <c r="L279" s="77">
        <f t="shared" si="42"/>
        <v>540663.6564158513</v>
      </c>
      <c r="M279" s="78">
        <f t="shared" si="43"/>
        <v>344000.8924646873</v>
      </c>
      <c r="N279" s="79">
        <f t="shared" si="36"/>
        <v>884664.5488805387</v>
      </c>
      <c r="O279" s="36"/>
      <c r="P279" s="36"/>
      <c r="Q279" s="36"/>
    </row>
    <row r="280" spans="1:17" s="55" customFormat="1" ht="12.75">
      <c r="A280" s="30" t="s">
        <v>475</v>
      </c>
      <c r="B280" s="31" t="s">
        <v>9</v>
      </c>
      <c r="C280" s="55">
        <v>2752</v>
      </c>
      <c r="D280" s="32">
        <v>3052229.65</v>
      </c>
      <c r="E280" s="33">
        <v>271400</v>
      </c>
      <c r="F280" s="34">
        <f t="shared" si="37"/>
        <v>30949.65363596168</v>
      </c>
      <c r="G280" s="35">
        <f t="shared" si="40"/>
        <v>0.001689601042535511</v>
      </c>
      <c r="H280" s="36">
        <f t="shared" si="38"/>
        <v>11.246240420044215</v>
      </c>
      <c r="I280" s="31">
        <f t="shared" si="44"/>
        <v>677.653635961679</v>
      </c>
      <c r="J280" s="36">
        <f t="shared" si="39"/>
        <v>677.653635961679</v>
      </c>
      <c r="K280" s="36">
        <f t="shared" si="41"/>
        <v>0.000179838872836248</v>
      </c>
      <c r="L280" s="77">
        <f t="shared" si="42"/>
        <v>335283.8682435996</v>
      </c>
      <c r="M280" s="78">
        <f t="shared" si="43"/>
        <v>9641.14704612481</v>
      </c>
      <c r="N280" s="79">
        <f t="shared" si="36"/>
        <v>344925.0152897244</v>
      </c>
      <c r="O280" s="36"/>
      <c r="P280" s="36"/>
      <c r="Q280" s="36"/>
    </row>
    <row r="281" spans="1:17" s="55" customFormat="1" ht="12.75">
      <c r="A281" s="30" t="s">
        <v>482</v>
      </c>
      <c r="B281" s="31" t="s">
        <v>207</v>
      </c>
      <c r="C281" s="55">
        <v>67</v>
      </c>
      <c r="D281" s="32">
        <v>611479.97</v>
      </c>
      <c r="E281" s="33">
        <v>87000</v>
      </c>
      <c r="F281" s="34">
        <f t="shared" si="37"/>
        <v>470.9098619540229</v>
      </c>
      <c r="G281" s="35">
        <f t="shared" si="40"/>
        <v>2.5707873925066235E-05</v>
      </c>
      <c r="H281" s="36">
        <f t="shared" si="38"/>
        <v>7.02850540229885</v>
      </c>
      <c r="I281" s="31">
        <f t="shared" si="44"/>
        <v>-266.090138045977</v>
      </c>
      <c r="J281" s="36">
        <f t="shared" si="39"/>
        <v>0</v>
      </c>
      <c r="K281" s="36">
        <f t="shared" si="41"/>
        <v>0</v>
      </c>
      <c r="L281" s="77">
        <f t="shared" si="42"/>
        <v>5101.461940968126</v>
      </c>
      <c r="M281" s="78">
        <f t="shared" si="43"/>
        <v>0</v>
      </c>
      <c r="N281" s="79">
        <f t="shared" si="36"/>
        <v>5101.461940968126</v>
      </c>
      <c r="O281" s="36"/>
      <c r="P281" s="36"/>
      <c r="Q281" s="36"/>
    </row>
    <row r="282" spans="1:17" s="55" customFormat="1" ht="12.75">
      <c r="A282" s="30" t="s">
        <v>480</v>
      </c>
      <c r="B282" s="31" t="s">
        <v>166</v>
      </c>
      <c r="C282" s="55">
        <v>4079</v>
      </c>
      <c r="D282" s="32">
        <v>7514892.02</v>
      </c>
      <c r="E282" s="33">
        <v>551750</v>
      </c>
      <c r="F282" s="34">
        <f t="shared" si="37"/>
        <v>55556.40153979157</v>
      </c>
      <c r="G282" s="35">
        <f t="shared" si="40"/>
        <v>0.0030329306771977576</v>
      </c>
      <c r="H282" s="36">
        <f t="shared" si="38"/>
        <v>13.620103343905754</v>
      </c>
      <c r="I282" s="31">
        <f t="shared" si="44"/>
        <v>10687.40153979157</v>
      </c>
      <c r="J282" s="36">
        <f t="shared" si="39"/>
        <v>10687.40153979157</v>
      </c>
      <c r="K282" s="36">
        <f t="shared" si="41"/>
        <v>0.002836272314450012</v>
      </c>
      <c r="L282" s="77">
        <f t="shared" si="42"/>
        <v>601853.7536172075</v>
      </c>
      <c r="M282" s="78">
        <f t="shared" si="43"/>
        <v>152052.32336706304</v>
      </c>
      <c r="N282" s="79">
        <f t="shared" si="36"/>
        <v>753906.0769842706</v>
      </c>
      <c r="O282" s="36"/>
      <c r="P282" s="36"/>
      <c r="Q282" s="36"/>
    </row>
    <row r="283" spans="1:17" s="55" customFormat="1" ht="12.75">
      <c r="A283" s="30" t="s">
        <v>488</v>
      </c>
      <c r="B283" s="31" t="s">
        <v>377</v>
      </c>
      <c r="C283" s="55">
        <v>947</v>
      </c>
      <c r="D283" s="32">
        <v>1357277.26</v>
      </c>
      <c r="E283" s="33">
        <v>105350</v>
      </c>
      <c r="F283" s="34">
        <f t="shared" si="37"/>
        <v>12200.679309159943</v>
      </c>
      <c r="G283" s="35">
        <f t="shared" si="40"/>
        <v>0.0006660585195191165</v>
      </c>
      <c r="H283" s="36">
        <f t="shared" si="38"/>
        <v>12.883505078310394</v>
      </c>
      <c r="I283" s="31">
        <f t="shared" si="44"/>
        <v>1783.6793091599432</v>
      </c>
      <c r="J283" s="36">
        <f t="shared" si="39"/>
        <v>1783.6793091599432</v>
      </c>
      <c r="K283" s="36">
        <f t="shared" si="41"/>
        <v>0.0004733611087402199</v>
      </c>
      <c r="L283" s="77">
        <f t="shared" si="42"/>
        <v>132172.43081588647</v>
      </c>
      <c r="M283" s="78">
        <f t="shared" si="43"/>
        <v>25376.849750591162</v>
      </c>
      <c r="N283" s="79">
        <f t="shared" si="36"/>
        <v>157549.28056647762</v>
      </c>
      <c r="O283" s="36"/>
      <c r="P283" s="36"/>
      <c r="Q283" s="36"/>
    </row>
    <row r="284" spans="1:17" s="55" customFormat="1" ht="12.75">
      <c r="A284" s="30" t="s">
        <v>485</v>
      </c>
      <c r="B284" s="31" t="s">
        <v>318</v>
      </c>
      <c r="C284" s="55">
        <v>620</v>
      </c>
      <c r="D284" s="32">
        <v>1282792.84</v>
      </c>
      <c r="E284" s="33">
        <v>91100</v>
      </c>
      <c r="F284" s="34">
        <f t="shared" si="37"/>
        <v>8730.313510428101</v>
      </c>
      <c r="G284" s="35">
        <f t="shared" si="40"/>
        <v>0.00047660458441259177</v>
      </c>
      <c r="H284" s="36">
        <f t="shared" si="38"/>
        <v>14.081150823271132</v>
      </c>
      <c r="I284" s="31">
        <f t="shared" si="44"/>
        <v>1910.313510428102</v>
      </c>
      <c r="J284" s="36">
        <f t="shared" si="39"/>
        <v>1910.313510428102</v>
      </c>
      <c r="K284" s="36">
        <f t="shared" si="41"/>
        <v>0.0005069678818910277</v>
      </c>
      <c r="L284" s="77">
        <f t="shared" si="42"/>
        <v>94577.2550215081</v>
      </c>
      <c r="M284" s="78">
        <f t="shared" si="43"/>
        <v>27178.5060698438</v>
      </c>
      <c r="N284" s="79">
        <f t="shared" si="36"/>
        <v>121755.7610913519</v>
      </c>
      <c r="O284" s="36"/>
      <c r="P284" s="36"/>
      <c r="Q284" s="36"/>
    </row>
    <row r="285" spans="1:17" s="55" customFormat="1" ht="12.75">
      <c r="A285" s="30" t="s">
        <v>476</v>
      </c>
      <c r="B285" s="31" t="s">
        <v>51</v>
      </c>
      <c r="C285" s="55">
        <v>730</v>
      </c>
      <c r="D285" s="32">
        <v>844978.46</v>
      </c>
      <c r="E285" s="33">
        <v>60850</v>
      </c>
      <c r="F285" s="34">
        <f t="shared" si="37"/>
        <v>10136.9642695152</v>
      </c>
      <c r="G285" s="35">
        <f t="shared" si="40"/>
        <v>0.0005533963513574524</v>
      </c>
      <c r="H285" s="36">
        <f t="shared" si="38"/>
        <v>13.886252423993426</v>
      </c>
      <c r="I285" s="31">
        <f t="shared" si="44"/>
        <v>2106.964269515201</v>
      </c>
      <c r="J285" s="36">
        <f t="shared" si="39"/>
        <v>2106.964269515201</v>
      </c>
      <c r="K285" s="36">
        <f t="shared" si="41"/>
        <v>0.0005591559747158058</v>
      </c>
      <c r="L285" s="77">
        <f t="shared" si="42"/>
        <v>109815.78768238785</v>
      </c>
      <c r="M285" s="78">
        <f t="shared" si="43"/>
        <v>29976.305394568448</v>
      </c>
      <c r="N285" s="79">
        <f t="shared" si="36"/>
        <v>139792.09307695628</v>
      </c>
      <c r="O285" s="36"/>
      <c r="P285" s="36"/>
      <c r="Q285" s="36"/>
    </row>
    <row r="286" spans="1:17" s="55" customFormat="1" ht="12.75">
      <c r="A286" s="30" t="s">
        <v>488</v>
      </c>
      <c r="B286" s="31" t="s">
        <v>378</v>
      </c>
      <c r="C286" s="55">
        <v>1037</v>
      </c>
      <c r="D286" s="32">
        <v>1485456.86</v>
      </c>
      <c r="E286" s="33">
        <v>116150</v>
      </c>
      <c r="F286" s="34">
        <f t="shared" si="37"/>
        <v>13262.322546879037</v>
      </c>
      <c r="G286" s="35">
        <f t="shared" si="40"/>
        <v>0.0007240156631546989</v>
      </c>
      <c r="H286" s="36">
        <f t="shared" si="38"/>
        <v>12.78912492466638</v>
      </c>
      <c r="I286" s="31">
        <f t="shared" si="44"/>
        <v>1855.322546879036</v>
      </c>
      <c r="J286" s="36">
        <f t="shared" si="39"/>
        <v>1855.322546879036</v>
      </c>
      <c r="K286" s="36">
        <f t="shared" si="41"/>
        <v>0.0004923741242897589</v>
      </c>
      <c r="L286" s="77">
        <f t="shared" si="42"/>
        <v>143673.4270992026</v>
      </c>
      <c r="M286" s="78">
        <f t="shared" si="43"/>
        <v>26396.135936121656</v>
      </c>
      <c r="N286" s="79">
        <f t="shared" si="36"/>
        <v>170069.56303532427</v>
      </c>
      <c r="O286" s="36"/>
      <c r="P286" s="36"/>
      <c r="Q286" s="36"/>
    </row>
    <row r="287" spans="1:17" s="55" customFormat="1" ht="12.75">
      <c r="A287" s="30" t="s">
        <v>487</v>
      </c>
      <c r="B287" s="31" t="s">
        <v>353</v>
      </c>
      <c r="C287" s="55">
        <v>187</v>
      </c>
      <c r="D287" s="32">
        <v>421462.56</v>
      </c>
      <c r="E287" s="33">
        <v>47500</v>
      </c>
      <c r="F287" s="34">
        <f t="shared" si="37"/>
        <v>1659.231552</v>
      </c>
      <c r="G287" s="35">
        <f t="shared" si="40"/>
        <v>9.058063760718736E-05</v>
      </c>
      <c r="H287" s="36">
        <f t="shared" si="38"/>
        <v>8.872896</v>
      </c>
      <c r="I287" s="31">
        <f t="shared" si="44"/>
        <v>-397.76844799999986</v>
      </c>
      <c r="J287" s="36">
        <f t="shared" si="39"/>
        <v>0</v>
      </c>
      <c r="K287" s="36">
        <f t="shared" si="41"/>
        <v>0</v>
      </c>
      <c r="L287" s="77">
        <f t="shared" si="42"/>
        <v>17974.791563417937</v>
      </c>
      <c r="M287" s="78">
        <f t="shared" si="43"/>
        <v>0</v>
      </c>
      <c r="N287" s="79">
        <f t="shared" si="36"/>
        <v>17974.791563417937</v>
      </c>
      <c r="O287" s="36"/>
      <c r="P287" s="36"/>
      <c r="Q287" s="36"/>
    </row>
    <row r="288" spans="1:17" s="55" customFormat="1" ht="12.75">
      <c r="A288" s="30" t="s">
        <v>476</v>
      </c>
      <c r="B288" s="31" t="s">
        <v>520</v>
      </c>
      <c r="C288" s="55">
        <v>44</v>
      </c>
      <c r="D288" s="32">
        <v>126337.5</v>
      </c>
      <c r="E288" s="33">
        <v>11850</v>
      </c>
      <c r="F288" s="34">
        <f t="shared" si="37"/>
        <v>469.1012658227848</v>
      </c>
      <c r="G288" s="35">
        <f t="shared" si="40"/>
        <v>2.5609139188167114E-05</v>
      </c>
      <c r="H288" s="36">
        <f t="shared" si="38"/>
        <v>10.66139240506329</v>
      </c>
      <c r="I288" s="31">
        <f t="shared" si="44"/>
        <v>-14.89873417721521</v>
      </c>
      <c r="J288" s="36">
        <f t="shared" si="39"/>
        <v>0</v>
      </c>
      <c r="K288" s="36">
        <f t="shared" si="41"/>
        <v>0</v>
      </c>
      <c r="L288" s="77">
        <f t="shared" si="42"/>
        <v>5081.869052656532</v>
      </c>
      <c r="M288" s="78">
        <f t="shared" si="43"/>
        <v>0</v>
      </c>
      <c r="N288" s="79">
        <f t="shared" si="36"/>
        <v>5081.869052656532</v>
      </c>
      <c r="O288" s="36"/>
      <c r="P288" s="36"/>
      <c r="Q288" s="36"/>
    </row>
    <row r="289" spans="1:17" s="55" customFormat="1" ht="12.75">
      <c r="A289" s="30" t="s">
        <v>488</v>
      </c>
      <c r="B289" s="31" t="s">
        <v>379</v>
      </c>
      <c r="C289" s="55">
        <v>994</v>
      </c>
      <c r="D289" s="32">
        <v>1156894.8</v>
      </c>
      <c r="E289" s="33">
        <v>94450</v>
      </c>
      <c r="F289" s="34">
        <f t="shared" si="37"/>
        <v>12175.261314981472</v>
      </c>
      <c r="G289" s="35">
        <f t="shared" si="40"/>
        <v>0.0006646709023920154</v>
      </c>
      <c r="H289" s="36">
        <f t="shared" si="38"/>
        <v>12.248753838009529</v>
      </c>
      <c r="I289" s="31">
        <f t="shared" si="44"/>
        <v>1241.261314981472</v>
      </c>
      <c r="J289" s="36">
        <f t="shared" si="39"/>
        <v>1241.261314981472</v>
      </c>
      <c r="K289" s="36">
        <f t="shared" si="41"/>
        <v>0.0003294116993332716</v>
      </c>
      <c r="L289" s="77">
        <f t="shared" si="42"/>
        <v>131897.07253526105</v>
      </c>
      <c r="M289" s="78">
        <f t="shared" si="43"/>
        <v>17659.733860085646</v>
      </c>
      <c r="N289" s="79">
        <f t="shared" si="36"/>
        <v>149556.8063953467</v>
      </c>
      <c r="O289" s="36"/>
      <c r="P289" s="36"/>
      <c r="Q289" s="36"/>
    </row>
    <row r="290" spans="1:17" s="55" customFormat="1" ht="12.75">
      <c r="A290" s="30" t="s">
        <v>487</v>
      </c>
      <c r="B290" s="31" t="s">
        <v>354</v>
      </c>
      <c r="C290" s="55">
        <v>464</v>
      </c>
      <c r="D290" s="32">
        <v>1673749.96</v>
      </c>
      <c r="E290" s="33">
        <v>128650</v>
      </c>
      <c r="F290" s="34">
        <f t="shared" si="37"/>
        <v>6036.688545977458</v>
      </c>
      <c r="G290" s="35">
        <f t="shared" si="40"/>
        <v>0.0003295544234748514</v>
      </c>
      <c r="H290" s="36">
        <f t="shared" si="38"/>
        <v>13.010104624951419</v>
      </c>
      <c r="I290" s="31">
        <f t="shared" si="44"/>
        <v>932.6885459774583</v>
      </c>
      <c r="J290" s="36">
        <f t="shared" si="39"/>
        <v>932.6885459774583</v>
      </c>
      <c r="K290" s="36">
        <f t="shared" si="41"/>
        <v>0.0002475212231065937</v>
      </c>
      <c r="L290" s="77">
        <f t="shared" si="42"/>
        <v>65396.67005272649</v>
      </c>
      <c r="M290" s="78">
        <f t="shared" si="43"/>
        <v>13269.59222648297</v>
      </c>
      <c r="N290" s="79">
        <f t="shared" si="36"/>
        <v>78666.26227920946</v>
      </c>
      <c r="O290" s="36"/>
      <c r="P290" s="36"/>
      <c r="Q290" s="36"/>
    </row>
    <row r="291" spans="1:17" s="55" customFormat="1" ht="12.75">
      <c r="A291" s="30" t="s">
        <v>484</v>
      </c>
      <c r="B291" s="31" t="s">
        <v>494</v>
      </c>
      <c r="C291" s="55">
        <v>185</v>
      </c>
      <c r="D291" s="32">
        <v>627026.4</v>
      </c>
      <c r="E291" s="33">
        <v>42750</v>
      </c>
      <c r="F291" s="34">
        <f t="shared" si="37"/>
        <v>2713.4475789473686</v>
      </c>
      <c r="G291" s="35">
        <f t="shared" si="40"/>
        <v>0.00014813231553996602</v>
      </c>
      <c r="H291" s="36">
        <f t="shared" si="38"/>
        <v>14.667284210526317</v>
      </c>
      <c r="I291" s="31">
        <f t="shared" si="44"/>
        <v>678.4475789473686</v>
      </c>
      <c r="J291" s="36">
        <f t="shared" si="39"/>
        <v>678.4475789473686</v>
      </c>
      <c r="K291" s="36">
        <f t="shared" si="41"/>
        <v>0.00018004957311743225</v>
      </c>
      <c r="L291" s="77">
        <f t="shared" si="42"/>
        <v>29395.32736768978</v>
      </c>
      <c r="M291" s="78">
        <f t="shared" si="43"/>
        <v>9652.442670710974</v>
      </c>
      <c r="N291" s="79">
        <f t="shared" si="36"/>
        <v>39047.770038400755</v>
      </c>
      <c r="O291" s="36"/>
      <c r="P291" s="36"/>
      <c r="Q291" s="36"/>
    </row>
    <row r="292" spans="1:17" s="55" customFormat="1" ht="12.75">
      <c r="A292" s="30" t="s">
        <v>479</v>
      </c>
      <c r="B292" s="31" t="s">
        <v>136</v>
      </c>
      <c r="C292" s="55">
        <v>2178</v>
      </c>
      <c r="D292" s="32">
        <v>17249138.12</v>
      </c>
      <c r="E292" s="33">
        <v>2507250</v>
      </c>
      <c r="F292" s="34">
        <f t="shared" si="37"/>
        <v>14983.9955430691</v>
      </c>
      <c r="G292" s="35">
        <f t="shared" si="40"/>
        <v>0.0008180050991426982</v>
      </c>
      <c r="H292" s="36">
        <f t="shared" si="38"/>
        <v>6.8797041060923325</v>
      </c>
      <c r="I292" s="31">
        <f t="shared" si="44"/>
        <v>-8974.0044569309</v>
      </c>
      <c r="J292" s="36">
        <f t="shared" si="39"/>
        <v>0</v>
      </c>
      <c r="K292" s="36">
        <f t="shared" si="41"/>
        <v>0</v>
      </c>
      <c r="L292" s="77">
        <f t="shared" si="42"/>
        <v>162324.659478179</v>
      </c>
      <c r="M292" s="78">
        <f t="shared" si="43"/>
        <v>0</v>
      </c>
      <c r="N292" s="79">
        <f t="shared" si="36"/>
        <v>162324.659478179</v>
      </c>
      <c r="O292" s="36"/>
      <c r="P292" s="36"/>
      <c r="Q292" s="36"/>
    </row>
    <row r="293" spans="1:17" s="55" customFormat="1" ht="12.75">
      <c r="A293" s="30" t="s">
        <v>480</v>
      </c>
      <c r="B293" s="31" t="s">
        <v>167</v>
      </c>
      <c r="C293" s="55">
        <v>1760</v>
      </c>
      <c r="D293" s="32">
        <v>4013683.2</v>
      </c>
      <c r="E293" s="33">
        <v>317800</v>
      </c>
      <c r="F293" s="34">
        <f t="shared" si="37"/>
        <v>22228.07561988672</v>
      </c>
      <c r="G293" s="35">
        <f t="shared" si="40"/>
        <v>0.0012134733455394873</v>
      </c>
      <c r="H293" s="36">
        <f t="shared" si="38"/>
        <v>12.629588420390183</v>
      </c>
      <c r="I293" s="31">
        <f t="shared" si="44"/>
        <v>2868.0756198867225</v>
      </c>
      <c r="J293" s="36">
        <f t="shared" si="39"/>
        <v>2868.0756198867225</v>
      </c>
      <c r="K293" s="36">
        <f t="shared" si="41"/>
        <v>0.0007611432438602296</v>
      </c>
      <c r="L293" s="77">
        <f t="shared" si="42"/>
        <v>240801.24660223178</v>
      </c>
      <c r="M293" s="78">
        <f t="shared" si="43"/>
        <v>40804.826128457666</v>
      </c>
      <c r="N293" s="79">
        <f t="shared" si="36"/>
        <v>281606.0727306894</v>
      </c>
      <c r="O293" s="36"/>
      <c r="P293" s="36"/>
      <c r="Q293" s="36"/>
    </row>
    <row r="294" spans="1:17" s="55" customFormat="1" ht="12.75">
      <c r="A294" s="30" t="s">
        <v>477</v>
      </c>
      <c r="B294" s="31" t="s">
        <v>86</v>
      </c>
      <c r="C294" s="55">
        <v>3952</v>
      </c>
      <c r="D294" s="32">
        <v>10286023.76</v>
      </c>
      <c r="E294" s="33">
        <v>1112100</v>
      </c>
      <c r="F294" s="34">
        <f t="shared" si="37"/>
        <v>36552.797319953235</v>
      </c>
      <c r="G294" s="35">
        <f t="shared" si="40"/>
        <v>0.00199548741920721</v>
      </c>
      <c r="H294" s="36">
        <f t="shared" si="38"/>
        <v>9.249189605251326</v>
      </c>
      <c r="I294" s="31">
        <f t="shared" si="44"/>
        <v>-6919.20268004676</v>
      </c>
      <c r="J294" s="36">
        <f t="shared" si="39"/>
        <v>0</v>
      </c>
      <c r="K294" s="36">
        <f t="shared" si="41"/>
        <v>0</v>
      </c>
      <c r="L294" s="77">
        <f t="shared" si="42"/>
        <v>395983.85897016816</v>
      </c>
      <c r="M294" s="78">
        <f t="shared" si="43"/>
        <v>0</v>
      </c>
      <c r="N294" s="79">
        <f t="shared" si="36"/>
        <v>395983.85897016816</v>
      </c>
      <c r="O294" s="36"/>
      <c r="P294" s="36"/>
      <c r="Q294" s="36"/>
    </row>
    <row r="295" spans="1:17" s="55" customFormat="1" ht="12.75">
      <c r="A295" s="30" t="s">
        <v>476</v>
      </c>
      <c r="B295" s="31" t="s">
        <v>52</v>
      </c>
      <c r="C295" s="55">
        <v>25</v>
      </c>
      <c r="D295" s="32">
        <v>49486.95</v>
      </c>
      <c r="E295" s="33">
        <v>53950</v>
      </c>
      <c r="F295" s="34">
        <f t="shared" si="37"/>
        <v>22.931858202038924</v>
      </c>
      <c r="G295" s="35">
        <f t="shared" si="40"/>
        <v>1.251894188580555E-06</v>
      </c>
      <c r="H295" s="36">
        <f t="shared" si="38"/>
        <v>0.917274328081557</v>
      </c>
      <c r="I295" s="31">
        <f t="shared" si="44"/>
        <v>-252.06814179796106</v>
      </c>
      <c r="J295" s="36">
        <f t="shared" si="39"/>
        <v>0</v>
      </c>
      <c r="K295" s="36">
        <f t="shared" si="41"/>
        <v>0</v>
      </c>
      <c r="L295" s="77">
        <f t="shared" si="42"/>
        <v>248.42546590116055</v>
      </c>
      <c r="M295" s="78">
        <f t="shared" si="43"/>
        <v>0</v>
      </c>
      <c r="N295" s="79">
        <f t="shared" si="36"/>
        <v>248.42546590116055</v>
      </c>
      <c r="O295" s="36"/>
      <c r="P295" s="36"/>
      <c r="Q295" s="36"/>
    </row>
    <row r="296" spans="1:17" s="55" customFormat="1" ht="12.75">
      <c r="A296" s="30" t="s">
        <v>476</v>
      </c>
      <c r="B296" s="31" t="s">
        <v>513</v>
      </c>
      <c r="C296" s="55">
        <v>312</v>
      </c>
      <c r="D296" s="32">
        <v>439003.13</v>
      </c>
      <c r="E296" s="33">
        <v>30150</v>
      </c>
      <c r="F296" s="34">
        <f t="shared" si="37"/>
        <v>4542.917962189054</v>
      </c>
      <c r="G296" s="35">
        <f t="shared" si="40"/>
        <v>0.00024800661795288043</v>
      </c>
      <c r="H296" s="36">
        <f t="shared" si="38"/>
        <v>14.56063449419569</v>
      </c>
      <c r="I296" s="31">
        <f t="shared" si="44"/>
        <v>1110.917962189055</v>
      </c>
      <c r="J296" s="36">
        <f t="shared" si="39"/>
        <v>1110.917962189055</v>
      </c>
      <c r="K296" s="36">
        <f t="shared" si="41"/>
        <v>0.00029482057430430295</v>
      </c>
      <c r="L296" s="77">
        <f t="shared" si="42"/>
        <v>49214.35068036582</v>
      </c>
      <c r="M296" s="78">
        <f t="shared" si="43"/>
        <v>15805.306518346015</v>
      </c>
      <c r="N296" s="79">
        <f t="shared" si="36"/>
        <v>65019.65719871183</v>
      </c>
      <c r="O296" s="36"/>
      <c r="P296" s="36"/>
      <c r="Q296" s="36"/>
    </row>
    <row r="297" spans="1:17" s="55" customFormat="1" ht="12.75">
      <c r="A297" s="30" t="s">
        <v>477</v>
      </c>
      <c r="B297" s="31" t="s">
        <v>87</v>
      </c>
      <c r="C297" s="55">
        <v>5744</v>
      </c>
      <c r="D297" s="32">
        <v>8186061.1244</v>
      </c>
      <c r="E297" s="33">
        <v>730150</v>
      </c>
      <c r="F297" s="34">
        <f t="shared" si="37"/>
        <v>64398.73327200384</v>
      </c>
      <c r="G297" s="35">
        <f t="shared" si="40"/>
        <v>0.003515650551511028</v>
      </c>
      <c r="H297" s="36">
        <f t="shared" si="38"/>
        <v>11.211478633705402</v>
      </c>
      <c r="I297" s="31">
        <f t="shared" si="44"/>
        <v>1214.7332720038316</v>
      </c>
      <c r="J297" s="36">
        <f t="shared" si="39"/>
        <v>1214.7332720038316</v>
      </c>
      <c r="K297" s="36">
        <f t="shared" si="41"/>
        <v>0.0003223715639389119</v>
      </c>
      <c r="L297" s="77">
        <f t="shared" si="42"/>
        <v>697644.5247302147</v>
      </c>
      <c r="M297" s="78">
        <f t="shared" si="43"/>
        <v>17282.31278592526</v>
      </c>
      <c r="N297" s="79">
        <f t="shared" si="36"/>
        <v>714926.83751614</v>
      </c>
      <c r="O297" s="36"/>
      <c r="P297" s="36"/>
      <c r="Q297" s="36"/>
    </row>
    <row r="298" spans="1:17" s="55" customFormat="1" ht="12.75">
      <c r="A298" s="30" t="s">
        <v>476</v>
      </c>
      <c r="B298" s="31" t="s">
        <v>53</v>
      </c>
      <c r="C298" s="55">
        <v>570</v>
      </c>
      <c r="D298" s="32">
        <v>837123.6</v>
      </c>
      <c r="E298" s="33">
        <v>133750</v>
      </c>
      <c r="F298" s="34">
        <f t="shared" si="37"/>
        <v>3567.5547813084113</v>
      </c>
      <c r="G298" s="35">
        <f t="shared" si="40"/>
        <v>0.00019475966835368243</v>
      </c>
      <c r="H298" s="36">
        <f t="shared" si="38"/>
        <v>6.258868037383177</v>
      </c>
      <c r="I298" s="31">
        <f t="shared" si="44"/>
        <v>-2702.445218691589</v>
      </c>
      <c r="J298" s="36">
        <f t="shared" si="39"/>
        <v>0</v>
      </c>
      <c r="K298" s="36">
        <f t="shared" si="41"/>
        <v>0</v>
      </c>
      <c r="L298" s="77">
        <f t="shared" si="42"/>
        <v>38648.04373313518</v>
      </c>
      <c r="M298" s="78">
        <f t="shared" si="43"/>
        <v>0</v>
      </c>
      <c r="N298" s="79">
        <f t="shared" si="36"/>
        <v>38648.04373313518</v>
      </c>
      <c r="O298" s="36"/>
      <c r="P298" s="36"/>
      <c r="Q298" s="36"/>
    </row>
    <row r="299" spans="1:17" s="55" customFormat="1" ht="12.75">
      <c r="A299" s="30" t="s">
        <v>487</v>
      </c>
      <c r="B299" s="31" t="s">
        <v>355</v>
      </c>
      <c r="C299" s="55">
        <v>752</v>
      </c>
      <c r="D299" s="32">
        <v>1568885.58</v>
      </c>
      <c r="E299" s="33">
        <v>100450</v>
      </c>
      <c r="F299" s="34">
        <f t="shared" si="37"/>
        <v>11745.166313190643</v>
      </c>
      <c r="G299" s="35">
        <f t="shared" si="40"/>
        <v>0.000641191190083677</v>
      </c>
      <c r="H299" s="36">
        <f t="shared" si="38"/>
        <v>15.618572224987556</v>
      </c>
      <c r="I299" s="31">
        <f t="shared" si="44"/>
        <v>3473.166313190642</v>
      </c>
      <c r="J299" s="36">
        <f t="shared" si="39"/>
        <v>3473.166313190642</v>
      </c>
      <c r="K299" s="36">
        <f t="shared" si="41"/>
        <v>0.0009217250255739108</v>
      </c>
      <c r="L299" s="77">
        <f t="shared" si="42"/>
        <v>127237.76624353857</v>
      </c>
      <c r="M299" s="78">
        <f t="shared" si="43"/>
        <v>49413.60211784024</v>
      </c>
      <c r="N299" s="79">
        <f t="shared" si="36"/>
        <v>176651.36836137882</v>
      </c>
      <c r="O299" s="36"/>
      <c r="P299" s="36"/>
      <c r="Q299" s="36"/>
    </row>
    <row r="300" spans="1:17" s="55" customFormat="1" ht="12.75">
      <c r="A300" s="30" t="s">
        <v>478</v>
      </c>
      <c r="B300" s="31" t="s">
        <v>108</v>
      </c>
      <c r="C300" s="55">
        <v>1480</v>
      </c>
      <c r="D300" s="32">
        <v>1729416.61</v>
      </c>
      <c r="E300" s="33">
        <v>129650</v>
      </c>
      <c r="F300" s="34">
        <f t="shared" si="37"/>
        <v>19741.894198225993</v>
      </c>
      <c r="G300" s="35">
        <f t="shared" si="40"/>
        <v>0.0010777479260766513</v>
      </c>
      <c r="H300" s="36">
        <f t="shared" si="38"/>
        <v>13.33911770150405</v>
      </c>
      <c r="I300" s="31">
        <f t="shared" si="44"/>
        <v>3461.894198225993</v>
      </c>
      <c r="J300" s="36">
        <f t="shared" si="39"/>
        <v>3461.894198225993</v>
      </c>
      <c r="K300" s="36">
        <f t="shared" si="41"/>
        <v>0.0009187335792919968</v>
      </c>
      <c r="L300" s="77">
        <f t="shared" si="42"/>
        <v>213867.9395605913</v>
      </c>
      <c r="M300" s="78">
        <f t="shared" si="43"/>
        <v>49253.230930956866</v>
      </c>
      <c r="N300" s="79">
        <f t="shared" si="36"/>
        <v>263121.17049154814</v>
      </c>
      <c r="O300" s="36"/>
      <c r="P300" s="36"/>
      <c r="Q300" s="36"/>
    </row>
    <row r="301" spans="1:17" s="55" customFormat="1" ht="12.75">
      <c r="A301" s="30" t="s">
        <v>476</v>
      </c>
      <c r="B301" s="31" t="s">
        <v>54</v>
      </c>
      <c r="C301" s="55">
        <v>563</v>
      </c>
      <c r="D301" s="32">
        <v>694058.55</v>
      </c>
      <c r="E301" s="33">
        <v>44400</v>
      </c>
      <c r="F301" s="34">
        <f t="shared" si="37"/>
        <v>8800.787469594596</v>
      </c>
      <c r="G301" s="35">
        <f t="shared" si="40"/>
        <v>0.0004804518932154586</v>
      </c>
      <c r="H301" s="36">
        <f t="shared" si="38"/>
        <v>15.631949324324326</v>
      </c>
      <c r="I301" s="31">
        <f t="shared" si="44"/>
        <v>2607.7874695945957</v>
      </c>
      <c r="J301" s="36">
        <f t="shared" si="39"/>
        <v>2607.7874695945957</v>
      </c>
      <c r="K301" s="36">
        <f t="shared" si="41"/>
        <v>0.000692066764259056</v>
      </c>
      <c r="L301" s="77">
        <f t="shared" si="42"/>
        <v>95340.71369919516</v>
      </c>
      <c r="M301" s="78">
        <f t="shared" si="43"/>
        <v>37101.64179038656</v>
      </c>
      <c r="N301" s="79">
        <f t="shared" si="36"/>
        <v>132442.3554895817</v>
      </c>
      <c r="O301" s="36"/>
      <c r="P301" s="36"/>
      <c r="Q301" s="36"/>
    </row>
    <row r="302" spans="1:17" s="55" customFormat="1" ht="12.75">
      <c r="A302" s="30" t="s">
        <v>478</v>
      </c>
      <c r="B302" s="31" t="s">
        <v>109</v>
      </c>
      <c r="C302" s="55">
        <v>723</v>
      </c>
      <c r="D302" s="32">
        <v>1229615.44</v>
      </c>
      <c r="E302" s="33">
        <v>96950</v>
      </c>
      <c r="F302" s="34">
        <f t="shared" si="37"/>
        <v>9169.798484992265</v>
      </c>
      <c r="G302" s="35">
        <f t="shared" si="40"/>
        <v>0.0005005969133716306</v>
      </c>
      <c r="H302" s="36">
        <f t="shared" si="38"/>
        <v>12.682985456420836</v>
      </c>
      <c r="I302" s="31">
        <f t="shared" si="44"/>
        <v>1216.7984849922643</v>
      </c>
      <c r="J302" s="36">
        <f t="shared" si="39"/>
        <v>1216.7984849922643</v>
      </c>
      <c r="K302" s="36">
        <f t="shared" si="41"/>
        <v>0.00032291963976452073</v>
      </c>
      <c r="L302" s="77">
        <f t="shared" si="42"/>
        <v>99338.28479069422</v>
      </c>
      <c r="M302" s="78">
        <f t="shared" si="43"/>
        <v>17311.695085445856</v>
      </c>
      <c r="N302" s="79">
        <f t="shared" si="36"/>
        <v>116649.97987614007</v>
      </c>
      <c r="O302" s="36"/>
      <c r="P302" s="36"/>
      <c r="Q302" s="36"/>
    </row>
    <row r="303" spans="1:17" s="55" customFormat="1" ht="12.75">
      <c r="A303" s="30" t="s">
        <v>484</v>
      </c>
      <c r="B303" s="31" t="s">
        <v>290</v>
      </c>
      <c r="C303" s="55">
        <v>1600</v>
      </c>
      <c r="D303" s="32">
        <v>1870458.96</v>
      </c>
      <c r="E303" s="33">
        <v>171700</v>
      </c>
      <c r="F303" s="34">
        <f t="shared" si="37"/>
        <v>17430.01942923704</v>
      </c>
      <c r="G303" s="35">
        <f t="shared" si="40"/>
        <v>0.000951538241605205</v>
      </c>
      <c r="H303" s="36">
        <f t="shared" si="38"/>
        <v>10.89376214327315</v>
      </c>
      <c r="I303" s="31">
        <f t="shared" si="44"/>
        <v>-169.98057076295936</v>
      </c>
      <c r="J303" s="36">
        <f t="shared" si="39"/>
        <v>0</v>
      </c>
      <c r="K303" s="36">
        <f t="shared" si="41"/>
        <v>0</v>
      </c>
      <c r="L303" s="77">
        <f t="shared" si="42"/>
        <v>188822.93180190242</v>
      </c>
      <c r="M303" s="78">
        <f t="shared" si="43"/>
        <v>0</v>
      </c>
      <c r="N303" s="79">
        <f t="shared" si="36"/>
        <v>188822.93180190242</v>
      </c>
      <c r="O303" s="36"/>
      <c r="P303" s="36"/>
      <c r="Q303" s="36"/>
    </row>
    <row r="304" spans="1:17" s="55" customFormat="1" ht="12.75">
      <c r="A304" s="30" t="s">
        <v>482</v>
      </c>
      <c r="B304" s="31" t="s">
        <v>208</v>
      </c>
      <c r="C304" s="55">
        <v>1871</v>
      </c>
      <c r="D304" s="32">
        <v>5067766.98</v>
      </c>
      <c r="E304" s="33">
        <v>358000</v>
      </c>
      <c r="F304" s="34">
        <f t="shared" si="37"/>
        <v>26485.452568659217</v>
      </c>
      <c r="G304" s="35">
        <f t="shared" si="40"/>
        <v>0.0014458917310801419</v>
      </c>
      <c r="H304" s="36">
        <f t="shared" si="38"/>
        <v>14.15577368715084</v>
      </c>
      <c r="I304" s="31">
        <f t="shared" si="44"/>
        <v>5904.452568659221</v>
      </c>
      <c r="J304" s="36">
        <f t="shared" si="39"/>
        <v>5904.452568659221</v>
      </c>
      <c r="K304" s="36">
        <f t="shared" si="41"/>
        <v>0.0015669510769404484</v>
      </c>
      <c r="L304" s="77">
        <f t="shared" si="42"/>
        <v>286922.2736335969</v>
      </c>
      <c r="M304" s="78">
        <f t="shared" si="43"/>
        <v>84004.11717783805</v>
      </c>
      <c r="N304" s="79">
        <f t="shared" si="36"/>
        <v>370926.39081143495</v>
      </c>
      <c r="O304" s="36"/>
      <c r="P304" s="36"/>
      <c r="Q304" s="36"/>
    </row>
    <row r="305" spans="1:17" s="55" customFormat="1" ht="12.75">
      <c r="A305" s="30" t="s">
        <v>490</v>
      </c>
      <c r="B305" s="31" t="s">
        <v>448</v>
      </c>
      <c r="C305" s="55">
        <v>1647</v>
      </c>
      <c r="D305" s="32">
        <v>2944859.25</v>
      </c>
      <c r="E305" s="33">
        <v>365200</v>
      </c>
      <c r="F305" s="34">
        <f t="shared" si="37"/>
        <v>13280.895905668127</v>
      </c>
      <c r="G305" s="35">
        <f t="shared" si="40"/>
        <v>0.0007250296184881754</v>
      </c>
      <c r="H305" s="36">
        <f t="shared" si="38"/>
        <v>8.063689074479736</v>
      </c>
      <c r="I305" s="31">
        <f t="shared" si="44"/>
        <v>-4836.104094331874</v>
      </c>
      <c r="J305" s="36">
        <f t="shared" si="39"/>
        <v>0</v>
      </c>
      <c r="K305" s="36">
        <f t="shared" si="41"/>
        <v>0</v>
      </c>
      <c r="L305" s="77">
        <f t="shared" si="42"/>
        <v>143874.63605793056</v>
      </c>
      <c r="M305" s="78">
        <f t="shared" si="43"/>
        <v>0</v>
      </c>
      <c r="N305" s="79">
        <f t="shared" si="36"/>
        <v>143874.63605793056</v>
      </c>
      <c r="O305" s="36"/>
      <c r="P305" s="36"/>
      <c r="Q305" s="36"/>
    </row>
    <row r="306" spans="1:17" s="55" customFormat="1" ht="12.75">
      <c r="A306" s="30" t="s">
        <v>484</v>
      </c>
      <c r="B306" s="31" t="s">
        <v>291</v>
      </c>
      <c r="C306" s="55">
        <v>3124</v>
      </c>
      <c r="D306" s="32">
        <v>5347021.74</v>
      </c>
      <c r="E306" s="33">
        <v>359100</v>
      </c>
      <c r="F306" s="34">
        <f t="shared" si="37"/>
        <v>46516.557827234756</v>
      </c>
      <c r="G306" s="35">
        <f t="shared" si="40"/>
        <v>0.002539428244480808</v>
      </c>
      <c r="H306" s="36">
        <f t="shared" si="38"/>
        <v>14.890063324979115</v>
      </c>
      <c r="I306" s="31">
        <f t="shared" si="44"/>
        <v>12152.557827234756</v>
      </c>
      <c r="J306" s="36">
        <f t="shared" si="39"/>
        <v>12152.557827234756</v>
      </c>
      <c r="K306" s="36">
        <f t="shared" si="41"/>
        <v>0.003225102302632389</v>
      </c>
      <c r="L306" s="77">
        <f t="shared" si="42"/>
        <v>503923.2952051661</v>
      </c>
      <c r="M306" s="78">
        <f t="shared" si="43"/>
        <v>172897.46676063124</v>
      </c>
      <c r="N306" s="79">
        <f t="shared" si="36"/>
        <v>676820.7619657973</v>
      </c>
      <c r="O306" s="36"/>
      <c r="P306" s="36"/>
      <c r="Q306" s="36"/>
    </row>
    <row r="307" spans="1:17" s="55" customFormat="1" ht="12.75">
      <c r="A307" s="30" t="s">
        <v>483</v>
      </c>
      <c r="B307" s="31" t="s">
        <v>233</v>
      </c>
      <c r="C307" s="55">
        <v>411</v>
      </c>
      <c r="D307" s="32">
        <v>4745542.31</v>
      </c>
      <c r="E307" s="33">
        <v>713850</v>
      </c>
      <c r="F307" s="34">
        <f t="shared" si="37"/>
        <v>2732.2517187224203</v>
      </c>
      <c r="G307" s="35">
        <f t="shared" si="40"/>
        <v>0.00014915886965076854</v>
      </c>
      <c r="H307" s="36">
        <f t="shared" si="38"/>
        <v>6.647814400784478</v>
      </c>
      <c r="I307" s="31">
        <f t="shared" si="44"/>
        <v>-1788.7482812775795</v>
      </c>
      <c r="J307" s="36">
        <f t="shared" si="39"/>
        <v>0</v>
      </c>
      <c r="K307" s="36">
        <f t="shared" si="41"/>
        <v>0</v>
      </c>
      <c r="L307" s="77">
        <f t="shared" si="42"/>
        <v>29599.036423594916</v>
      </c>
      <c r="M307" s="78">
        <f t="shared" si="43"/>
        <v>0</v>
      </c>
      <c r="N307" s="79">
        <f t="shared" si="36"/>
        <v>29599.036423594916</v>
      </c>
      <c r="O307" s="36"/>
      <c r="P307" s="36"/>
      <c r="Q307" s="36"/>
    </row>
    <row r="308" spans="1:17" s="55" customFormat="1" ht="12.75">
      <c r="A308" s="30" t="s">
        <v>482</v>
      </c>
      <c r="B308" s="31" t="s">
        <v>209</v>
      </c>
      <c r="C308" s="55">
        <v>1825</v>
      </c>
      <c r="D308" s="32">
        <v>4203114.24</v>
      </c>
      <c r="E308" s="33">
        <v>434700</v>
      </c>
      <c r="F308" s="34">
        <f t="shared" si="37"/>
        <v>17645.92474810214</v>
      </c>
      <c r="G308" s="35">
        <f t="shared" si="40"/>
        <v>0.0009633249276901041</v>
      </c>
      <c r="H308" s="36">
        <f t="shared" si="38"/>
        <v>9.668999861973775</v>
      </c>
      <c r="I308" s="31">
        <f t="shared" si="44"/>
        <v>-2429.0752518978597</v>
      </c>
      <c r="J308" s="36">
        <f t="shared" si="39"/>
        <v>0</v>
      </c>
      <c r="K308" s="36">
        <f t="shared" si="41"/>
        <v>0</v>
      </c>
      <c r="L308" s="77">
        <f t="shared" si="42"/>
        <v>191161.87786362335</v>
      </c>
      <c r="M308" s="78">
        <f t="shared" si="43"/>
        <v>0</v>
      </c>
      <c r="N308" s="79">
        <f t="shared" si="36"/>
        <v>191161.87786362335</v>
      </c>
      <c r="O308" s="36"/>
      <c r="P308" s="36"/>
      <c r="Q308" s="36"/>
    </row>
    <row r="309" spans="1:17" s="55" customFormat="1" ht="12.75">
      <c r="A309" s="30" t="s">
        <v>487</v>
      </c>
      <c r="B309" s="31" t="s">
        <v>356</v>
      </c>
      <c r="C309" s="55">
        <v>3301</v>
      </c>
      <c r="D309" s="32">
        <v>2670281.88</v>
      </c>
      <c r="E309" s="33">
        <v>278750</v>
      </c>
      <c r="F309" s="34">
        <f t="shared" si="37"/>
        <v>31621.88515113901</v>
      </c>
      <c r="G309" s="35">
        <f t="shared" si="40"/>
        <v>0.0017262994522246296</v>
      </c>
      <c r="H309" s="36">
        <f t="shared" si="38"/>
        <v>9.579486565022421</v>
      </c>
      <c r="I309" s="31">
        <f t="shared" si="44"/>
        <v>-4689.114848860988</v>
      </c>
      <c r="J309" s="36">
        <f t="shared" si="39"/>
        <v>0</v>
      </c>
      <c r="K309" s="36">
        <f t="shared" si="41"/>
        <v>0</v>
      </c>
      <c r="L309" s="77">
        <f t="shared" si="42"/>
        <v>342566.28844173794</v>
      </c>
      <c r="M309" s="78">
        <f t="shared" si="43"/>
        <v>0</v>
      </c>
      <c r="N309" s="79">
        <f t="shared" si="36"/>
        <v>342566.28844173794</v>
      </c>
      <c r="O309" s="36"/>
      <c r="P309" s="36"/>
      <c r="Q309" s="36"/>
    </row>
    <row r="310" spans="1:17" s="55" customFormat="1" ht="12.75">
      <c r="A310" s="30" t="s">
        <v>490</v>
      </c>
      <c r="B310" s="31" t="s">
        <v>449</v>
      </c>
      <c r="C310" s="55">
        <v>5063</v>
      </c>
      <c r="D310" s="32">
        <v>7603273.63</v>
      </c>
      <c r="E310" s="33">
        <v>968550</v>
      </c>
      <c r="F310" s="34">
        <f t="shared" si="37"/>
        <v>39745.36615424088</v>
      </c>
      <c r="G310" s="35">
        <f t="shared" si="40"/>
        <v>0.0021697758844102934</v>
      </c>
      <c r="H310" s="36">
        <f t="shared" si="38"/>
        <v>7.8501611997315575</v>
      </c>
      <c r="I310" s="31">
        <f t="shared" si="44"/>
        <v>-15947.633845759125</v>
      </c>
      <c r="J310" s="36">
        <f t="shared" si="39"/>
        <v>0</v>
      </c>
      <c r="K310" s="36">
        <f t="shared" si="41"/>
        <v>0</v>
      </c>
      <c r="L310" s="77">
        <f t="shared" si="42"/>
        <v>430569.6039670091</v>
      </c>
      <c r="M310" s="78">
        <f t="shared" si="43"/>
        <v>0</v>
      </c>
      <c r="N310" s="79">
        <f t="shared" si="36"/>
        <v>430569.6039670091</v>
      </c>
      <c r="O310" s="36"/>
      <c r="P310" s="36"/>
      <c r="Q310" s="36"/>
    </row>
    <row r="311" spans="1:17" s="55" customFormat="1" ht="12.75">
      <c r="A311" s="30" t="s">
        <v>481</v>
      </c>
      <c r="B311" s="31" t="s">
        <v>189</v>
      </c>
      <c r="C311" s="55">
        <v>423</v>
      </c>
      <c r="D311" s="32">
        <v>4285615.22</v>
      </c>
      <c r="E311" s="33">
        <v>409300</v>
      </c>
      <c r="F311" s="34">
        <f t="shared" si="37"/>
        <v>4429.062394478377</v>
      </c>
      <c r="G311" s="35">
        <f t="shared" si="40"/>
        <v>0.00024179102380875376</v>
      </c>
      <c r="H311" s="36">
        <f t="shared" si="38"/>
        <v>10.470596677253848</v>
      </c>
      <c r="I311" s="31">
        <f t="shared" si="44"/>
        <v>-223.93760552162223</v>
      </c>
      <c r="J311" s="36">
        <f t="shared" si="39"/>
        <v>0</v>
      </c>
      <c r="K311" s="36">
        <f t="shared" si="41"/>
        <v>0</v>
      </c>
      <c r="L311" s="77">
        <f t="shared" si="42"/>
        <v>47980.930248198165</v>
      </c>
      <c r="M311" s="78">
        <f t="shared" si="43"/>
        <v>0</v>
      </c>
      <c r="N311" s="79">
        <f t="shared" si="36"/>
        <v>47980.930248198165</v>
      </c>
      <c r="O311" s="36"/>
      <c r="P311" s="36"/>
      <c r="Q311" s="36"/>
    </row>
    <row r="312" spans="1:17" s="55" customFormat="1" ht="12.75">
      <c r="A312" s="30" t="s">
        <v>477</v>
      </c>
      <c r="B312" s="31" t="s">
        <v>495</v>
      </c>
      <c r="C312" s="55">
        <v>4136</v>
      </c>
      <c r="D312" s="32">
        <v>9444580.54</v>
      </c>
      <c r="E312" s="33">
        <v>701350</v>
      </c>
      <c r="F312" s="34">
        <f t="shared" si="37"/>
        <v>55696.56393161759</v>
      </c>
      <c r="G312" s="35">
        <f t="shared" si="40"/>
        <v>0.0030405824114025743</v>
      </c>
      <c r="H312" s="36">
        <f t="shared" si="38"/>
        <v>13.466287217509088</v>
      </c>
      <c r="I312" s="31">
        <f t="shared" si="44"/>
        <v>10200.563931617586</v>
      </c>
      <c r="J312" s="36">
        <f t="shared" si="39"/>
        <v>10200.563931617586</v>
      </c>
      <c r="K312" s="36">
        <f t="shared" si="41"/>
        <v>0.0027070730863162236</v>
      </c>
      <c r="L312" s="77">
        <f t="shared" si="42"/>
        <v>603372.1612047838</v>
      </c>
      <c r="M312" s="78">
        <f t="shared" si="43"/>
        <v>145125.96347034659</v>
      </c>
      <c r="N312" s="79">
        <f t="shared" si="36"/>
        <v>748498.1246751305</v>
      </c>
      <c r="O312" s="36"/>
      <c r="P312" s="36"/>
      <c r="Q312" s="36"/>
    </row>
    <row r="313" spans="1:17" s="55" customFormat="1" ht="12.75">
      <c r="A313" s="30" t="s">
        <v>489</v>
      </c>
      <c r="B313" s="31" t="s">
        <v>417</v>
      </c>
      <c r="C313" s="55">
        <v>179</v>
      </c>
      <c r="D313" s="32">
        <v>377774.04</v>
      </c>
      <c r="E313" s="33">
        <v>62450</v>
      </c>
      <c r="F313" s="34">
        <f t="shared" si="37"/>
        <v>1082.8110994395515</v>
      </c>
      <c r="G313" s="35">
        <f t="shared" si="40"/>
        <v>5.911273786780915E-05</v>
      </c>
      <c r="H313" s="36">
        <f t="shared" si="38"/>
        <v>6.049224019215372</v>
      </c>
      <c r="I313" s="31">
        <f t="shared" si="44"/>
        <v>-886.1889005604484</v>
      </c>
      <c r="J313" s="36">
        <f t="shared" si="39"/>
        <v>0</v>
      </c>
      <c r="K313" s="36">
        <f t="shared" si="41"/>
        <v>0</v>
      </c>
      <c r="L313" s="77">
        <f t="shared" si="42"/>
        <v>11730.312017946339</v>
      </c>
      <c r="M313" s="78">
        <f t="shared" si="43"/>
        <v>0</v>
      </c>
      <c r="N313" s="79">
        <f t="shared" si="36"/>
        <v>11730.312017946339</v>
      </c>
      <c r="O313" s="36"/>
      <c r="P313" s="36"/>
      <c r="Q313" s="36"/>
    </row>
    <row r="314" spans="1:17" s="55" customFormat="1" ht="12.75">
      <c r="A314" s="30" t="s">
        <v>488</v>
      </c>
      <c r="B314" s="31" t="s">
        <v>380</v>
      </c>
      <c r="C314" s="55">
        <v>1557</v>
      </c>
      <c r="D314" s="32">
        <v>4582569.11</v>
      </c>
      <c r="E314" s="33">
        <v>498250</v>
      </c>
      <c r="F314" s="34">
        <f t="shared" si="37"/>
        <v>14320.24105222278</v>
      </c>
      <c r="G314" s="35">
        <f t="shared" si="40"/>
        <v>0.0007817694664951497</v>
      </c>
      <c r="H314" s="36">
        <f t="shared" si="38"/>
        <v>9.19732887104867</v>
      </c>
      <c r="I314" s="31">
        <f t="shared" si="44"/>
        <v>-2806.7589477772203</v>
      </c>
      <c r="J314" s="36">
        <f t="shared" si="39"/>
        <v>0</v>
      </c>
      <c r="K314" s="36">
        <f t="shared" si="41"/>
        <v>0</v>
      </c>
      <c r="L314" s="77">
        <f t="shared" si="42"/>
        <v>155134.07260206516</v>
      </c>
      <c r="M314" s="78">
        <f t="shared" si="43"/>
        <v>0</v>
      </c>
      <c r="N314" s="79">
        <f t="shared" si="36"/>
        <v>155134.07260206516</v>
      </c>
      <c r="O314" s="36"/>
      <c r="P314" s="36"/>
      <c r="Q314" s="36"/>
    </row>
    <row r="315" spans="1:17" s="55" customFormat="1" ht="12.75">
      <c r="A315" s="30" t="s">
        <v>483</v>
      </c>
      <c r="B315" s="31" t="s">
        <v>234</v>
      </c>
      <c r="C315" s="55">
        <v>5154</v>
      </c>
      <c r="D315" s="32">
        <v>7970029.24</v>
      </c>
      <c r="E315" s="33">
        <v>560850</v>
      </c>
      <c r="F315" s="34">
        <f t="shared" si="37"/>
        <v>73241.56316833377</v>
      </c>
      <c r="G315" s="35">
        <f t="shared" si="40"/>
        <v>0.003998397621560395</v>
      </c>
      <c r="H315" s="36">
        <f t="shared" si="38"/>
        <v>14.210625372202907</v>
      </c>
      <c r="I315" s="31">
        <f t="shared" si="44"/>
        <v>16547.56316833378</v>
      </c>
      <c r="J315" s="36">
        <f t="shared" si="39"/>
        <v>16547.56316833378</v>
      </c>
      <c r="K315" s="36">
        <f t="shared" si="41"/>
        <v>0.0043914692557601</v>
      </c>
      <c r="L315" s="77">
        <f t="shared" si="42"/>
        <v>793440.6925560369</v>
      </c>
      <c r="M315" s="78">
        <f t="shared" si="43"/>
        <v>235426.30230935072</v>
      </c>
      <c r="N315" s="79">
        <f t="shared" si="36"/>
        <v>1028866.9948653876</v>
      </c>
      <c r="O315" s="36"/>
      <c r="P315" s="36"/>
      <c r="Q315" s="36"/>
    </row>
    <row r="316" spans="1:17" s="55" customFormat="1" ht="12.75">
      <c r="A316" s="30" t="s">
        <v>476</v>
      </c>
      <c r="B316" s="31" t="s">
        <v>55</v>
      </c>
      <c r="C316" s="55">
        <v>657</v>
      </c>
      <c r="D316" s="32">
        <v>844617.9499999997</v>
      </c>
      <c r="E316" s="33">
        <v>53300</v>
      </c>
      <c r="F316" s="34">
        <f t="shared" si="37"/>
        <v>10411.14433677298</v>
      </c>
      <c r="G316" s="35">
        <f t="shared" si="40"/>
        <v>0.0005683643678958646</v>
      </c>
      <c r="H316" s="36">
        <f t="shared" si="38"/>
        <v>15.846490619136956</v>
      </c>
      <c r="I316" s="31">
        <f t="shared" si="44"/>
        <v>3184.1443367729803</v>
      </c>
      <c r="J316" s="36">
        <f t="shared" si="39"/>
        <v>3184.1443367729803</v>
      </c>
      <c r="K316" s="36">
        <f t="shared" si="41"/>
        <v>0.0008450230295902336</v>
      </c>
      <c r="L316" s="77">
        <f t="shared" si="42"/>
        <v>112786.03589992087</v>
      </c>
      <c r="M316" s="78">
        <f t="shared" si="43"/>
        <v>45301.61447942097</v>
      </c>
      <c r="N316" s="79">
        <f t="shared" si="36"/>
        <v>158087.65037934185</v>
      </c>
      <c r="O316" s="36"/>
      <c r="P316" s="36"/>
      <c r="Q316" s="36"/>
    </row>
    <row r="317" spans="1:17" s="55" customFormat="1" ht="12.75">
      <c r="A317" s="30" t="s">
        <v>480</v>
      </c>
      <c r="B317" s="31" t="s">
        <v>168</v>
      </c>
      <c r="C317" s="55">
        <v>6227</v>
      </c>
      <c r="D317" s="32">
        <v>9104584.96</v>
      </c>
      <c r="E317" s="33">
        <v>762950</v>
      </c>
      <c r="F317" s="34">
        <f t="shared" si="37"/>
        <v>74309.26082432663</v>
      </c>
      <c r="G317" s="35">
        <f t="shared" si="40"/>
        <v>0.0040566852875193495</v>
      </c>
      <c r="H317" s="36">
        <f t="shared" si="38"/>
        <v>11.933396631496167</v>
      </c>
      <c r="I317" s="31">
        <f t="shared" si="44"/>
        <v>5812.260824326635</v>
      </c>
      <c r="J317" s="36">
        <f t="shared" si="39"/>
        <v>5812.260824326635</v>
      </c>
      <c r="K317" s="36">
        <f t="shared" si="41"/>
        <v>0.0015424848031602581</v>
      </c>
      <c r="L317" s="77">
        <f t="shared" si="42"/>
        <v>805007.277579139</v>
      </c>
      <c r="M317" s="78">
        <f t="shared" si="43"/>
        <v>82692.48227118277</v>
      </c>
      <c r="N317" s="79">
        <f t="shared" si="36"/>
        <v>887699.7598503218</v>
      </c>
      <c r="O317" s="36"/>
      <c r="P317" s="36"/>
      <c r="Q317" s="36"/>
    </row>
    <row r="318" spans="1:17" s="55" customFormat="1" ht="12.75">
      <c r="A318" s="30" t="s">
        <v>490</v>
      </c>
      <c r="B318" s="31" t="s">
        <v>450</v>
      </c>
      <c r="C318" s="55">
        <v>1570</v>
      </c>
      <c r="D318" s="32">
        <v>12068705.8</v>
      </c>
      <c r="E318" s="33">
        <v>2025250</v>
      </c>
      <c r="F318" s="34">
        <f t="shared" si="37"/>
        <v>9355.816865078385</v>
      </c>
      <c r="G318" s="35">
        <f t="shared" si="40"/>
        <v>0.0005107520140593836</v>
      </c>
      <c r="H318" s="36">
        <f t="shared" si="38"/>
        <v>5.959119022342921</v>
      </c>
      <c r="I318" s="31">
        <f t="shared" si="44"/>
        <v>-7914.1831349216145</v>
      </c>
      <c r="J318" s="36">
        <f t="shared" si="39"/>
        <v>0</v>
      </c>
      <c r="K318" s="36">
        <f t="shared" si="41"/>
        <v>0</v>
      </c>
      <c r="L318" s="77">
        <f t="shared" si="42"/>
        <v>101353.4595895234</v>
      </c>
      <c r="M318" s="78">
        <f t="shared" si="43"/>
        <v>0</v>
      </c>
      <c r="N318" s="79">
        <f t="shared" si="36"/>
        <v>101353.4595895234</v>
      </c>
      <c r="O318" s="36"/>
      <c r="P318" s="36"/>
      <c r="Q318" s="36"/>
    </row>
    <row r="319" spans="1:17" s="55" customFormat="1" ht="12.75">
      <c r="A319" s="30" t="s">
        <v>490</v>
      </c>
      <c r="B319" s="31" t="s">
        <v>451</v>
      </c>
      <c r="C319" s="55">
        <v>9096</v>
      </c>
      <c r="D319" s="32">
        <v>29017278.5</v>
      </c>
      <c r="E319" s="33">
        <v>2428200</v>
      </c>
      <c r="F319" s="34">
        <f t="shared" si="37"/>
        <v>108698.28071658018</v>
      </c>
      <c r="G319" s="35">
        <f t="shared" si="40"/>
        <v>0.005934047940593208</v>
      </c>
      <c r="H319" s="36">
        <f t="shared" si="38"/>
        <v>11.950118812288938</v>
      </c>
      <c r="I319" s="31">
        <f t="shared" si="44"/>
        <v>8642.28071658018</v>
      </c>
      <c r="J319" s="36">
        <f t="shared" si="39"/>
        <v>8642.28071658018</v>
      </c>
      <c r="K319" s="36">
        <f t="shared" si="41"/>
        <v>0.0022935286410713093</v>
      </c>
      <c r="L319" s="77">
        <f t="shared" si="42"/>
        <v>1177550.497293352</v>
      </c>
      <c r="M319" s="78">
        <f t="shared" si="43"/>
        <v>122955.88008495569</v>
      </c>
      <c r="N319" s="79">
        <f t="shared" si="36"/>
        <v>1300506.3773783075</v>
      </c>
      <c r="O319" s="36"/>
      <c r="P319" s="36"/>
      <c r="Q319" s="36"/>
    </row>
    <row r="320" spans="1:17" s="55" customFormat="1" ht="12.75">
      <c r="A320" s="30" t="s">
        <v>484</v>
      </c>
      <c r="B320" s="31" t="s">
        <v>292</v>
      </c>
      <c r="C320" s="55">
        <v>7372</v>
      </c>
      <c r="D320" s="32">
        <v>9240730</v>
      </c>
      <c r="E320" s="33">
        <v>678150</v>
      </c>
      <c r="F320" s="34">
        <f t="shared" si="37"/>
        <v>100453.67774091278</v>
      </c>
      <c r="G320" s="35">
        <f t="shared" si="40"/>
        <v>0.005483959227264505</v>
      </c>
      <c r="H320" s="36">
        <f t="shared" si="38"/>
        <v>13.626380594263805</v>
      </c>
      <c r="I320" s="31">
        <f t="shared" si="44"/>
        <v>19361.677740912775</v>
      </c>
      <c r="J320" s="36">
        <f t="shared" si="39"/>
        <v>19361.677740912775</v>
      </c>
      <c r="K320" s="36">
        <f t="shared" si="41"/>
        <v>0.005138292065980047</v>
      </c>
      <c r="L320" s="77">
        <f t="shared" si="42"/>
        <v>1088235.0428999458</v>
      </c>
      <c r="M320" s="78">
        <f t="shared" si="43"/>
        <v>275463.4111789488</v>
      </c>
      <c r="N320" s="79">
        <f t="shared" si="36"/>
        <v>1363698.4540788946</v>
      </c>
      <c r="O320" s="36"/>
      <c r="P320" s="36"/>
      <c r="Q320" s="36"/>
    </row>
    <row r="321" spans="1:17" s="55" customFormat="1" ht="12.75">
      <c r="A321" s="30" t="s">
        <v>476</v>
      </c>
      <c r="B321" s="31" t="s">
        <v>56</v>
      </c>
      <c r="C321" s="55">
        <v>158</v>
      </c>
      <c r="D321" s="32">
        <v>542689.24</v>
      </c>
      <c r="E321" s="33">
        <v>53300</v>
      </c>
      <c r="F321" s="34">
        <f t="shared" si="37"/>
        <v>1608.7223249530957</v>
      </c>
      <c r="G321" s="35">
        <f t="shared" si="40"/>
        <v>8.782324188056923E-05</v>
      </c>
      <c r="H321" s="36">
        <f t="shared" si="38"/>
        <v>10.181786866791745</v>
      </c>
      <c r="I321" s="31">
        <f t="shared" si="44"/>
        <v>-129.2776750469043</v>
      </c>
      <c r="J321" s="36">
        <f t="shared" si="39"/>
        <v>0</v>
      </c>
      <c r="K321" s="36">
        <f t="shared" si="41"/>
        <v>0</v>
      </c>
      <c r="L321" s="77">
        <f t="shared" si="42"/>
        <v>17427.614873640614</v>
      </c>
      <c r="M321" s="78">
        <f t="shared" si="43"/>
        <v>0</v>
      </c>
      <c r="N321" s="79">
        <f t="shared" si="36"/>
        <v>17427.614873640614</v>
      </c>
      <c r="O321" s="36"/>
      <c r="P321" s="36"/>
      <c r="Q321" s="36"/>
    </row>
    <row r="322" spans="1:17" s="55" customFormat="1" ht="12.75">
      <c r="A322" s="30" t="s">
        <v>479</v>
      </c>
      <c r="B322" s="31" t="s">
        <v>137</v>
      </c>
      <c r="C322" s="55">
        <v>2273</v>
      </c>
      <c r="D322" s="32">
        <v>3165553.77</v>
      </c>
      <c r="E322" s="33">
        <v>303050</v>
      </c>
      <c r="F322" s="34">
        <f t="shared" si="37"/>
        <v>23742.95898105923</v>
      </c>
      <c r="G322" s="35">
        <f t="shared" si="40"/>
        <v>0.0012961737381339531</v>
      </c>
      <c r="H322" s="36">
        <f t="shared" si="38"/>
        <v>10.4456484738492</v>
      </c>
      <c r="I322" s="31">
        <f t="shared" si="44"/>
        <v>-1260.041018940768</v>
      </c>
      <c r="J322" s="36">
        <f t="shared" si="39"/>
        <v>0</v>
      </c>
      <c r="K322" s="36">
        <f t="shared" si="41"/>
        <v>0</v>
      </c>
      <c r="L322" s="77">
        <f t="shared" si="42"/>
        <v>257212.28496944686</v>
      </c>
      <c r="M322" s="78">
        <f t="shared" si="43"/>
        <v>0</v>
      </c>
      <c r="N322" s="79">
        <f aca="true" t="shared" si="45" ref="N322:N384">L322+M322</f>
        <v>257212.28496944686</v>
      </c>
      <c r="O322" s="36"/>
      <c r="P322" s="36"/>
      <c r="Q322" s="36"/>
    </row>
    <row r="323" spans="1:17" s="55" customFormat="1" ht="12.75">
      <c r="A323" s="30" t="s">
        <v>484</v>
      </c>
      <c r="B323" s="31" t="s">
        <v>293</v>
      </c>
      <c r="C323" s="55">
        <v>11358</v>
      </c>
      <c r="D323" s="32">
        <v>12871211.13</v>
      </c>
      <c r="E323" s="33">
        <v>569700</v>
      </c>
      <c r="F323" s="34">
        <f t="shared" si="37"/>
        <v>256610.8759251185</v>
      </c>
      <c r="G323" s="35">
        <f aca="true" t="shared" si="46" ref="G323:G386">F323/$F$494</f>
        <v>0.014008880635266561</v>
      </c>
      <c r="H323" s="36">
        <f t="shared" si="38"/>
        <v>22.59296319115324</v>
      </c>
      <c r="I323" s="31">
        <f t="shared" si="44"/>
        <v>131672.87592511848</v>
      </c>
      <c r="J323" s="36">
        <f t="shared" si="39"/>
        <v>131672.87592511848</v>
      </c>
      <c r="K323" s="36">
        <f aca="true" t="shared" si="47" ref="K323:K386">J323/$J$494</f>
        <v>0.03494396005988453</v>
      </c>
      <c r="L323" s="77">
        <f aca="true" t="shared" si="48" ref="L323:L384">$B$501*G323</f>
        <v>2779917.608305045</v>
      </c>
      <c r="M323" s="78">
        <f aca="true" t="shared" si="49" ref="M323:M384">$G$501*K323</f>
        <v>1873342.7984617248</v>
      </c>
      <c r="N323" s="79">
        <f t="shared" si="45"/>
        <v>4653260.4067667695</v>
      </c>
      <c r="O323" s="36"/>
      <c r="P323" s="36"/>
      <c r="Q323" s="36"/>
    </row>
    <row r="324" spans="1:17" s="55" customFormat="1" ht="12.75">
      <c r="A324" s="30" t="s">
        <v>484</v>
      </c>
      <c r="B324" s="31" t="s">
        <v>294</v>
      </c>
      <c r="C324" s="55">
        <v>3757</v>
      </c>
      <c r="D324" s="32">
        <v>6339292.5</v>
      </c>
      <c r="E324" s="33">
        <v>449550</v>
      </c>
      <c r="F324" s="34">
        <f aca="true" t="shared" si="50" ref="F324:F386">(C324*D324)/E324</f>
        <v>52979.027744411076</v>
      </c>
      <c r="G324" s="35">
        <f t="shared" si="46"/>
        <v>0.002892226890884019</v>
      </c>
      <c r="H324" s="36">
        <f aca="true" t="shared" si="51" ref="H324:H386">D324/E324</f>
        <v>14.101418084751417</v>
      </c>
      <c r="I324" s="31">
        <f t="shared" si="44"/>
        <v>11652.027744411074</v>
      </c>
      <c r="J324" s="36">
        <f aca="true" t="shared" si="52" ref="J324:J386">IF(I324&gt;0,I324,0)</f>
        <v>11652.027744411074</v>
      </c>
      <c r="K324" s="36">
        <f t="shared" si="47"/>
        <v>0.0030922693019093837</v>
      </c>
      <c r="L324" s="77">
        <f t="shared" si="48"/>
        <v>573932.54111547</v>
      </c>
      <c r="M324" s="78">
        <f t="shared" si="49"/>
        <v>165776.30061701</v>
      </c>
      <c r="N324" s="79">
        <f t="shared" si="45"/>
        <v>739708.84173248</v>
      </c>
      <c r="O324" s="36"/>
      <c r="P324" s="36"/>
      <c r="Q324" s="36"/>
    </row>
    <row r="325" spans="1:17" s="55" customFormat="1" ht="12.75">
      <c r="A325" s="30" t="s">
        <v>479</v>
      </c>
      <c r="B325" s="31" t="s">
        <v>138</v>
      </c>
      <c r="C325" s="55">
        <v>66</v>
      </c>
      <c r="D325" s="32">
        <v>413086.96</v>
      </c>
      <c r="E325" s="33">
        <v>95300</v>
      </c>
      <c r="F325" s="34">
        <f t="shared" si="50"/>
        <v>286.08330912906615</v>
      </c>
      <c r="G325" s="35">
        <f t="shared" si="46"/>
        <v>1.5617837376856308E-05</v>
      </c>
      <c r="H325" s="36">
        <f t="shared" si="51"/>
        <v>4.3345955928646385</v>
      </c>
      <c r="I325" s="31">
        <f t="shared" si="44"/>
        <v>-439.91669087093385</v>
      </c>
      <c r="J325" s="36">
        <f t="shared" si="52"/>
        <v>0</v>
      </c>
      <c r="K325" s="36">
        <f t="shared" si="47"/>
        <v>0</v>
      </c>
      <c r="L325" s="77">
        <f t="shared" si="48"/>
        <v>3099.198448323519</v>
      </c>
      <c r="M325" s="78">
        <f t="shared" si="49"/>
        <v>0</v>
      </c>
      <c r="N325" s="79">
        <f t="shared" si="45"/>
        <v>3099.198448323519</v>
      </c>
      <c r="O325" s="36"/>
      <c r="P325" s="36"/>
      <c r="Q325" s="36"/>
    </row>
    <row r="326" spans="1:17" s="55" customFormat="1" ht="12.75">
      <c r="A326" s="30" t="s">
        <v>479</v>
      </c>
      <c r="B326" s="31" t="s">
        <v>139</v>
      </c>
      <c r="C326" s="55">
        <v>682</v>
      </c>
      <c r="D326" s="32">
        <v>1612735.05</v>
      </c>
      <c r="E326" s="33">
        <v>211500</v>
      </c>
      <c r="F326" s="34">
        <f t="shared" si="50"/>
        <v>5200.403329078015</v>
      </c>
      <c r="G326" s="35">
        <f t="shared" si="46"/>
        <v>0.0002839000070813663</v>
      </c>
      <c r="H326" s="36">
        <f t="shared" si="51"/>
        <v>7.625224822695036</v>
      </c>
      <c r="I326" s="31">
        <f t="shared" si="44"/>
        <v>-2301.5966709219856</v>
      </c>
      <c r="J326" s="36">
        <f t="shared" si="52"/>
        <v>0</v>
      </c>
      <c r="K326" s="36">
        <f t="shared" si="47"/>
        <v>0</v>
      </c>
      <c r="L326" s="77">
        <f t="shared" si="48"/>
        <v>56337.02286652398</v>
      </c>
      <c r="M326" s="78">
        <f t="shared" si="49"/>
        <v>0</v>
      </c>
      <c r="N326" s="79">
        <f t="shared" si="45"/>
        <v>56337.02286652398</v>
      </c>
      <c r="O326" s="36"/>
      <c r="P326" s="36"/>
      <c r="Q326" s="36"/>
    </row>
    <row r="327" spans="1:17" s="55" customFormat="1" ht="12.75">
      <c r="A327" s="30" t="s">
        <v>483</v>
      </c>
      <c r="B327" s="31" t="s">
        <v>235</v>
      </c>
      <c r="C327" s="55">
        <v>1870</v>
      </c>
      <c r="D327" s="32">
        <v>4152680.73</v>
      </c>
      <c r="E327" s="33">
        <v>405200</v>
      </c>
      <c r="F327" s="34">
        <f t="shared" si="50"/>
        <v>19164.642065893386</v>
      </c>
      <c r="G327" s="35">
        <f t="shared" si="46"/>
        <v>0.0010462346233409546</v>
      </c>
      <c r="H327" s="36">
        <f t="shared" si="51"/>
        <v>10.248471692991115</v>
      </c>
      <c r="I327" s="31">
        <f t="shared" si="44"/>
        <v>-1405.357934106614</v>
      </c>
      <c r="J327" s="36">
        <f t="shared" si="52"/>
        <v>0</v>
      </c>
      <c r="K327" s="36">
        <f t="shared" si="47"/>
        <v>0</v>
      </c>
      <c r="L327" s="77">
        <f t="shared" si="48"/>
        <v>207614.45025964946</v>
      </c>
      <c r="M327" s="78">
        <f t="shared" si="49"/>
        <v>0</v>
      </c>
      <c r="N327" s="79">
        <f t="shared" si="45"/>
        <v>207614.45025964946</v>
      </c>
      <c r="O327" s="36"/>
      <c r="P327" s="36"/>
      <c r="Q327" s="36"/>
    </row>
    <row r="328" spans="1:17" s="55" customFormat="1" ht="12.75">
      <c r="A328" s="30" t="s">
        <v>481</v>
      </c>
      <c r="B328" s="31" t="s">
        <v>190</v>
      </c>
      <c r="C328" s="55">
        <v>1506</v>
      </c>
      <c r="D328" s="32">
        <v>4794797.17</v>
      </c>
      <c r="E328" s="33">
        <v>460150</v>
      </c>
      <c r="F328" s="34">
        <f t="shared" si="50"/>
        <v>15692.631833141366</v>
      </c>
      <c r="G328" s="35">
        <f t="shared" si="46"/>
        <v>0.0008566909154225091</v>
      </c>
      <c r="H328" s="36">
        <f t="shared" si="51"/>
        <v>10.420074258394001</v>
      </c>
      <c r="I328" s="31">
        <f aca="true" t="shared" si="53" ref="I328:I391">(H328-11)*C328</f>
        <v>-873.3681668586346</v>
      </c>
      <c r="J328" s="36">
        <f t="shared" si="52"/>
        <v>0</v>
      </c>
      <c r="K328" s="36">
        <f t="shared" si="47"/>
        <v>0</v>
      </c>
      <c r="L328" s="77">
        <f t="shared" si="48"/>
        <v>170001.45997836787</v>
      </c>
      <c r="M328" s="78">
        <f t="shared" si="49"/>
        <v>0</v>
      </c>
      <c r="N328" s="79">
        <f t="shared" si="45"/>
        <v>170001.45997836787</v>
      </c>
      <c r="O328" s="36"/>
      <c r="P328" s="36"/>
      <c r="Q328" s="36"/>
    </row>
    <row r="329" spans="1:17" s="55" customFormat="1" ht="12.75">
      <c r="A329" s="30" t="s">
        <v>483</v>
      </c>
      <c r="B329" s="31" t="s">
        <v>236</v>
      </c>
      <c r="C329" s="55">
        <v>4250</v>
      </c>
      <c r="D329" s="32">
        <v>6064137.49</v>
      </c>
      <c r="E329" s="33">
        <v>553850</v>
      </c>
      <c r="F329" s="34">
        <f t="shared" si="50"/>
        <v>46533.50967319671</v>
      </c>
      <c r="G329" s="35">
        <f t="shared" si="46"/>
        <v>0.002540353678314321</v>
      </c>
      <c r="H329" s="36">
        <f t="shared" si="51"/>
        <v>10.949061099575697</v>
      </c>
      <c r="I329" s="31">
        <f t="shared" si="53"/>
        <v>-216.49032680328605</v>
      </c>
      <c r="J329" s="36">
        <f t="shared" si="52"/>
        <v>0</v>
      </c>
      <c r="K329" s="36">
        <f t="shared" si="47"/>
        <v>0</v>
      </c>
      <c r="L329" s="77">
        <f t="shared" si="48"/>
        <v>504106.93798691896</v>
      </c>
      <c r="M329" s="78">
        <f t="shared" si="49"/>
        <v>0</v>
      </c>
      <c r="N329" s="79">
        <f t="shared" si="45"/>
        <v>504106.93798691896</v>
      </c>
      <c r="O329" s="36"/>
      <c r="P329" s="36"/>
      <c r="Q329" s="36"/>
    </row>
    <row r="330" spans="1:17" s="55" customFormat="1" ht="12.75">
      <c r="A330" s="30" t="s">
        <v>488</v>
      </c>
      <c r="B330" s="31" t="s">
        <v>381</v>
      </c>
      <c r="C330" s="55">
        <v>1607</v>
      </c>
      <c r="D330" s="32">
        <v>2484165.6</v>
      </c>
      <c r="E330" s="33">
        <v>253850</v>
      </c>
      <c r="F330" s="34">
        <f t="shared" si="50"/>
        <v>15726.035529643492</v>
      </c>
      <c r="G330" s="35">
        <f t="shared" si="46"/>
        <v>0.0008585144873790286</v>
      </c>
      <c r="H330" s="36">
        <f t="shared" si="51"/>
        <v>9.78595863699035</v>
      </c>
      <c r="I330" s="31">
        <f t="shared" si="53"/>
        <v>-1950.9644703565086</v>
      </c>
      <c r="J330" s="36">
        <f t="shared" si="52"/>
        <v>0</v>
      </c>
      <c r="K330" s="36">
        <f t="shared" si="47"/>
        <v>0</v>
      </c>
      <c r="L330" s="77">
        <f t="shared" si="48"/>
        <v>170363.32899017015</v>
      </c>
      <c r="M330" s="78">
        <f t="shared" si="49"/>
        <v>0</v>
      </c>
      <c r="N330" s="79">
        <f t="shared" si="45"/>
        <v>170363.32899017015</v>
      </c>
      <c r="O330" s="36"/>
      <c r="P330" s="36"/>
      <c r="Q330" s="36"/>
    </row>
    <row r="331" spans="1:17" s="55" customFormat="1" ht="12.75">
      <c r="A331" s="30" t="s">
        <v>487</v>
      </c>
      <c r="B331" s="31" t="s">
        <v>357</v>
      </c>
      <c r="C331" s="55">
        <v>1950</v>
      </c>
      <c r="D331" s="32">
        <v>2136197.77</v>
      </c>
      <c r="E331" s="33">
        <v>180150</v>
      </c>
      <c r="F331" s="34">
        <f t="shared" si="50"/>
        <v>23122.873447127393</v>
      </c>
      <c r="G331" s="35">
        <f t="shared" si="46"/>
        <v>0.0012623220777271608</v>
      </c>
      <c r="H331" s="36">
        <f t="shared" si="51"/>
        <v>11.857883819039689</v>
      </c>
      <c r="I331" s="31">
        <f t="shared" si="53"/>
        <v>1672.8734471273929</v>
      </c>
      <c r="J331" s="36">
        <f t="shared" si="52"/>
        <v>1672.8734471273929</v>
      </c>
      <c r="K331" s="36">
        <f t="shared" si="47"/>
        <v>0.000443954933853689</v>
      </c>
      <c r="L331" s="77">
        <f t="shared" si="48"/>
        <v>250494.7727509259</v>
      </c>
      <c r="M331" s="78">
        <f t="shared" si="49"/>
        <v>23800.38715563676</v>
      </c>
      <c r="N331" s="79">
        <f t="shared" si="45"/>
        <v>274295.15990656265</v>
      </c>
      <c r="O331" s="36"/>
      <c r="P331" s="36"/>
      <c r="Q331" s="36"/>
    </row>
    <row r="332" spans="1:17" s="55" customFormat="1" ht="12.75">
      <c r="A332" s="30" t="s">
        <v>483</v>
      </c>
      <c r="B332" s="31" t="s">
        <v>237</v>
      </c>
      <c r="C332" s="55">
        <v>5290</v>
      </c>
      <c r="D332" s="32">
        <v>5987617.4</v>
      </c>
      <c r="E332" s="33">
        <v>426250</v>
      </c>
      <c r="F332" s="34">
        <f t="shared" si="50"/>
        <v>74309.66814310852</v>
      </c>
      <c r="G332" s="35">
        <f t="shared" si="46"/>
        <v>0.004056707523834063</v>
      </c>
      <c r="H332" s="36">
        <f t="shared" si="51"/>
        <v>14.047196246334313</v>
      </c>
      <c r="I332" s="31">
        <f t="shared" si="53"/>
        <v>16119.668143108513</v>
      </c>
      <c r="J332" s="36">
        <f t="shared" si="52"/>
        <v>16119.668143108513</v>
      </c>
      <c r="K332" s="36">
        <f t="shared" si="47"/>
        <v>0.004277912484357929</v>
      </c>
      <c r="L332" s="77">
        <f t="shared" si="48"/>
        <v>805011.690146026</v>
      </c>
      <c r="M332" s="78">
        <f t="shared" si="49"/>
        <v>229338.53321969236</v>
      </c>
      <c r="N332" s="79">
        <f t="shared" si="45"/>
        <v>1034350.2233657183</v>
      </c>
      <c r="O332" s="36"/>
      <c r="P332" s="36"/>
      <c r="Q332" s="36"/>
    </row>
    <row r="333" spans="1:17" s="55" customFormat="1" ht="12.75">
      <c r="A333" s="30" t="s">
        <v>485</v>
      </c>
      <c r="B333" s="31" t="s">
        <v>319</v>
      </c>
      <c r="C333" s="55">
        <v>767</v>
      </c>
      <c r="D333" s="32">
        <v>1177583.06</v>
      </c>
      <c r="E333" s="33">
        <v>91200</v>
      </c>
      <c r="F333" s="34">
        <f t="shared" si="50"/>
        <v>9903.57683135965</v>
      </c>
      <c r="G333" s="35">
        <f t="shared" si="46"/>
        <v>0.0005406552827994471</v>
      </c>
      <c r="H333" s="36">
        <f t="shared" si="51"/>
        <v>12.91209495614035</v>
      </c>
      <c r="I333" s="31">
        <f t="shared" si="53"/>
        <v>1466.5768313596488</v>
      </c>
      <c r="J333" s="36">
        <f t="shared" si="52"/>
        <v>1466.5768313596488</v>
      </c>
      <c r="K333" s="36">
        <f t="shared" si="47"/>
        <v>0.0003892069787321118</v>
      </c>
      <c r="L333" s="77">
        <f t="shared" si="48"/>
        <v>107287.4542805131</v>
      </c>
      <c r="M333" s="78">
        <f t="shared" si="49"/>
        <v>20865.35382564928</v>
      </c>
      <c r="N333" s="79">
        <f t="shared" si="45"/>
        <v>128152.80810616238</v>
      </c>
      <c r="O333" s="36"/>
      <c r="P333" s="36"/>
      <c r="Q333" s="36"/>
    </row>
    <row r="334" spans="1:17" s="55" customFormat="1" ht="12.75">
      <c r="A334" s="30" t="s">
        <v>490</v>
      </c>
      <c r="B334" s="31" t="s">
        <v>452</v>
      </c>
      <c r="C334" s="55">
        <v>1805</v>
      </c>
      <c r="D334" s="32">
        <v>3172664.47</v>
      </c>
      <c r="E334" s="33">
        <v>279900</v>
      </c>
      <c r="F334" s="34">
        <f t="shared" si="50"/>
        <v>20459.66190907467</v>
      </c>
      <c r="G334" s="35">
        <f t="shared" si="46"/>
        <v>0.0011169322441570036</v>
      </c>
      <c r="H334" s="36">
        <f t="shared" si="51"/>
        <v>11.33499274740979</v>
      </c>
      <c r="I334" s="31">
        <f t="shared" si="53"/>
        <v>604.6619090746722</v>
      </c>
      <c r="J334" s="36">
        <f t="shared" si="52"/>
        <v>604.6619090746722</v>
      </c>
      <c r="K334" s="36">
        <f t="shared" si="47"/>
        <v>0.00016046798896118106</v>
      </c>
      <c r="L334" s="77">
        <f t="shared" si="48"/>
        <v>221643.6625920785</v>
      </c>
      <c r="M334" s="78">
        <f t="shared" si="49"/>
        <v>8602.675569365832</v>
      </c>
      <c r="N334" s="79">
        <f t="shared" si="45"/>
        <v>230246.33816144432</v>
      </c>
      <c r="O334" s="36"/>
      <c r="P334" s="36"/>
      <c r="Q334" s="36"/>
    </row>
    <row r="335" spans="1:17" s="55" customFormat="1" ht="12.75">
      <c r="A335" s="30" t="s">
        <v>484</v>
      </c>
      <c r="B335" s="31" t="s">
        <v>295</v>
      </c>
      <c r="C335" s="55">
        <v>355</v>
      </c>
      <c r="D335" s="32">
        <v>444560.73</v>
      </c>
      <c r="E335" s="33">
        <v>28550</v>
      </c>
      <c r="F335" s="34">
        <f t="shared" si="50"/>
        <v>5527.81292994746</v>
      </c>
      <c r="G335" s="35">
        <f t="shared" si="46"/>
        <v>0.00030177392610714743</v>
      </c>
      <c r="H335" s="36">
        <f t="shared" si="51"/>
        <v>15.571304028021014</v>
      </c>
      <c r="I335" s="31">
        <f t="shared" si="53"/>
        <v>1622.8129299474601</v>
      </c>
      <c r="J335" s="36">
        <f t="shared" si="52"/>
        <v>1622.8129299474601</v>
      </c>
      <c r="K335" s="36">
        <f t="shared" si="47"/>
        <v>0.00043066964103523824</v>
      </c>
      <c r="L335" s="77">
        <f t="shared" si="48"/>
        <v>59883.91740598494</v>
      </c>
      <c r="M335" s="78">
        <f t="shared" si="49"/>
        <v>23088.163710318917</v>
      </c>
      <c r="N335" s="79">
        <f t="shared" si="45"/>
        <v>82972.08111630386</v>
      </c>
      <c r="O335" s="36"/>
      <c r="P335" s="36"/>
      <c r="Q335" s="36"/>
    </row>
    <row r="336" spans="1:17" s="55" customFormat="1" ht="12.75">
      <c r="A336" s="30" t="s">
        <v>484</v>
      </c>
      <c r="B336" s="31" t="s">
        <v>296</v>
      </c>
      <c r="C336" s="55">
        <v>876</v>
      </c>
      <c r="D336" s="32">
        <v>949861.82</v>
      </c>
      <c r="E336" s="33">
        <v>49650</v>
      </c>
      <c r="F336" s="34">
        <f t="shared" si="50"/>
        <v>16758.891325679757</v>
      </c>
      <c r="G336" s="35">
        <f t="shared" si="46"/>
        <v>0.0009149000692759452</v>
      </c>
      <c r="H336" s="36">
        <f t="shared" si="51"/>
        <v>19.131154481369585</v>
      </c>
      <c r="I336" s="31">
        <f t="shared" si="53"/>
        <v>7122.891325679756</v>
      </c>
      <c r="J336" s="36">
        <f t="shared" si="52"/>
        <v>7122.891325679756</v>
      </c>
      <c r="K336" s="36">
        <f t="shared" si="47"/>
        <v>0.0018903060197226979</v>
      </c>
      <c r="L336" s="77">
        <f t="shared" si="48"/>
        <v>181552.4650853955</v>
      </c>
      <c r="M336" s="78">
        <f t="shared" si="49"/>
        <v>101339.1488219342</v>
      </c>
      <c r="N336" s="79">
        <f t="shared" si="45"/>
        <v>282891.6139073297</v>
      </c>
      <c r="O336" s="36"/>
      <c r="P336" s="36"/>
      <c r="Q336" s="36"/>
    </row>
    <row r="337" spans="1:17" s="55" customFormat="1" ht="12.75">
      <c r="A337" s="30" t="s">
        <v>489</v>
      </c>
      <c r="B337" s="31" t="s">
        <v>418</v>
      </c>
      <c r="C337" s="55">
        <v>816</v>
      </c>
      <c r="D337" s="32">
        <v>1295868.44</v>
      </c>
      <c r="E337" s="33">
        <v>85950</v>
      </c>
      <c r="F337" s="34">
        <f t="shared" si="50"/>
        <v>12302.83475322862</v>
      </c>
      <c r="G337" s="35">
        <f t="shared" si="46"/>
        <v>0.0006716353814391014</v>
      </c>
      <c r="H337" s="36">
        <f t="shared" si="51"/>
        <v>15.077003374054682</v>
      </c>
      <c r="I337" s="31">
        <f t="shared" si="53"/>
        <v>3326.8347532286202</v>
      </c>
      <c r="J337" s="36">
        <f t="shared" si="52"/>
        <v>3326.8347532286202</v>
      </c>
      <c r="K337" s="36">
        <f t="shared" si="47"/>
        <v>0.0008828908757849941</v>
      </c>
      <c r="L337" s="77">
        <f t="shared" si="48"/>
        <v>133279.10143819326</v>
      </c>
      <c r="M337" s="78">
        <f t="shared" si="49"/>
        <v>47331.70657089084</v>
      </c>
      <c r="N337" s="79">
        <f t="shared" si="45"/>
        <v>180610.8080090841</v>
      </c>
      <c r="O337" s="36"/>
      <c r="P337" s="36"/>
      <c r="Q337" s="36"/>
    </row>
    <row r="338" spans="1:17" s="55" customFormat="1" ht="12.75">
      <c r="A338" s="30" t="s">
        <v>479</v>
      </c>
      <c r="B338" s="31" t="s">
        <v>140</v>
      </c>
      <c r="C338" s="55">
        <v>1163</v>
      </c>
      <c r="D338" s="32">
        <v>2041281</v>
      </c>
      <c r="E338" s="33">
        <v>248950</v>
      </c>
      <c r="F338" s="34">
        <f t="shared" si="50"/>
        <v>9536.090793331994</v>
      </c>
      <c r="G338" s="35">
        <f t="shared" si="46"/>
        <v>0.0005205935140872015</v>
      </c>
      <c r="H338" s="36">
        <f t="shared" si="51"/>
        <v>8.199562161076521</v>
      </c>
      <c r="I338" s="31">
        <f t="shared" si="53"/>
        <v>-3256.909206668006</v>
      </c>
      <c r="J338" s="36">
        <f t="shared" si="52"/>
        <v>0</v>
      </c>
      <c r="K338" s="36">
        <f t="shared" si="47"/>
        <v>0</v>
      </c>
      <c r="L338" s="77">
        <f t="shared" si="48"/>
        <v>103306.40357782406</v>
      </c>
      <c r="M338" s="78">
        <f t="shared" si="49"/>
        <v>0</v>
      </c>
      <c r="N338" s="79">
        <f t="shared" si="45"/>
        <v>103306.40357782406</v>
      </c>
      <c r="O338" s="36"/>
      <c r="P338" s="36"/>
      <c r="Q338" s="36"/>
    </row>
    <row r="339" spans="1:17" s="55" customFormat="1" ht="12.75">
      <c r="A339" s="30" t="s">
        <v>484</v>
      </c>
      <c r="B339" s="31" t="s">
        <v>306</v>
      </c>
      <c r="C339" s="55">
        <v>537</v>
      </c>
      <c r="D339" s="32">
        <v>155085</v>
      </c>
      <c r="E339" s="33">
        <v>12250</v>
      </c>
      <c r="F339" s="34">
        <f t="shared" si="50"/>
        <v>6798.42</v>
      </c>
      <c r="G339" s="35">
        <f t="shared" si="46"/>
        <v>0.0003711388067441082</v>
      </c>
      <c r="H339" s="36">
        <f t="shared" si="51"/>
        <v>12.66</v>
      </c>
      <c r="I339" s="31">
        <f t="shared" si="53"/>
        <v>891.4200000000001</v>
      </c>
      <c r="J339" s="36">
        <f t="shared" si="52"/>
        <v>891.4200000000001</v>
      </c>
      <c r="K339" s="36">
        <f t="shared" si="47"/>
        <v>0.00023656918448638527</v>
      </c>
      <c r="L339" s="77">
        <f t="shared" si="48"/>
        <v>73648.66122107819</v>
      </c>
      <c r="M339" s="78">
        <f t="shared" si="49"/>
        <v>12682.454345072802</v>
      </c>
      <c r="N339" s="79">
        <f t="shared" si="45"/>
        <v>86331.11556615098</v>
      </c>
      <c r="O339" s="36"/>
      <c r="P339" s="36"/>
      <c r="Q339" s="36"/>
    </row>
    <row r="340" spans="1:17" s="55" customFormat="1" ht="12.75">
      <c r="A340" s="30" t="s">
        <v>476</v>
      </c>
      <c r="B340" s="31" t="s">
        <v>57</v>
      </c>
      <c r="C340" s="55">
        <v>378</v>
      </c>
      <c r="D340" s="32">
        <v>438799.7</v>
      </c>
      <c r="E340" s="33">
        <v>27650</v>
      </c>
      <c r="F340" s="34">
        <f t="shared" si="50"/>
        <v>5998.78070886076</v>
      </c>
      <c r="G340" s="35">
        <f t="shared" si="46"/>
        <v>0.000327484961830272</v>
      </c>
      <c r="H340" s="36">
        <f t="shared" si="51"/>
        <v>15.869790235081375</v>
      </c>
      <c r="I340" s="31">
        <f t="shared" si="53"/>
        <v>1840.7807088607597</v>
      </c>
      <c r="J340" s="36">
        <f t="shared" si="52"/>
        <v>1840.7807088607597</v>
      </c>
      <c r="K340" s="36">
        <f t="shared" si="47"/>
        <v>0.0004885149437004556</v>
      </c>
      <c r="L340" s="77">
        <f t="shared" si="48"/>
        <v>64986.00677310689</v>
      </c>
      <c r="M340" s="78">
        <f t="shared" si="49"/>
        <v>26189.245585041095</v>
      </c>
      <c r="N340" s="79">
        <f t="shared" si="45"/>
        <v>91175.25235814799</v>
      </c>
      <c r="O340" s="36"/>
      <c r="P340" s="36"/>
      <c r="Q340" s="36"/>
    </row>
    <row r="341" spans="1:17" s="55" customFormat="1" ht="12.75">
      <c r="A341" s="30" t="s">
        <v>489</v>
      </c>
      <c r="B341" s="31" t="s">
        <v>419</v>
      </c>
      <c r="C341" s="55">
        <v>837</v>
      </c>
      <c r="D341" s="32">
        <v>1445725.5</v>
      </c>
      <c r="E341" s="33">
        <v>114500</v>
      </c>
      <c r="F341" s="34">
        <f t="shared" si="50"/>
        <v>10568.316537117904</v>
      </c>
      <c r="G341" s="35">
        <f t="shared" si="46"/>
        <v>0.0005769447002215169</v>
      </c>
      <c r="H341" s="36">
        <f t="shared" si="51"/>
        <v>12.626423580786026</v>
      </c>
      <c r="I341" s="31">
        <f t="shared" si="53"/>
        <v>1361.316537117904</v>
      </c>
      <c r="J341" s="36">
        <f t="shared" si="52"/>
        <v>1361.316537117904</v>
      </c>
      <c r="K341" s="36">
        <f t="shared" si="47"/>
        <v>0.0003612725124114476</v>
      </c>
      <c r="L341" s="77">
        <f t="shared" si="48"/>
        <v>114488.71418937264</v>
      </c>
      <c r="M341" s="78">
        <f t="shared" si="49"/>
        <v>19367.789404759173</v>
      </c>
      <c r="N341" s="79">
        <f t="shared" si="45"/>
        <v>133856.50359413182</v>
      </c>
      <c r="O341" s="36"/>
      <c r="P341" s="36"/>
      <c r="Q341" s="36"/>
    </row>
    <row r="342" spans="1:17" s="55" customFormat="1" ht="12.75">
      <c r="A342" s="30" t="s">
        <v>483</v>
      </c>
      <c r="B342" s="31" t="s">
        <v>238</v>
      </c>
      <c r="C342" s="55">
        <v>1504</v>
      </c>
      <c r="D342" s="32">
        <v>2482178.24</v>
      </c>
      <c r="E342" s="33">
        <v>157600</v>
      </c>
      <c r="F342" s="34">
        <f t="shared" si="50"/>
        <v>23687.792341116754</v>
      </c>
      <c r="G342" s="35">
        <f t="shared" si="46"/>
        <v>0.001293162085291038</v>
      </c>
      <c r="H342" s="36">
        <f t="shared" si="51"/>
        <v>15.749861928934012</v>
      </c>
      <c r="I342" s="31">
        <f t="shared" si="53"/>
        <v>7143.792341116753</v>
      </c>
      <c r="J342" s="36">
        <f t="shared" si="52"/>
        <v>7143.792341116753</v>
      </c>
      <c r="K342" s="36">
        <f t="shared" si="47"/>
        <v>0.001895852828384011</v>
      </c>
      <c r="L342" s="77">
        <f t="shared" si="48"/>
        <v>256614.65358217916</v>
      </c>
      <c r="M342" s="78">
        <f t="shared" si="49"/>
        <v>101636.51277388207</v>
      </c>
      <c r="N342" s="79">
        <f t="shared" si="45"/>
        <v>358251.16635606124</v>
      </c>
      <c r="O342" s="36"/>
      <c r="P342" s="36"/>
      <c r="Q342" s="36"/>
    </row>
    <row r="343" spans="1:17" s="55" customFormat="1" ht="12.75">
      <c r="A343" s="30" t="s">
        <v>478</v>
      </c>
      <c r="B343" s="31" t="s">
        <v>110</v>
      </c>
      <c r="C343" s="55">
        <v>912</v>
      </c>
      <c r="D343" s="32">
        <v>1650835.25</v>
      </c>
      <c r="E343" s="33">
        <v>96400</v>
      </c>
      <c r="F343" s="34">
        <f t="shared" si="50"/>
        <v>15617.860456431536</v>
      </c>
      <c r="G343" s="35">
        <f t="shared" si="46"/>
        <v>0.0008526090023411312</v>
      </c>
      <c r="H343" s="36">
        <f t="shared" si="51"/>
        <v>17.124846991701244</v>
      </c>
      <c r="I343" s="31">
        <f t="shared" si="53"/>
        <v>5585.860456431534</v>
      </c>
      <c r="J343" s="36">
        <f t="shared" si="52"/>
        <v>5585.860456431534</v>
      </c>
      <c r="K343" s="36">
        <f t="shared" si="47"/>
        <v>0.0014824016208215608</v>
      </c>
      <c r="L343" s="77">
        <f t="shared" si="48"/>
        <v>169191.44650577632</v>
      </c>
      <c r="M343" s="78">
        <f t="shared" si="49"/>
        <v>79471.42785290934</v>
      </c>
      <c r="N343" s="79">
        <f t="shared" si="45"/>
        <v>248662.87435868566</v>
      </c>
      <c r="O343" s="36"/>
      <c r="P343" s="36"/>
      <c r="Q343" s="36"/>
    </row>
    <row r="344" spans="1:17" s="55" customFormat="1" ht="12.75">
      <c r="A344" s="30" t="s">
        <v>486</v>
      </c>
      <c r="B344" s="31" t="s">
        <v>330</v>
      </c>
      <c r="C344" s="55">
        <v>2192</v>
      </c>
      <c r="D344" s="32">
        <v>5869893.12</v>
      </c>
      <c r="E344" s="33">
        <v>828750</v>
      </c>
      <c r="F344" s="34">
        <f t="shared" si="50"/>
        <v>15525.557428705883</v>
      </c>
      <c r="G344" s="35">
        <f t="shared" si="46"/>
        <v>0.0008475700027546145</v>
      </c>
      <c r="H344" s="36">
        <f t="shared" si="51"/>
        <v>7.0828272941176476</v>
      </c>
      <c r="I344" s="31">
        <f t="shared" si="53"/>
        <v>-8586.442571294117</v>
      </c>
      <c r="J344" s="36">
        <f t="shared" si="52"/>
        <v>0</v>
      </c>
      <c r="K344" s="36">
        <f t="shared" si="47"/>
        <v>0</v>
      </c>
      <c r="L344" s="77">
        <f t="shared" si="48"/>
        <v>168191.5091058148</v>
      </c>
      <c r="M344" s="78">
        <f t="shared" si="49"/>
        <v>0</v>
      </c>
      <c r="N344" s="79">
        <f t="shared" si="45"/>
        <v>168191.5091058148</v>
      </c>
      <c r="O344" s="36"/>
      <c r="P344" s="36"/>
      <c r="Q344" s="36"/>
    </row>
    <row r="345" spans="1:17" s="55" customFormat="1" ht="12.75">
      <c r="A345" s="30" t="s">
        <v>487</v>
      </c>
      <c r="B345" s="31" t="s">
        <v>358</v>
      </c>
      <c r="C345" s="55">
        <v>3902</v>
      </c>
      <c r="D345" s="32">
        <v>5502385.07</v>
      </c>
      <c r="E345" s="33">
        <v>318600</v>
      </c>
      <c r="F345" s="34">
        <f t="shared" si="50"/>
        <v>67389.53717244194</v>
      </c>
      <c r="G345" s="35">
        <f t="shared" si="46"/>
        <v>0.0036789242814091842</v>
      </c>
      <c r="H345" s="36">
        <f t="shared" si="51"/>
        <v>17.270511833019462</v>
      </c>
      <c r="I345" s="31">
        <f t="shared" si="53"/>
        <v>24467.537172441942</v>
      </c>
      <c r="J345" s="36">
        <f t="shared" si="52"/>
        <v>24467.537172441942</v>
      </c>
      <c r="K345" s="36">
        <f t="shared" si="47"/>
        <v>0.006493308782924891</v>
      </c>
      <c r="L345" s="77">
        <f t="shared" si="48"/>
        <v>730044.5093210528</v>
      </c>
      <c r="M345" s="78">
        <f t="shared" si="49"/>
        <v>348105.74490797444</v>
      </c>
      <c r="N345" s="79">
        <f t="shared" si="45"/>
        <v>1078150.2542290273</v>
      </c>
      <c r="O345" s="36"/>
      <c r="P345" s="36"/>
      <c r="Q345" s="36"/>
    </row>
    <row r="346" spans="1:17" s="55" customFormat="1" ht="12.75">
      <c r="A346" s="30" t="s">
        <v>480</v>
      </c>
      <c r="B346" s="31" t="s">
        <v>169</v>
      </c>
      <c r="C346" s="55">
        <v>2933</v>
      </c>
      <c r="D346" s="32">
        <v>2841368.27</v>
      </c>
      <c r="E346" s="33">
        <v>288600</v>
      </c>
      <c r="F346" s="34">
        <f t="shared" si="50"/>
        <v>28876.41419234234</v>
      </c>
      <c r="G346" s="35">
        <f t="shared" si="46"/>
        <v>0.0015764189188656435</v>
      </c>
      <c r="H346" s="36">
        <f t="shared" si="51"/>
        <v>9.8453509009009</v>
      </c>
      <c r="I346" s="31">
        <f t="shared" si="53"/>
        <v>-3386.585807657659</v>
      </c>
      <c r="J346" s="36">
        <f t="shared" si="52"/>
        <v>0</v>
      </c>
      <c r="K346" s="36">
        <f t="shared" si="47"/>
        <v>0</v>
      </c>
      <c r="L346" s="77">
        <f t="shared" si="48"/>
        <v>312824.04531219834</v>
      </c>
      <c r="M346" s="78">
        <f t="shared" si="49"/>
        <v>0</v>
      </c>
      <c r="N346" s="79">
        <f t="shared" si="45"/>
        <v>312824.04531219834</v>
      </c>
      <c r="O346" s="36"/>
      <c r="P346" s="36"/>
      <c r="Q346" s="36"/>
    </row>
    <row r="347" spans="1:17" s="55" customFormat="1" ht="12.75">
      <c r="A347" s="30" t="s">
        <v>489</v>
      </c>
      <c r="B347" s="31" t="s">
        <v>466</v>
      </c>
      <c r="C347" s="55">
        <v>718</v>
      </c>
      <c r="D347" s="32">
        <v>29434.5</v>
      </c>
      <c r="E347" s="33">
        <v>2325</v>
      </c>
      <c r="F347" s="34">
        <f t="shared" si="50"/>
        <v>9089.88</v>
      </c>
      <c r="G347" s="35">
        <f t="shared" si="46"/>
        <v>0.0004962340097621409</v>
      </c>
      <c r="H347" s="36">
        <f t="shared" si="51"/>
        <v>12.66</v>
      </c>
      <c r="I347" s="31">
        <f t="shared" si="53"/>
        <v>1191.88</v>
      </c>
      <c r="J347" s="36">
        <f t="shared" si="52"/>
        <v>1191.88</v>
      </c>
      <c r="K347" s="36">
        <f t="shared" si="47"/>
        <v>0.00031630665635237363</v>
      </c>
      <c r="L347" s="77">
        <f t="shared" si="48"/>
        <v>98472.51165127399</v>
      </c>
      <c r="M347" s="78">
        <f t="shared" si="49"/>
        <v>16957.173593598272</v>
      </c>
      <c r="N347" s="79">
        <f t="shared" si="45"/>
        <v>115429.68524487226</v>
      </c>
      <c r="O347" s="36"/>
      <c r="P347" s="36"/>
      <c r="Q347" s="36"/>
    </row>
    <row r="348" spans="1:17" s="55" customFormat="1" ht="12.75">
      <c r="A348" s="30" t="s">
        <v>487</v>
      </c>
      <c r="B348" s="31" t="s">
        <v>359</v>
      </c>
      <c r="C348" s="55">
        <v>84</v>
      </c>
      <c r="D348" s="32">
        <v>985639.9</v>
      </c>
      <c r="E348" s="33">
        <v>99750</v>
      </c>
      <c r="F348" s="34">
        <f t="shared" si="50"/>
        <v>830.0125473684211</v>
      </c>
      <c r="G348" s="35">
        <f t="shared" si="46"/>
        <v>4.531197931474569E-05</v>
      </c>
      <c r="H348" s="36">
        <f t="shared" si="51"/>
        <v>9.881101754385964</v>
      </c>
      <c r="I348" s="31">
        <f t="shared" si="53"/>
        <v>-93.98745263157898</v>
      </c>
      <c r="J348" s="36">
        <f t="shared" si="52"/>
        <v>0</v>
      </c>
      <c r="K348" s="36">
        <f t="shared" si="47"/>
        <v>0</v>
      </c>
      <c r="L348" s="77">
        <f t="shared" si="48"/>
        <v>8991.694086329024</v>
      </c>
      <c r="M348" s="78">
        <f t="shared" si="49"/>
        <v>0</v>
      </c>
      <c r="N348" s="79">
        <f t="shared" si="45"/>
        <v>8991.694086329024</v>
      </c>
      <c r="O348" s="36"/>
      <c r="P348" s="36"/>
      <c r="Q348" s="36"/>
    </row>
    <row r="349" spans="1:17" s="55" customFormat="1" ht="12.75">
      <c r="A349" s="30" t="s">
        <v>484</v>
      </c>
      <c r="B349" s="31" t="s">
        <v>297</v>
      </c>
      <c r="C349" s="55">
        <v>1333</v>
      </c>
      <c r="D349" s="32">
        <v>1240750.36</v>
      </c>
      <c r="E349" s="33">
        <v>102750</v>
      </c>
      <c r="F349" s="34">
        <f t="shared" si="50"/>
        <v>16096.547249440391</v>
      </c>
      <c r="G349" s="35">
        <f t="shared" si="46"/>
        <v>0.0008787414338710265</v>
      </c>
      <c r="H349" s="36">
        <f t="shared" si="51"/>
        <v>12.075429294403895</v>
      </c>
      <c r="I349" s="31">
        <f t="shared" si="53"/>
        <v>1433.5472494403919</v>
      </c>
      <c r="J349" s="36">
        <f t="shared" si="52"/>
        <v>1433.5472494403919</v>
      </c>
      <c r="K349" s="36">
        <f t="shared" si="47"/>
        <v>0.00038044143470284964</v>
      </c>
      <c r="L349" s="77">
        <f t="shared" si="48"/>
        <v>174377.15751646901</v>
      </c>
      <c r="M349" s="78">
        <f t="shared" si="49"/>
        <v>20395.433737780688</v>
      </c>
      <c r="N349" s="79">
        <f t="shared" si="45"/>
        <v>194772.5912542497</v>
      </c>
      <c r="O349" s="36"/>
      <c r="P349" s="36"/>
      <c r="Q349" s="36"/>
    </row>
    <row r="350" spans="1:17" s="55" customFormat="1" ht="12.75">
      <c r="A350" s="30" t="s">
        <v>475</v>
      </c>
      <c r="B350" s="31" t="s">
        <v>10</v>
      </c>
      <c r="C350" s="55">
        <v>5914</v>
      </c>
      <c r="D350" s="32">
        <v>9901507.23</v>
      </c>
      <c r="E350" s="33">
        <v>1040550</v>
      </c>
      <c r="F350" s="34">
        <f t="shared" si="50"/>
        <v>56275.540587400894</v>
      </c>
      <c r="G350" s="35">
        <f t="shared" si="46"/>
        <v>0.003072189859186046</v>
      </c>
      <c r="H350" s="36">
        <f t="shared" si="51"/>
        <v>9.515647715150642</v>
      </c>
      <c r="I350" s="31">
        <f t="shared" si="53"/>
        <v>-8778.459412599103</v>
      </c>
      <c r="J350" s="36">
        <f t="shared" si="52"/>
        <v>0</v>
      </c>
      <c r="K350" s="36">
        <f t="shared" si="47"/>
        <v>0</v>
      </c>
      <c r="L350" s="77">
        <f t="shared" si="48"/>
        <v>609644.3326176559</v>
      </c>
      <c r="M350" s="78">
        <f t="shared" si="49"/>
        <v>0</v>
      </c>
      <c r="N350" s="79">
        <f t="shared" si="45"/>
        <v>609644.3326176559</v>
      </c>
      <c r="O350" s="36"/>
      <c r="P350" s="36"/>
      <c r="Q350" s="36"/>
    </row>
    <row r="351" spans="1:17" s="55" customFormat="1" ht="12.75">
      <c r="A351" s="30" t="s">
        <v>476</v>
      </c>
      <c r="B351" s="31" t="s">
        <v>58</v>
      </c>
      <c r="C351" s="55">
        <v>354</v>
      </c>
      <c r="D351" s="32">
        <v>946632.84</v>
      </c>
      <c r="E351" s="33">
        <v>85550</v>
      </c>
      <c r="F351" s="34">
        <f t="shared" si="50"/>
        <v>3917.101406896552</v>
      </c>
      <c r="G351" s="35">
        <f t="shared" si="46"/>
        <v>0.0002138420900814092</v>
      </c>
      <c r="H351" s="36">
        <f t="shared" si="51"/>
        <v>11.06525821157218</v>
      </c>
      <c r="I351" s="31">
        <f t="shared" si="53"/>
        <v>23.10140689655181</v>
      </c>
      <c r="J351" s="36">
        <f t="shared" si="52"/>
        <v>23.10140689655181</v>
      </c>
      <c r="K351" s="36">
        <f t="shared" si="47"/>
        <v>6.130758778135355E-06</v>
      </c>
      <c r="L351" s="77">
        <f t="shared" si="48"/>
        <v>42434.753146338844</v>
      </c>
      <c r="M351" s="78">
        <f t="shared" si="49"/>
        <v>328.6694692428578</v>
      </c>
      <c r="N351" s="79">
        <f t="shared" si="45"/>
        <v>42763.4226155817</v>
      </c>
      <c r="O351" s="36"/>
      <c r="P351" s="36"/>
      <c r="Q351" s="36"/>
    </row>
    <row r="352" spans="1:17" s="55" customFormat="1" ht="12.75">
      <c r="A352" s="30" t="s">
        <v>483</v>
      </c>
      <c r="B352" s="31" t="s">
        <v>239</v>
      </c>
      <c r="C352" s="55">
        <v>1621</v>
      </c>
      <c r="D352" s="32">
        <v>1901002.78</v>
      </c>
      <c r="E352" s="33">
        <v>181350</v>
      </c>
      <c r="F352" s="34">
        <f t="shared" si="50"/>
        <v>16992.145058615937</v>
      </c>
      <c r="G352" s="35">
        <f t="shared" si="46"/>
        <v>0.0009276338386091936</v>
      </c>
      <c r="H352" s="36">
        <f t="shared" si="51"/>
        <v>10.482507747449683</v>
      </c>
      <c r="I352" s="31">
        <f t="shared" si="53"/>
        <v>-838.8549413840644</v>
      </c>
      <c r="J352" s="36">
        <f t="shared" si="52"/>
        <v>0</v>
      </c>
      <c r="K352" s="36">
        <f t="shared" si="47"/>
        <v>0</v>
      </c>
      <c r="L352" s="77">
        <f t="shared" si="48"/>
        <v>184079.35003154012</v>
      </c>
      <c r="M352" s="78">
        <f t="shared" si="49"/>
        <v>0</v>
      </c>
      <c r="N352" s="79">
        <f t="shared" si="45"/>
        <v>184079.35003154012</v>
      </c>
      <c r="O352" s="36"/>
      <c r="P352" s="36"/>
      <c r="Q352" s="36"/>
    </row>
    <row r="353" spans="1:17" s="55" customFormat="1" ht="12.75">
      <c r="A353" s="30" t="s">
        <v>477</v>
      </c>
      <c r="B353" s="31" t="s">
        <v>88</v>
      </c>
      <c r="C353" s="55">
        <v>68616</v>
      </c>
      <c r="D353" s="32">
        <v>184067576.8</v>
      </c>
      <c r="E353" s="33">
        <v>14790100</v>
      </c>
      <c r="F353" s="34">
        <f t="shared" si="50"/>
        <v>853948.3066178593</v>
      </c>
      <c r="G353" s="35">
        <f t="shared" si="46"/>
        <v>0.046618678389876496</v>
      </c>
      <c r="H353" s="36">
        <f t="shared" si="51"/>
        <v>12.445323344669745</v>
      </c>
      <c r="I353" s="31">
        <f t="shared" si="53"/>
        <v>99172.30661785924</v>
      </c>
      <c r="J353" s="36">
        <f t="shared" si="52"/>
        <v>99172.30661785924</v>
      </c>
      <c r="K353" s="36">
        <f t="shared" si="47"/>
        <v>0.026318807857374425</v>
      </c>
      <c r="L353" s="77">
        <f t="shared" si="48"/>
        <v>9250995.015667189</v>
      </c>
      <c r="M353" s="78">
        <f t="shared" si="49"/>
        <v>1410949.1047727908</v>
      </c>
      <c r="N353" s="79">
        <f t="shared" si="45"/>
        <v>10661944.12043998</v>
      </c>
      <c r="O353" s="36"/>
      <c r="P353" s="36"/>
      <c r="Q353" s="36"/>
    </row>
    <row r="354" spans="1:17" s="55" customFormat="1" ht="12.75">
      <c r="A354" s="30" t="s">
        <v>477</v>
      </c>
      <c r="B354" s="31" t="s">
        <v>89</v>
      </c>
      <c r="C354" s="55">
        <v>1574</v>
      </c>
      <c r="D354" s="32">
        <v>4557398.76</v>
      </c>
      <c r="E354" s="33">
        <v>346000</v>
      </c>
      <c r="F354" s="34">
        <f t="shared" si="50"/>
        <v>20732.21285618497</v>
      </c>
      <c r="G354" s="35">
        <f t="shared" si="46"/>
        <v>0.0011318113238972217</v>
      </c>
      <c r="H354" s="36">
        <f t="shared" si="51"/>
        <v>13.171672716763005</v>
      </c>
      <c r="I354" s="31">
        <f t="shared" si="53"/>
        <v>3418.2128561849704</v>
      </c>
      <c r="J354" s="36">
        <f t="shared" si="52"/>
        <v>3418.2128561849704</v>
      </c>
      <c r="K354" s="36">
        <f t="shared" si="47"/>
        <v>0.0009071412216335242</v>
      </c>
      <c r="L354" s="77">
        <f t="shared" si="48"/>
        <v>224596.2622209938</v>
      </c>
      <c r="M354" s="78">
        <f t="shared" si="49"/>
        <v>48631.76559905184</v>
      </c>
      <c r="N354" s="79">
        <f t="shared" si="45"/>
        <v>273228.02782004565</v>
      </c>
      <c r="O354" s="36"/>
      <c r="P354" s="36"/>
      <c r="Q354" s="36"/>
    </row>
    <row r="355" spans="1:17" s="55" customFormat="1" ht="12.75">
      <c r="A355" s="30" t="s">
        <v>476</v>
      </c>
      <c r="B355" s="31" t="s">
        <v>59</v>
      </c>
      <c r="C355" s="55">
        <v>8792</v>
      </c>
      <c r="D355" s="32">
        <v>13102314.27</v>
      </c>
      <c r="E355" s="33">
        <v>618900</v>
      </c>
      <c r="F355" s="34">
        <f t="shared" si="50"/>
        <v>186129.49921124574</v>
      </c>
      <c r="G355" s="35">
        <f t="shared" si="46"/>
        <v>0.010161166894240159</v>
      </c>
      <c r="H355" s="36">
        <f t="shared" si="51"/>
        <v>21.170325206010663</v>
      </c>
      <c r="I355" s="31">
        <f t="shared" si="53"/>
        <v>89417.49921124574</v>
      </c>
      <c r="J355" s="36">
        <f t="shared" si="52"/>
        <v>89417.49921124574</v>
      </c>
      <c r="K355" s="36">
        <f t="shared" si="47"/>
        <v>0.023730031710323306</v>
      </c>
      <c r="L355" s="77">
        <f t="shared" si="48"/>
        <v>2016378.5748244412</v>
      </c>
      <c r="M355" s="78">
        <f t="shared" si="49"/>
        <v>1272165.0303978005</v>
      </c>
      <c r="N355" s="79">
        <f t="shared" si="45"/>
        <v>3288543.605222242</v>
      </c>
      <c r="O355" s="36"/>
      <c r="P355" s="36"/>
      <c r="Q355" s="36"/>
    </row>
    <row r="356" spans="1:17" s="55" customFormat="1" ht="12.75">
      <c r="A356" s="30" t="s">
        <v>489</v>
      </c>
      <c r="B356" s="31" t="s">
        <v>420</v>
      </c>
      <c r="C356" s="55">
        <v>751</v>
      </c>
      <c r="D356" s="32">
        <v>1022990.37</v>
      </c>
      <c r="E356" s="33">
        <v>70700</v>
      </c>
      <c r="F356" s="34">
        <f t="shared" si="50"/>
        <v>10866.559658698727</v>
      </c>
      <c r="G356" s="35">
        <f t="shared" si="46"/>
        <v>0.0005932263651176464</v>
      </c>
      <c r="H356" s="36">
        <f t="shared" si="51"/>
        <v>14.46945360678925</v>
      </c>
      <c r="I356" s="31">
        <f t="shared" si="53"/>
        <v>2605.5596586987263</v>
      </c>
      <c r="J356" s="36">
        <f t="shared" si="52"/>
        <v>2605.5596586987263</v>
      </c>
      <c r="K356" s="36">
        <f t="shared" si="47"/>
        <v>0.0006914755374447309</v>
      </c>
      <c r="L356" s="77">
        <f t="shared" si="48"/>
        <v>117719.64234956616</v>
      </c>
      <c r="M356" s="78">
        <f t="shared" si="49"/>
        <v>37069.946169942414</v>
      </c>
      <c r="N356" s="79">
        <f t="shared" si="45"/>
        <v>154789.58851950857</v>
      </c>
      <c r="O356" s="36"/>
      <c r="P356" s="36"/>
      <c r="Q356" s="36"/>
    </row>
    <row r="357" spans="1:17" s="55" customFormat="1" ht="12.75">
      <c r="A357" s="30" t="s">
        <v>488</v>
      </c>
      <c r="B357" s="31" t="s">
        <v>382</v>
      </c>
      <c r="C357" s="55">
        <v>706</v>
      </c>
      <c r="D357" s="32">
        <v>936592.42</v>
      </c>
      <c r="E357" s="33">
        <v>75750</v>
      </c>
      <c r="F357" s="34">
        <f t="shared" si="50"/>
        <v>8729.164996963696</v>
      </c>
      <c r="G357" s="35">
        <f t="shared" si="46"/>
        <v>0.0004765418848564142</v>
      </c>
      <c r="H357" s="36">
        <f t="shared" si="51"/>
        <v>12.364256369636964</v>
      </c>
      <c r="I357" s="31">
        <f t="shared" si="53"/>
        <v>963.1649969636965</v>
      </c>
      <c r="J357" s="36">
        <f t="shared" si="52"/>
        <v>963.1649969636965</v>
      </c>
      <c r="K357" s="36">
        <f t="shared" si="47"/>
        <v>0.0002556092053774129</v>
      </c>
      <c r="L357" s="77">
        <f t="shared" si="48"/>
        <v>94564.81294245918</v>
      </c>
      <c r="M357" s="78">
        <f t="shared" si="49"/>
        <v>13703.188284719059</v>
      </c>
      <c r="N357" s="79">
        <f t="shared" si="45"/>
        <v>108268.00122717823</v>
      </c>
      <c r="O357" s="36"/>
      <c r="P357" s="36"/>
      <c r="Q357" s="36"/>
    </row>
    <row r="358" spans="1:17" s="55" customFormat="1" ht="12.75">
      <c r="A358" s="30" t="s">
        <v>480</v>
      </c>
      <c r="B358" s="31" t="s">
        <v>170</v>
      </c>
      <c r="C358" s="55">
        <v>1751</v>
      </c>
      <c r="D358" s="32">
        <v>1587382.26</v>
      </c>
      <c r="E358" s="33">
        <v>113050</v>
      </c>
      <c r="F358" s="34">
        <f t="shared" si="50"/>
        <v>24586.522222556392</v>
      </c>
      <c r="G358" s="35">
        <f t="shared" si="46"/>
        <v>0.0013422254758704345</v>
      </c>
      <c r="H358" s="36">
        <f t="shared" si="51"/>
        <v>14.041417602830606</v>
      </c>
      <c r="I358" s="31">
        <f t="shared" si="53"/>
        <v>5325.522222556391</v>
      </c>
      <c r="J358" s="36">
        <f t="shared" si="52"/>
        <v>5325.522222556391</v>
      </c>
      <c r="K358" s="36">
        <f t="shared" si="47"/>
        <v>0.0014133118498062499</v>
      </c>
      <c r="L358" s="77">
        <f t="shared" si="48"/>
        <v>266350.77647064556</v>
      </c>
      <c r="M358" s="78">
        <f t="shared" si="49"/>
        <v>75767.53096322952</v>
      </c>
      <c r="N358" s="79">
        <f t="shared" si="45"/>
        <v>342118.3074338751</v>
      </c>
      <c r="O358" s="36"/>
      <c r="P358" s="36"/>
      <c r="Q358" s="36"/>
    </row>
    <row r="359" spans="1:17" s="55" customFormat="1" ht="12.75">
      <c r="A359" s="30" t="s">
        <v>478</v>
      </c>
      <c r="B359" s="31" t="s">
        <v>468</v>
      </c>
      <c r="C359" s="55">
        <v>1234</v>
      </c>
      <c r="D359" s="32">
        <v>7639819.83</v>
      </c>
      <c r="E359" s="33">
        <v>664750</v>
      </c>
      <c r="F359" s="34">
        <f t="shared" si="50"/>
        <v>14182.0799852877</v>
      </c>
      <c r="G359" s="35">
        <f t="shared" si="46"/>
        <v>0.000774226988460433</v>
      </c>
      <c r="H359" s="36">
        <f t="shared" si="51"/>
        <v>11.492771462955998</v>
      </c>
      <c r="I359" s="31">
        <f t="shared" si="53"/>
        <v>608.0799852877019</v>
      </c>
      <c r="J359" s="36">
        <f t="shared" si="52"/>
        <v>608.0799852877019</v>
      </c>
      <c r="K359" s="36">
        <f t="shared" si="47"/>
        <v>0.0001613750939198187</v>
      </c>
      <c r="L359" s="77">
        <f t="shared" si="48"/>
        <v>153637.34577250117</v>
      </c>
      <c r="M359" s="78">
        <f t="shared" si="49"/>
        <v>8651.305390908685</v>
      </c>
      <c r="N359" s="79">
        <f t="shared" si="45"/>
        <v>162288.65116340984</v>
      </c>
      <c r="O359" s="36"/>
      <c r="P359" s="36"/>
      <c r="Q359" s="36"/>
    </row>
    <row r="360" spans="1:17" s="55" customFormat="1" ht="12.75">
      <c r="A360" s="30" t="s">
        <v>478</v>
      </c>
      <c r="B360" s="31" t="s">
        <v>469</v>
      </c>
      <c r="C360" s="55">
        <v>184</v>
      </c>
      <c r="D360" s="32">
        <v>1218973.25</v>
      </c>
      <c r="E360" s="33">
        <v>236050</v>
      </c>
      <c r="F360" s="34">
        <f t="shared" si="50"/>
        <v>950.1846134293581</v>
      </c>
      <c r="G360" s="35">
        <f t="shared" si="46"/>
        <v>5.187240323704386E-05</v>
      </c>
      <c r="H360" s="36">
        <f t="shared" si="51"/>
        <v>5.164046812116077</v>
      </c>
      <c r="I360" s="31">
        <f t="shared" si="53"/>
        <v>-1073.8153865706417</v>
      </c>
      <c r="J360" s="36">
        <f t="shared" si="52"/>
        <v>0</v>
      </c>
      <c r="K360" s="36">
        <f t="shared" si="47"/>
        <v>0</v>
      </c>
      <c r="L360" s="77">
        <f t="shared" si="48"/>
        <v>10293.542424848705</v>
      </c>
      <c r="M360" s="78">
        <f t="shared" si="49"/>
        <v>0</v>
      </c>
      <c r="N360" s="79">
        <f t="shared" si="45"/>
        <v>10293.542424848705</v>
      </c>
      <c r="O360" s="36"/>
      <c r="P360" s="36"/>
      <c r="Q360" s="36"/>
    </row>
    <row r="361" spans="1:17" s="55" customFormat="1" ht="12.75">
      <c r="A361" s="30" t="s">
        <v>477</v>
      </c>
      <c r="B361" s="31" t="s">
        <v>90</v>
      </c>
      <c r="C361" s="55">
        <v>4591</v>
      </c>
      <c r="D361" s="32">
        <v>14611020.45</v>
      </c>
      <c r="E361" s="33">
        <v>1565250</v>
      </c>
      <c r="F361" s="34">
        <f t="shared" si="50"/>
        <v>42855.2594703402</v>
      </c>
      <c r="G361" s="35">
        <f t="shared" si="46"/>
        <v>0.002339550934265786</v>
      </c>
      <c r="H361" s="36">
        <f t="shared" si="51"/>
        <v>9.334624149496886</v>
      </c>
      <c r="I361" s="31">
        <f t="shared" si="53"/>
        <v>-7645.740529659797</v>
      </c>
      <c r="J361" s="36">
        <f t="shared" si="52"/>
        <v>0</v>
      </c>
      <c r="K361" s="36">
        <f t="shared" si="47"/>
        <v>0</v>
      </c>
      <c r="L361" s="77">
        <f t="shared" si="48"/>
        <v>464259.70832524146</v>
      </c>
      <c r="M361" s="78">
        <f t="shared" si="49"/>
        <v>0</v>
      </c>
      <c r="N361" s="79">
        <f t="shared" si="45"/>
        <v>464259.70832524146</v>
      </c>
      <c r="O361" s="36"/>
      <c r="P361" s="36"/>
      <c r="Q361" s="36"/>
    </row>
    <row r="362" spans="1:17" s="55" customFormat="1" ht="12.75">
      <c r="A362" s="30" t="s">
        <v>480</v>
      </c>
      <c r="B362" s="31" t="s">
        <v>171</v>
      </c>
      <c r="C362" s="55">
        <v>2630</v>
      </c>
      <c r="D362" s="32">
        <v>4606261.88</v>
      </c>
      <c r="E362" s="33">
        <v>360400</v>
      </c>
      <c r="F362" s="34">
        <f t="shared" si="50"/>
        <v>33613.953230854604</v>
      </c>
      <c r="G362" s="35">
        <f t="shared" si="46"/>
        <v>0.0018350502752186007</v>
      </c>
      <c r="H362" s="36">
        <f t="shared" si="51"/>
        <v>12.780970810210876</v>
      </c>
      <c r="I362" s="31">
        <f t="shared" si="53"/>
        <v>4683.953230854604</v>
      </c>
      <c r="J362" s="36">
        <f t="shared" si="52"/>
        <v>4683.953230854604</v>
      </c>
      <c r="K362" s="36">
        <f t="shared" si="47"/>
        <v>0.0012430492876485193</v>
      </c>
      <c r="L362" s="77">
        <f t="shared" si="48"/>
        <v>364146.7655426375</v>
      </c>
      <c r="M362" s="78">
        <f t="shared" si="49"/>
        <v>66639.76913774625</v>
      </c>
      <c r="N362" s="79">
        <f t="shared" si="45"/>
        <v>430786.53468038375</v>
      </c>
      <c r="O362" s="36"/>
      <c r="P362" s="36"/>
      <c r="Q362" s="36"/>
    </row>
    <row r="363" spans="1:17" s="55" customFormat="1" ht="12.75">
      <c r="A363" s="30" t="s">
        <v>476</v>
      </c>
      <c r="B363" s="31" t="s">
        <v>60</v>
      </c>
      <c r="C363" s="55">
        <v>126</v>
      </c>
      <c r="D363" s="32">
        <v>141750</v>
      </c>
      <c r="E363" s="33">
        <v>17950</v>
      </c>
      <c r="F363" s="34">
        <f t="shared" si="50"/>
        <v>995.0139275766016</v>
      </c>
      <c r="G363" s="35">
        <f t="shared" si="46"/>
        <v>5.4319721608042525E-05</v>
      </c>
      <c r="H363" s="36">
        <f t="shared" si="51"/>
        <v>7.896935933147632</v>
      </c>
      <c r="I363" s="31">
        <f t="shared" si="53"/>
        <v>-390.98607242339835</v>
      </c>
      <c r="J363" s="36">
        <f t="shared" si="52"/>
        <v>0</v>
      </c>
      <c r="K363" s="36">
        <f t="shared" si="47"/>
        <v>0</v>
      </c>
      <c r="L363" s="77">
        <f t="shared" si="48"/>
        <v>10779.187467432663</v>
      </c>
      <c r="M363" s="78">
        <f t="shared" si="49"/>
        <v>0</v>
      </c>
      <c r="N363" s="79">
        <f t="shared" si="45"/>
        <v>10779.187467432663</v>
      </c>
      <c r="O363" s="36"/>
      <c r="P363" s="36"/>
      <c r="Q363" s="36"/>
    </row>
    <row r="364" spans="1:17" s="55" customFormat="1" ht="12.75">
      <c r="A364" s="30" t="s">
        <v>486</v>
      </c>
      <c r="B364" s="31" t="s">
        <v>331</v>
      </c>
      <c r="C364" s="55">
        <v>3533</v>
      </c>
      <c r="D364" s="32">
        <v>4707975.41</v>
      </c>
      <c r="E364" s="33">
        <v>366600</v>
      </c>
      <c r="F364" s="34">
        <f t="shared" si="50"/>
        <v>45371.73247007638</v>
      </c>
      <c r="G364" s="35">
        <f t="shared" si="46"/>
        <v>0.0024769300291622256</v>
      </c>
      <c r="H364" s="36">
        <f t="shared" si="51"/>
        <v>12.842267894162575</v>
      </c>
      <c r="I364" s="31">
        <f t="shared" si="53"/>
        <v>6508.732470076377</v>
      </c>
      <c r="J364" s="36">
        <f t="shared" si="52"/>
        <v>6508.732470076377</v>
      </c>
      <c r="K364" s="36">
        <f t="shared" si="47"/>
        <v>0.001727317686933235</v>
      </c>
      <c r="L364" s="77">
        <f t="shared" si="48"/>
        <v>491521.1701692523</v>
      </c>
      <c r="M364" s="78">
        <f t="shared" si="49"/>
        <v>92601.35782912272</v>
      </c>
      <c r="N364" s="79">
        <f t="shared" si="45"/>
        <v>584122.527998375</v>
      </c>
      <c r="O364" s="36"/>
      <c r="P364" s="36"/>
      <c r="Q364" s="36"/>
    </row>
    <row r="365" spans="1:17" s="55" customFormat="1" ht="12.75">
      <c r="A365" s="30" t="s">
        <v>487</v>
      </c>
      <c r="B365" s="31" t="s">
        <v>360</v>
      </c>
      <c r="C365" s="55">
        <v>482</v>
      </c>
      <c r="D365" s="32">
        <v>593800.53</v>
      </c>
      <c r="E365" s="33">
        <v>50850</v>
      </c>
      <c r="F365" s="34">
        <f t="shared" si="50"/>
        <v>5628.551729793511</v>
      </c>
      <c r="G365" s="35">
        <f t="shared" si="46"/>
        <v>0.0003072734506978166</v>
      </c>
      <c r="H365" s="36">
        <f t="shared" si="51"/>
        <v>11.677493215339233</v>
      </c>
      <c r="I365" s="31">
        <f t="shared" si="53"/>
        <v>326.5517297935102</v>
      </c>
      <c r="J365" s="36">
        <f t="shared" si="52"/>
        <v>326.5517297935102</v>
      </c>
      <c r="K365" s="36">
        <f t="shared" si="47"/>
        <v>8.666181643879332E-05</v>
      </c>
      <c r="L365" s="77">
        <f t="shared" si="48"/>
        <v>60975.24123441564</v>
      </c>
      <c r="M365" s="78">
        <f t="shared" si="49"/>
        <v>4645.932786352946</v>
      </c>
      <c r="N365" s="79">
        <f t="shared" si="45"/>
        <v>65621.17402076858</v>
      </c>
      <c r="O365" s="36"/>
      <c r="P365" s="36"/>
      <c r="Q365" s="36"/>
    </row>
    <row r="366" spans="1:17" s="55" customFormat="1" ht="12.75">
      <c r="A366" s="30" t="s">
        <v>489</v>
      </c>
      <c r="B366" s="31" t="s">
        <v>421</v>
      </c>
      <c r="C366" s="55">
        <v>540</v>
      </c>
      <c r="D366" s="32">
        <v>714592.35</v>
      </c>
      <c r="E366" s="33">
        <v>61750</v>
      </c>
      <c r="F366" s="34">
        <f t="shared" si="50"/>
        <v>6249.066704453441</v>
      </c>
      <c r="G366" s="35">
        <f t="shared" si="46"/>
        <v>0.0003411485550988593</v>
      </c>
      <c r="H366" s="36">
        <f t="shared" si="51"/>
        <v>11.572345748987853</v>
      </c>
      <c r="I366" s="31">
        <f t="shared" si="53"/>
        <v>309.0667044534408</v>
      </c>
      <c r="J366" s="36">
        <f t="shared" si="52"/>
        <v>309.0667044534408</v>
      </c>
      <c r="K366" s="36">
        <f t="shared" si="47"/>
        <v>8.202155911292674E-05</v>
      </c>
      <c r="L366" s="77">
        <f t="shared" si="48"/>
        <v>67697.4056713488</v>
      </c>
      <c r="M366" s="78">
        <f t="shared" si="49"/>
        <v>4397.168976254596</v>
      </c>
      <c r="N366" s="79">
        <f t="shared" si="45"/>
        <v>72094.5746476034</v>
      </c>
      <c r="O366" s="36"/>
      <c r="P366" s="36"/>
      <c r="Q366" s="36"/>
    </row>
    <row r="367" spans="1:17" s="55" customFormat="1" ht="12.75">
      <c r="A367" s="30" t="s">
        <v>481</v>
      </c>
      <c r="B367" s="31" t="s">
        <v>191</v>
      </c>
      <c r="C367" s="55">
        <v>7029</v>
      </c>
      <c r="D367" s="32">
        <v>19271831.34</v>
      </c>
      <c r="E367" s="33">
        <v>983150</v>
      </c>
      <c r="F367" s="34">
        <f t="shared" si="50"/>
        <v>137783.35196954687</v>
      </c>
      <c r="G367" s="35">
        <f t="shared" si="46"/>
        <v>0.0075218578492033585</v>
      </c>
      <c r="H367" s="36">
        <f t="shared" si="51"/>
        <v>19.602127183034124</v>
      </c>
      <c r="I367" s="31">
        <f t="shared" si="53"/>
        <v>60464.35196954686</v>
      </c>
      <c r="J367" s="36">
        <f t="shared" si="52"/>
        <v>60464.35196954686</v>
      </c>
      <c r="K367" s="36">
        <f t="shared" si="47"/>
        <v>0.016046310870222187</v>
      </c>
      <c r="L367" s="77">
        <f t="shared" si="48"/>
        <v>1492634.9668172507</v>
      </c>
      <c r="M367" s="78">
        <f t="shared" si="49"/>
        <v>860241.3939088092</v>
      </c>
      <c r="N367" s="79">
        <f t="shared" si="45"/>
        <v>2352876.36072606</v>
      </c>
      <c r="O367" s="36"/>
      <c r="P367" s="36"/>
      <c r="Q367" s="36"/>
    </row>
    <row r="368" spans="1:17" s="55" customFormat="1" ht="12.75">
      <c r="A368" s="30" t="s">
        <v>481</v>
      </c>
      <c r="B368" s="31" t="s">
        <v>192</v>
      </c>
      <c r="C368" s="55">
        <v>3709</v>
      </c>
      <c r="D368" s="32">
        <v>15855551.7787</v>
      </c>
      <c r="E368" s="33">
        <v>1212950</v>
      </c>
      <c r="F368" s="34">
        <f t="shared" si="50"/>
        <v>48483.648581720845</v>
      </c>
      <c r="G368" s="35">
        <f t="shared" si="46"/>
        <v>0.0026468155073120737</v>
      </c>
      <c r="H368" s="36">
        <f t="shared" si="51"/>
        <v>13.071892311059813</v>
      </c>
      <c r="I368" s="31">
        <f t="shared" si="53"/>
        <v>7684.648581720845</v>
      </c>
      <c r="J368" s="36">
        <f t="shared" si="52"/>
        <v>7684.648581720845</v>
      </c>
      <c r="K368" s="36">
        <f t="shared" si="47"/>
        <v>0.002039387772365616</v>
      </c>
      <c r="L368" s="77">
        <f t="shared" si="48"/>
        <v>525233.187881444</v>
      </c>
      <c r="M368" s="78">
        <f t="shared" si="49"/>
        <v>109331.40920733557</v>
      </c>
      <c r="N368" s="79">
        <f t="shared" si="45"/>
        <v>634564.5970887796</v>
      </c>
      <c r="O368" s="36"/>
      <c r="P368" s="36"/>
      <c r="Q368" s="36"/>
    </row>
    <row r="369" spans="1:17" s="55" customFormat="1" ht="12.75">
      <c r="A369" s="30" t="s">
        <v>480</v>
      </c>
      <c r="B369" s="31" t="s">
        <v>172</v>
      </c>
      <c r="C369" s="55">
        <v>1158</v>
      </c>
      <c r="D369" s="32">
        <v>3262315.98</v>
      </c>
      <c r="E369" s="33">
        <v>424150</v>
      </c>
      <c r="F369" s="34">
        <f t="shared" si="50"/>
        <v>8906.664870541083</v>
      </c>
      <c r="G369" s="35">
        <f t="shared" si="46"/>
        <v>0.0004862319439108329</v>
      </c>
      <c r="H369" s="36">
        <f t="shared" si="51"/>
        <v>7.691420440881764</v>
      </c>
      <c r="I369" s="31">
        <f t="shared" si="53"/>
        <v>-3831.3351294589174</v>
      </c>
      <c r="J369" s="36">
        <f t="shared" si="52"/>
        <v>0</v>
      </c>
      <c r="K369" s="36">
        <f t="shared" si="47"/>
        <v>0</v>
      </c>
      <c r="L369" s="77">
        <f t="shared" si="48"/>
        <v>96487.70503442836</v>
      </c>
      <c r="M369" s="78">
        <f t="shared" si="49"/>
        <v>0</v>
      </c>
      <c r="N369" s="79">
        <f t="shared" si="45"/>
        <v>96487.70503442836</v>
      </c>
      <c r="O369" s="36"/>
      <c r="P369" s="36"/>
      <c r="Q369" s="36"/>
    </row>
    <row r="370" spans="1:17" s="55" customFormat="1" ht="12.75">
      <c r="A370" s="30" t="s">
        <v>489</v>
      </c>
      <c r="B370" s="31" t="s">
        <v>422</v>
      </c>
      <c r="C370" s="55">
        <v>289</v>
      </c>
      <c r="D370" s="32">
        <v>711026</v>
      </c>
      <c r="E370" s="33">
        <v>102250</v>
      </c>
      <c r="F370" s="34">
        <f t="shared" si="50"/>
        <v>2009.6480586797065</v>
      </c>
      <c r="G370" s="35">
        <f t="shared" si="46"/>
        <v>0.00010971054781463926</v>
      </c>
      <c r="H370" s="36">
        <f t="shared" si="51"/>
        <v>6.953799511002445</v>
      </c>
      <c r="I370" s="31">
        <f t="shared" si="53"/>
        <v>-1169.3519413202935</v>
      </c>
      <c r="J370" s="36">
        <f t="shared" si="52"/>
        <v>0</v>
      </c>
      <c r="K370" s="36">
        <f t="shared" si="47"/>
        <v>0</v>
      </c>
      <c r="L370" s="77">
        <f t="shared" si="48"/>
        <v>21770.924574724595</v>
      </c>
      <c r="M370" s="78">
        <f t="shared" si="49"/>
        <v>0</v>
      </c>
      <c r="N370" s="79">
        <f t="shared" si="45"/>
        <v>21770.924574724595</v>
      </c>
      <c r="O370" s="36"/>
      <c r="P370" s="36"/>
      <c r="Q370" s="36"/>
    </row>
    <row r="371" spans="1:17" s="55" customFormat="1" ht="12.75">
      <c r="A371" s="30" t="s">
        <v>483</v>
      </c>
      <c r="B371" s="31" t="s">
        <v>240</v>
      </c>
      <c r="C371" s="55">
        <v>356</v>
      </c>
      <c r="D371" s="32">
        <v>1770425.45</v>
      </c>
      <c r="E371" s="33">
        <v>166600</v>
      </c>
      <c r="F371" s="34">
        <f t="shared" si="50"/>
        <v>3783.1420180072023</v>
      </c>
      <c r="G371" s="35">
        <f t="shared" si="46"/>
        <v>0.00020652898972212523</v>
      </c>
      <c r="H371" s="36">
        <f t="shared" si="51"/>
        <v>10.626803421368548</v>
      </c>
      <c r="I371" s="31">
        <f t="shared" si="53"/>
        <v>-132.85798199279697</v>
      </c>
      <c r="J371" s="36">
        <f t="shared" si="52"/>
        <v>0</v>
      </c>
      <c r="K371" s="36">
        <f t="shared" si="47"/>
        <v>0</v>
      </c>
      <c r="L371" s="77">
        <f t="shared" si="48"/>
        <v>40983.543946304955</v>
      </c>
      <c r="M371" s="78">
        <f t="shared" si="49"/>
        <v>0</v>
      </c>
      <c r="N371" s="79">
        <f t="shared" si="45"/>
        <v>40983.543946304955</v>
      </c>
      <c r="O371" s="36"/>
      <c r="P371" s="36"/>
      <c r="Q371" s="36"/>
    </row>
    <row r="372" spans="1:17" s="55" customFormat="1" ht="12.75">
      <c r="A372" s="30" t="s">
        <v>483</v>
      </c>
      <c r="B372" s="31" t="s">
        <v>241</v>
      </c>
      <c r="C372" s="55">
        <v>6020</v>
      </c>
      <c r="D372" s="32">
        <v>12424792.74</v>
      </c>
      <c r="E372" s="33">
        <v>630300</v>
      </c>
      <c r="F372" s="34">
        <f t="shared" si="50"/>
        <v>118669.28810851976</v>
      </c>
      <c r="G372" s="35">
        <f t="shared" si="46"/>
        <v>0.00647838438722068</v>
      </c>
      <c r="H372" s="36">
        <f t="shared" si="51"/>
        <v>19.712506330318895</v>
      </c>
      <c r="I372" s="31">
        <f t="shared" si="53"/>
        <v>52449.28810851975</v>
      </c>
      <c r="J372" s="36">
        <f t="shared" si="52"/>
        <v>52449.28810851975</v>
      </c>
      <c r="K372" s="36">
        <f t="shared" si="47"/>
        <v>0.013919235954683518</v>
      </c>
      <c r="L372" s="77">
        <f t="shared" si="48"/>
        <v>1285568.4404980708</v>
      </c>
      <c r="M372" s="78">
        <f t="shared" si="49"/>
        <v>746209.0842339991</v>
      </c>
      <c r="N372" s="79">
        <f t="shared" si="45"/>
        <v>2031777.52473207</v>
      </c>
      <c r="O372" s="36"/>
      <c r="P372" s="36"/>
      <c r="Q372" s="36"/>
    </row>
    <row r="373" spans="1:17" s="55" customFormat="1" ht="12.75">
      <c r="A373" s="30" t="s">
        <v>475</v>
      </c>
      <c r="B373" s="31" t="s">
        <v>11</v>
      </c>
      <c r="C373" s="55">
        <v>5038</v>
      </c>
      <c r="D373" s="32">
        <v>5177168.89</v>
      </c>
      <c r="E373" s="33">
        <v>439500</v>
      </c>
      <c r="F373" s="34">
        <f t="shared" si="50"/>
        <v>59346.0224523777</v>
      </c>
      <c r="G373" s="35">
        <f t="shared" si="46"/>
        <v>0.003239813362220121</v>
      </c>
      <c r="H373" s="36">
        <f t="shared" si="51"/>
        <v>11.779678930602957</v>
      </c>
      <c r="I373" s="31">
        <f t="shared" si="53"/>
        <v>3928.0224523776974</v>
      </c>
      <c r="J373" s="36">
        <f t="shared" si="52"/>
        <v>3928.0224523776974</v>
      </c>
      <c r="K373" s="36">
        <f t="shared" si="47"/>
        <v>0.001042436862761889</v>
      </c>
      <c r="L373" s="77">
        <f t="shared" si="48"/>
        <v>642907.4847411112</v>
      </c>
      <c r="M373" s="78">
        <f t="shared" si="49"/>
        <v>55884.95369040526</v>
      </c>
      <c r="N373" s="79">
        <f t="shared" si="45"/>
        <v>698792.4384315164</v>
      </c>
      <c r="O373" s="36"/>
      <c r="P373" s="36"/>
      <c r="Q373" s="36"/>
    </row>
    <row r="374" spans="1:17" s="55" customFormat="1" ht="12.75">
      <c r="A374" s="30" t="s">
        <v>490</v>
      </c>
      <c r="B374" s="31" t="s">
        <v>453</v>
      </c>
      <c r="C374" s="55">
        <v>20818</v>
      </c>
      <c r="D374" s="32">
        <v>46196915.72</v>
      </c>
      <c r="E374" s="33">
        <v>3198550</v>
      </c>
      <c r="F374" s="34">
        <f t="shared" si="50"/>
        <v>300676.05366774317</v>
      </c>
      <c r="G374" s="35">
        <f t="shared" si="46"/>
        <v>0.016414483332123295</v>
      </c>
      <c r="H374" s="36">
        <f t="shared" si="51"/>
        <v>14.443080683434681</v>
      </c>
      <c r="I374" s="31">
        <f t="shared" si="53"/>
        <v>71678.0536677432</v>
      </c>
      <c r="J374" s="36">
        <f t="shared" si="52"/>
        <v>71678.0536677432</v>
      </c>
      <c r="K374" s="36">
        <f t="shared" si="47"/>
        <v>0.019022255167877502</v>
      </c>
      <c r="L374" s="77">
        <f t="shared" si="48"/>
        <v>3257284.606403597</v>
      </c>
      <c r="M374" s="78">
        <f t="shared" si="49"/>
        <v>1019781.5207027339</v>
      </c>
      <c r="N374" s="79">
        <f t="shared" si="45"/>
        <v>4277066.127106331</v>
      </c>
      <c r="O374" s="36"/>
      <c r="P374" s="36"/>
      <c r="Q374" s="36"/>
    </row>
    <row r="375" spans="1:17" s="55" customFormat="1" ht="12.75">
      <c r="A375" s="30" t="s">
        <v>476</v>
      </c>
      <c r="B375" s="31" t="s">
        <v>496</v>
      </c>
      <c r="C375" s="55">
        <v>729</v>
      </c>
      <c r="D375" s="32">
        <v>941779.666</v>
      </c>
      <c r="E375" s="33">
        <v>85250</v>
      </c>
      <c r="F375" s="34">
        <f t="shared" si="50"/>
        <v>8053.458962041055</v>
      </c>
      <c r="G375" s="35">
        <f t="shared" si="46"/>
        <v>0.000439653794460266</v>
      </c>
      <c r="H375" s="36">
        <f t="shared" si="51"/>
        <v>11.047268809384164</v>
      </c>
      <c r="I375" s="31">
        <f t="shared" si="53"/>
        <v>34.45896204105556</v>
      </c>
      <c r="J375" s="36">
        <f t="shared" si="52"/>
        <v>34.45896204105556</v>
      </c>
      <c r="K375" s="36">
        <f t="shared" si="47"/>
        <v>9.144879572255299E-06</v>
      </c>
      <c r="L375" s="77">
        <f t="shared" si="48"/>
        <v>87244.75256798163</v>
      </c>
      <c r="M375" s="78">
        <f t="shared" si="49"/>
        <v>490.25623484360204</v>
      </c>
      <c r="N375" s="79">
        <f t="shared" si="45"/>
        <v>87735.00880282524</v>
      </c>
      <c r="O375" s="36"/>
      <c r="P375" s="36"/>
      <c r="Q375" s="36"/>
    </row>
    <row r="376" spans="1:17" s="55" customFormat="1" ht="12.75">
      <c r="A376" s="30" t="s">
        <v>487</v>
      </c>
      <c r="B376" s="31" t="s">
        <v>497</v>
      </c>
      <c r="C376" s="55">
        <v>2058</v>
      </c>
      <c r="D376" s="32">
        <v>2705758.15</v>
      </c>
      <c r="E376" s="33">
        <v>220650</v>
      </c>
      <c r="F376" s="34">
        <f t="shared" si="50"/>
        <v>25236.57499524133</v>
      </c>
      <c r="G376" s="35">
        <f t="shared" si="46"/>
        <v>0.0013777131054042067</v>
      </c>
      <c r="H376" s="36">
        <f t="shared" si="51"/>
        <v>12.262670065714932</v>
      </c>
      <c r="I376" s="31">
        <f t="shared" si="53"/>
        <v>2598.5749952413303</v>
      </c>
      <c r="J376" s="36">
        <f t="shared" si="52"/>
        <v>2598.5749952413303</v>
      </c>
      <c r="K376" s="36">
        <f t="shared" si="47"/>
        <v>0.0006896219149794193</v>
      </c>
      <c r="L376" s="77">
        <f t="shared" si="48"/>
        <v>273392.92985794664</v>
      </c>
      <c r="M376" s="78">
        <f t="shared" si="49"/>
        <v>36970.57362342773</v>
      </c>
      <c r="N376" s="79">
        <f t="shared" si="45"/>
        <v>310363.50348137436</v>
      </c>
      <c r="O376" s="36"/>
      <c r="P376" s="36"/>
      <c r="Q376" s="36"/>
    </row>
    <row r="377" spans="1:17" s="55" customFormat="1" ht="12.75">
      <c r="A377" s="30" t="s">
        <v>476</v>
      </c>
      <c r="B377" s="31" t="s">
        <v>498</v>
      </c>
      <c r="C377" s="55">
        <v>428</v>
      </c>
      <c r="D377" s="32">
        <v>350869.91</v>
      </c>
      <c r="E377" s="33">
        <v>30750</v>
      </c>
      <c r="F377" s="34">
        <f t="shared" si="50"/>
        <v>4883.65273105691</v>
      </c>
      <c r="G377" s="35">
        <f t="shared" si="46"/>
        <v>0.00026660798349573383</v>
      </c>
      <c r="H377" s="36">
        <f t="shared" si="51"/>
        <v>11.41040357723577</v>
      </c>
      <c r="I377" s="31">
        <f t="shared" si="53"/>
        <v>175.65273105690991</v>
      </c>
      <c r="J377" s="36">
        <f t="shared" si="52"/>
        <v>175.65273105690991</v>
      </c>
      <c r="K377" s="36">
        <f t="shared" si="47"/>
        <v>4.661553851039862E-05</v>
      </c>
      <c r="L377" s="77">
        <f t="shared" si="48"/>
        <v>52905.59946443492</v>
      </c>
      <c r="M377" s="78">
        <f t="shared" si="49"/>
        <v>2499.055150452774</v>
      </c>
      <c r="N377" s="79">
        <f t="shared" si="45"/>
        <v>55404.654614887695</v>
      </c>
      <c r="O377" s="36"/>
      <c r="P377" s="36"/>
      <c r="Q377" s="36"/>
    </row>
    <row r="378" spans="1:17" s="55" customFormat="1" ht="12.75">
      <c r="A378" s="30" t="s">
        <v>481</v>
      </c>
      <c r="B378" s="31" t="s">
        <v>499</v>
      </c>
      <c r="C378" s="55">
        <v>2608</v>
      </c>
      <c r="D378" s="32">
        <v>8584164.96</v>
      </c>
      <c r="E378" s="33">
        <v>1078100</v>
      </c>
      <c r="F378" s="34">
        <f t="shared" si="50"/>
        <v>20765.70096992858</v>
      </c>
      <c r="G378" s="35">
        <f t="shared" si="46"/>
        <v>0.001133639504353109</v>
      </c>
      <c r="H378" s="36">
        <f t="shared" si="51"/>
        <v>7.96230865411372</v>
      </c>
      <c r="I378" s="31">
        <f t="shared" si="53"/>
        <v>-7922.299030071419</v>
      </c>
      <c r="J378" s="36">
        <f t="shared" si="52"/>
        <v>0</v>
      </c>
      <c r="K378" s="36">
        <f t="shared" si="47"/>
        <v>0</v>
      </c>
      <c r="L378" s="77">
        <f t="shared" si="48"/>
        <v>224959.045741876</v>
      </c>
      <c r="M378" s="78">
        <f t="shared" si="49"/>
        <v>0</v>
      </c>
      <c r="N378" s="79">
        <f t="shared" si="45"/>
        <v>224959.045741876</v>
      </c>
      <c r="O378" s="36"/>
      <c r="P378" s="36"/>
      <c r="Q378" s="36"/>
    </row>
    <row r="379" spans="1:17" s="55" customFormat="1" ht="12.75">
      <c r="A379" s="30" t="s">
        <v>476</v>
      </c>
      <c r="B379" s="31" t="s">
        <v>500</v>
      </c>
      <c r="C379" s="55">
        <v>260</v>
      </c>
      <c r="D379" s="32">
        <v>202111.17</v>
      </c>
      <c r="E379" s="33">
        <v>22700</v>
      </c>
      <c r="F379" s="34">
        <f t="shared" si="50"/>
        <v>2314.929700440529</v>
      </c>
      <c r="G379" s="35">
        <f t="shared" si="46"/>
        <v>0.00012637645904754248</v>
      </c>
      <c r="H379" s="36">
        <f t="shared" si="51"/>
        <v>8.90357577092511</v>
      </c>
      <c r="I379" s="31">
        <f t="shared" si="53"/>
        <v>-545.0702995594713</v>
      </c>
      <c r="J379" s="36">
        <f t="shared" si="52"/>
        <v>0</v>
      </c>
      <c r="K379" s="36">
        <f t="shared" si="47"/>
        <v>0</v>
      </c>
      <c r="L379" s="77">
        <f t="shared" si="48"/>
        <v>25078.102450033464</v>
      </c>
      <c r="M379" s="78">
        <f t="shared" si="49"/>
        <v>0</v>
      </c>
      <c r="N379" s="79">
        <f t="shared" si="45"/>
        <v>25078.102450033464</v>
      </c>
      <c r="O379" s="36"/>
      <c r="P379" s="36"/>
      <c r="Q379" s="36"/>
    </row>
    <row r="380" spans="1:17" s="55" customFormat="1" ht="12.75">
      <c r="A380" s="30" t="s">
        <v>478</v>
      </c>
      <c r="B380" s="31" t="s">
        <v>111</v>
      </c>
      <c r="C380" s="55">
        <v>128</v>
      </c>
      <c r="D380" s="32">
        <v>601245.15</v>
      </c>
      <c r="E380" s="33">
        <v>148650</v>
      </c>
      <c r="F380" s="34">
        <f t="shared" si="50"/>
        <v>517.7220262361252</v>
      </c>
      <c r="G380" s="35">
        <f t="shared" si="46"/>
        <v>2.8263439893742574E-05</v>
      </c>
      <c r="H380" s="36">
        <f t="shared" si="51"/>
        <v>4.044703329969728</v>
      </c>
      <c r="I380" s="31">
        <f t="shared" si="53"/>
        <v>-890.2779737638748</v>
      </c>
      <c r="J380" s="36">
        <f t="shared" si="52"/>
        <v>0</v>
      </c>
      <c r="K380" s="36">
        <f t="shared" si="47"/>
        <v>0</v>
      </c>
      <c r="L380" s="77">
        <f t="shared" si="48"/>
        <v>5608.587600788792</v>
      </c>
      <c r="M380" s="78">
        <f t="shared" si="49"/>
        <v>0</v>
      </c>
      <c r="N380" s="79">
        <f t="shared" si="45"/>
        <v>5608.587600788792</v>
      </c>
      <c r="O380" s="36"/>
      <c r="P380" s="36"/>
      <c r="Q380" s="36"/>
    </row>
    <row r="381" spans="1:17" s="55" customFormat="1" ht="12.75">
      <c r="A381" s="30" t="s">
        <v>490</v>
      </c>
      <c r="B381" s="31" t="s">
        <v>454</v>
      </c>
      <c r="C381" s="55">
        <v>22259</v>
      </c>
      <c r="D381" s="32">
        <v>32322296.080000002</v>
      </c>
      <c r="E381" s="33">
        <v>2123150</v>
      </c>
      <c r="F381" s="34">
        <f t="shared" si="50"/>
        <v>338865.35969890025</v>
      </c>
      <c r="G381" s="35">
        <f t="shared" si="46"/>
        <v>0.018499310905410796</v>
      </c>
      <c r="H381" s="36">
        <f t="shared" si="51"/>
        <v>15.223745887007514</v>
      </c>
      <c r="I381" s="31">
        <f t="shared" si="53"/>
        <v>94016.35969890025</v>
      </c>
      <c r="J381" s="36">
        <f t="shared" si="52"/>
        <v>94016.35969890025</v>
      </c>
      <c r="K381" s="36">
        <f t="shared" si="47"/>
        <v>0.02495049869012081</v>
      </c>
      <c r="L381" s="77">
        <f t="shared" si="48"/>
        <v>3670997.0957991867</v>
      </c>
      <c r="M381" s="78">
        <f t="shared" si="49"/>
        <v>1337594.1638859853</v>
      </c>
      <c r="N381" s="79">
        <f t="shared" si="45"/>
        <v>5008591.259685172</v>
      </c>
      <c r="O381" s="36"/>
      <c r="P381" s="36"/>
      <c r="Q381" s="36"/>
    </row>
    <row r="382" spans="1:17" s="55" customFormat="1" ht="12.75">
      <c r="A382" s="30" t="s">
        <v>485</v>
      </c>
      <c r="B382" s="31" t="s">
        <v>320</v>
      </c>
      <c r="C382" s="55">
        <v>1326</v>
      </c>
      <c r="D382" s="32">
        <v>1264115.12</v>
      </c>
      <c r="E382" s="33">
        <v>108750</v>
      </c>
      <c r="F382" s="34">
        <f t="shared" si="50"/>
        <v>15413.486428689655</v>
      </c>
      <c r="G382" s="35">
        <f t="shared" si="46"/>
        <v>0.000841451831588867</v>
      </c>
      <c r="H382" s="36">
        <f t="shared" si="51"/>
        <v>11.624047080459771</v>
      </c>
      <c r="I382" s="31">
        <f t="shared" si="53"/>
        <v>827.4864286896568</v>
      </c>
      <c r="J382" s="36">
        <f t="shared" si="52"/>
        <v>827.4864286896568</v>
      </c>
      <c r="K382" s="36">
        <f t="shared" si="47"/>
        <v>0.00021960219605647564</v>
      </c>
      <c r="L382" s="77">
        <f t="shared" si="48"/>
        <v>166977.42125703485</v>
      </c>
      <c r="M382" s="78">
        <f t="shared" si="49"/>
        <v>11772.855503605386</v>
      </c>
      <c r="N382" s="79">
        <f t="shared" si="45"/>
        <v>178750.27676064023</v>
      </c>
      <c r="O382" s="36"/>
      <c r="P382" s="36"/>
      <c r="Q382" s="36"/>
    </row>
    <row r="383" spans="1:17" s="55" customFormat="1" ht="12.75">
      <c r="A383" s="30" t="s">
        <v>477</v>
      </c>
      <c r="B383" s="31" t="s">
        <v>91</v>
      </c>
      <c r="C383" s="55">
        <v>22361</v>
      </c>
      <c r="D383" s="32">
        <v>71131467.3</v>
      </c>
      <c r="E383" s="33">
        <v>5592350</v>
      </c>
      <c r="F383" s="34">
        <f t="shared" si="50"/>
        <v>284419.0260436668</v>
      </c>
      <c r="G383" s="35">
        <f t="shared" si="46"/>
        <v>0.015526980966337464</v>
      </c>
      <c r="H383" s="36">
        <f t="shared" si="51"/>
        <v>12.719423373000616</v>
      </c>
      <c r="I383" s="31">
        <f t="shared" si="53"/>
        <v>38448.026043666774</v>
      </c>
      <c r="J383" s="36">
        <f t="shared" si="52"/>
        <v>38448.026043666774</v>
      </c>
      <c r="K383" s="36">
        <f t="shared" si="47"/>
        <v>0.010203515925446535</v>
      </c>
      <c r="L383" s="77">
        <f t="shared" si="48"/>
        <v>3081168.9324753447</v>
      </c>
      <c r="M383" s="78">
        <f t="shared" si="49"/>
        <v>547009.6418713669</v>
      </c>
      <c r="N383" s="79">
        <f t="shared" si="45"/>
        <v>3628178.574346712</v>
      </c>
      <c r="O383" s="36"/>
      <c r="P383" s="36"/>
      <c r="Q383" s="36"/>
    </row>
    <row r="384" spans="1:17" s="55" customFormat="1" ht="12.75">
      <c r="A384" s="30" t="s">
        <v>488</v>
      </c>
      <c r="B384" s="31" t="s">
        <v>383</v>
      </c>
      <c r="C384" s="55">
        <v>1425</v>
      </c>
      <c r="D384" s="32">
        <v>2984598.98</v>
      </c>
      <c r="E384" s="33">
        <v>217700</v>
      </c>
      <c r="F384" s="34">
        <f t="shared" si="50"/>
        <v>19536.30476113918</v>
      </c>
      <c r="G384" s="35">
        <f t="shared" si="46"/>
        <v>0.0010665244037935926</v>
      </c>
      <c r="H384" s="36">
        <f t="shared" si="51"/>
        <v>13.70968755167662</v>
      </c>
      <c r="I384" s="31">
        <f t="shared" si="53"/>
        <v>3861.304761139183</v>
      </c>
      <c r="J384" s="36">
        <f t="shared" si="52"/>
        <v>3861.304761139183</v>
      </c>
      <c r="K384" s="36">
        <f t="shared" si="47"/>
        <v>0.00102473101163996</v>
      </c>
      <c r="L384" s="77">
        <f t="shared" si="48"/>
        <v>211640.74753617405</v>
      </c>
      <c r="M384" s="78">
        <f t="shared" si="49"/>
        <v>54935.744481344285</v>
      </c>
      <c r="N384" s="79">
        <f t="shared" si="45"/>
        <v>266576.4920175183</v>
      </c>
      <c r="O384" s="36"/>
      <c r="P384" s="36"/>
      <c r="Q384" s="36"/>
    </row>
    <row r="385" spans="1:17" s="55" customFormat="1" ht="12.75">
      <c r="A385" s="30" t="s">
        <v>488</v>
      </c>
      <c r="B385" s="31" t="s">
        <v>384</v>
      </c>
      <c r="C385" s="55">
        <v>2656</v>
      </c>
      <c r="D385" s="32">
        <v>5263259.71</v>
      </c>
      <c r="E385" s="33">
        <v>378550</v>
      </c>
      <c r="F385" s="34">
        <f t="shared" si="50"/>
        <v>36928.325953665306</v>
      </c>
      <c r="G385" s="35">
        <f t="shared" si="46"/>
        <v>0.0020159882486667233</v>
      </c>
      <c r="H385" s="36">
        <f t="shared" si="51"/>
        <v>13.903737181349888</v>
      </c>
      <c r="I385" s="31">
        <f t="shared" si="53"/>
        <v>7712.325953665301</v>
      </c>
      <c r="J385" s="36">
        <f t="shared" si="52"/>
        <v>7712.325953665301</v>
      </c>
      <c r="K385" s="36">
        <f t="shared" si="47"/>
        <v>0.0020467329220252898</v>
      </c>
      <c r="L385" s="77">
        <f aca="true" t="shared" si="54" ref="L385:L448">$B$501*G385</f>
        <v>400052.03674133774</v>
      </c>
      <c r="M385" s="78">
        <f aca="true" t="shared" si="55" ref="M385:M448">$G$501*K385</f>
        <v>109725.18207094325</v>
      </c>
      <c r="N385" s="79">
        <f aca="true" t="shared" si="56" ref="N385:N448">L385+M385</f>
        <v>509777.218812281</v>
      </c>
      <c r="O385" s="36"/>
      <c r="P385" s="36"/>
      <c r="Q385" s="36"/>
    </row>
    <row r="386" spans="1:17" s="55" customFormat="1" ht="12.75">
      <c r="A386" s="30" t="s">
        <v>477</v>
      </c>
      <c r="B386" s="31" t="s">
        <v>92</v>
      </c>
      <c r="C386" s="55">
        <v>1937</v>
      </c>
      <c r="D386" s="32">
        <v>5464169.63</v>
      </c>
      <c r="E386" s="33">
        <v>624800</v>
      </c>
      <c r="F386" s="34">
        <f t="shared" si="50"/>
        <v>16939.975309395006</v>
      </c>
      <c r="G386" s="35">
        <f t="shared" si="46"/>
        <v>0.0009247857917874326</v>
      </c>
      <c r="H386" s="36">
        <f t="shared" si="51"/>
        <v>8.745469958386684</v>
      </c>
      <c r="I386" s="31">
        <f t="shared" si="53"/>
        <v>-4367.024690604993</v>
      </c>
      <c r="J386" s="36">
        <f t="shared" si="52"/>
        <v>0</v>
      </c>
      <c r="K386" s="36">
        <f t="shared" si="47"/>
        <v>0</v>
      </c>
      <c r="L386" s="77">
        <f t="shared" si="54"/>
        <v>183514.18456862945</v>
      </c>
      <c r="M386" s="78">
        <f t="shared" si="55"/>
        <v>0</v>
      </c>
      <c r="N386" s="79">
        <f t="shared" si="56"/>
        <v>183514.18456862945</v>
      </c>
      <c r="O386" s="36"/>
      <c r="P386" s="36"/>
      <c r="Q386" s="36"/>
    </row>
    <row r="387" spans="1:17" s="55" customFormat="1" ht="12.75">
      <c r="A387" s="30" t="s">
        <v>485</v>
      </c>
      <c r="B387" s="31" t="s">
        <v>321</v>
      </c>
      <c r="C387" s="55">
        <v>697</v>
      </c>
      <c r="D387" s="32">
        <v>1090140.86</v>
      </c>
      <c r="E387" s="33">
        <v>99600</v>
      </c>
      <c r="F387" s="34">
        <f aca="true" t="shared" si="57" ref="F387:F450">(C387*D387)/E387</f>
        <v>7628.796982128515</v>
      </c>
      <c r="G387" s="35">
        <f aca="true" t="shared" si="58" ref="G387:G450">F387/$F$494</f>
        <v>0.00041647068125244264</v>
      </c>
      <c r="H387" s="36">
        <f aca="true" t="shared" si="59" ref="H387:H450">D387/E387</f>
        <v>10.94518935742972</v>
      </c>
      <c r="I387" s="31">
        <f t="shared" si="53"/>
        <v>-38.20301787148478</v>
      </c>
      <c r="J387" s="36">
        <f aca="true" t="shared" si="60" ref="J387:J450">IF(I387&gt;0,I387,0)</f>
        <v>0</v>
      </c>
      <c r="K387" s="36">
        <f aca="true" t="shared" si="61" ref="K387:K450">J387/$J$494</f>
        <v>0</v>
      </c>
      <c r="L387" s="77">
        <f t="shared" si="54"/>
        <v>82644.30330299785</v>
      </c>
      <c r="M387" s="78">
        <f t="shared" si="55"/>
        <v>0</v>
      </c>
      <c r="N387" s="79">
        <f t="shared" si="56"/>
        <v>82644.30330299785</v>
      </c>
      <c r="O387" s="36"/>
      <c r="P387" s="36"/>
      <c r="Q387" s="36"/>
    </row>
    <row r="388" spans="1:17" s="55" customFormat="1" ht="12.75">
      <c r="A388" s="30" t="s">
        <v>484</v>
      </c>
      <c r="B388" s="31" t="s">
        <v>298</v>
      </c>
      <c r="C388" s="55">
        <v>42</v>
      </c>
      <c r="D388" s="32">
        <v>183121.32</v>
      </c>
      <c r="E388" s="33">
        <v>12750</v>
      </c>
      <c r="F388" s="34">
        <f t="shared" si="57"/>
        <v>603.223171764706</v>
      </c>
      <c r="G388" s="35">
        <f t="shared" si="58"/>
        <v>3.293111166552658E-05</v>
      </c>
      <c r="H388" s="36">
        <f t="shared" si="59"/>
        <v>14.362456470588237</v>
      </c>
      <c r="I388" s="31">
        <f t="shared" si="53"/>
        <v>141.22317176470594</v>
      </c>
      <c r="J388" s="36">
        <f t="shared" si="60"/>
        <v>141.22317176470594</v>
      </c>
      <c r="K388" s="36">
        <f t="shared" si="61"/>
        <v>3.7478461976349186E-05</v>
      </c>
      <c r="L388" s="77">
        <f t="shared" si="54"/>
        <v>6534.838832846909</v>
      </c>
      <c r="M388" s="78">
        <f t="shared" si="55"/>
        <v>2009.2172358397358</v>
      </c>
      <c r="N388" s="79">
        <f t="shared" si="56"/>
        <v>8544.056068686645</v>
      </c>
      <c r="O388" s="36"/>
      <c r="P388" s="36"/>
      <c r="Q388" s="36"/>
    </row>
    <row r="389" spans="1:17" s="55" customFormat="1" ht="12.75">
      <c r="A389" s="30" t="s">
        <v>479</v>
      </c>
      <c r="B389" s="31" t="s">
        <v>141</v>
      </c>
      <c r="C389" s="55">
        <v>1226</v>
      </c>
      <c r="D389" s="32">
        <v>2776684.96</v>
      </c>
      <c r="E389" s="33">
        <v>248900</v>
      </c>
      <c r="F389" s="34">
        <f t="shared" si="57"/>
        <v>13677.042028766573</v>
      </c>
      <c r="G389" s="35">
        <f t="shared" si="58"/>
        <v>0.0007466559962969988</v>
      </c>
      <c r="H389" s="36">
        <f t="shared" si="59"/>
        <v>11.15582547207714</v>
      </c>
      <c r="I389" s="31">
        <f t="shared" si="53"/>
        <v>191.04202876657382</v>
      </c>
      <c r="J389" s="36">
        <f t="shared" si="60"/>
        <v>191.04202876657382</v>
      </c>
      <c r="K389" s="36">
        <f t="shared" si="61"/>
        <v>5.069962189308398E-05</v>
      </c>
      <c r="L389" s="77">
        <f t="shared" si="54"/>
        <v>148166.16726872968</v>
      </c>
      <c r="M389" s="78">
        <f t="shared" si="55"/>
        <v>2718.002521619615</v>
      </c>
      <c r="N389" s="79">
        <f t="shared" si="56"/>
        <v>150884.1697903493</v>
      </c>
      <c r="O389" s="36"/>
      <c r="P389" s="36"/>
      <c r="Q389" s="36"/>
    </row>
    <row r="390" spans="1:17" s="55" customFormat="1" ht="12.75">
      <c r="A390" s="30" t="s">
        <v>490</v>
      </c>
      <c r="B390" s="31" t="s">
        <v>455</v>
      </c>
      <c r="C390" s="55">
        <v>2948</v>
      </c>
      <c r="D390" s="32">
        <v>5977944.07</v>
      </c>
      <c r="E390" s="33">
        <v>811200</v>
      </c>
      <c r="F390" s="34">
        <f t="shared" si="57"/>
        <v>21724.57978101578</v>
      </c>
      <c r="G390" s="35">
        <f t="shared" si="58"/>
        <v>0.0011859865405407985</v>
      </c>
      <c r="H390" s="36">
        <f t="shared" si="59"/>
        <v>7.369260441321499</v>
      </c>
      <c r="I390" s="31">
        <f t="shared" si="53"/>
        <v>-10703.420218984222</v>
      </c>
      <c r="J390" s="36">
        <f t="shared" si="60"/>
        <v>0</v>
      </c>
      <c r="K390" s="36">
        <f t="shared" si="61"/>
        <v>0</v>
      </c>
      <c r="L390" s="77">
        <f t="shared" si="54"/>
        <v>235346.77417139805</v>
      </c>
      <c r="M390" s="78">
        <f t="shared" si="55"/>
        <v>0</v>
      </c>
      <c r="N390" s="79">
        <f t="shared" si="56"/>
        <v>235346.77417139805</v>
      </c>
      <c r="O390" s="36"/>
      <c r="P390" s="36"/>
      <c r="Q390" s="36"/>
    </row>
    <row r="391" spans="1:17" s="55" customFormat="1" ht="12.75">
      <c r="A391" s="30" t="s">
        <v>476</v>
      </c>
      <c r="B391" s="31" t="s">
        <v>61</v>
      </c>
      <c r="C391" s="55">
        <v>818</v>
      </c>
      <c r="D391" s="32">
        <v>913065.38</v>
      </c>
      <c r="E391" s="33">
        <v>54700</v>
      </c>
      <c r="F391" s="34">
        <f t="shared" si="57"/>
        <v>13654.25010676417</v>
      </c>
      <c r="G391" s="35">
        <f t="shared" si="58"/>
        <v>0.000745411741494357</v>
      </c>
      <c r="H391" s="36">
        <f t="shared" si="59"/>
        <v>16.692237294332724</v>
      </c>
      <c r="I391" s="31">
        <f t="shared" si="53"/>
        <v>4656.250106764168</v>
      </c>
      <c r="J391" s="36">
        <f t="shared" si="60"/>
        <v>4656.250106764168</v>
      </c>
      <c r="K391" s="36">
        <f t="shared" si="61"/>
        <v>0.0012356973037646042</v>
      </c>
      <c r="L391" s="77">
        <f t="shared" si="54"/>
        <v>147919.25776003028</v>
      </c>
      <c r="M391" s="78">
        <f t="shared" si="55"/>
        <v>66245.62989194422</v>
      </c>
      <c r="N391" s="79">
        <f t="shared" si="56"/>
        <v>214164.8876519745</v>
      </c>
      <c r="O391" s="36"/>
      <c r="P391" s="36"/>
      <c r="Q391" s="36"/>
    </row>
    <row r="392" spans="1:17" s="55" customFormat="1" ht="12.75">
      <c r="A392" s="30" t="s">
        <v>485</v>
      </c>
      <c r="B392" s="31" t="s">
        <v>322</v>
      </c>
      <c r="C392" s="55">
        <v>258</v>
      </c>
      <c r="D392" s="32">
        <v>553277.19</v>
      </c>
      <c r="E392" s="33">
        <v>37750</v>
      </c>
      <c r="F392" s="34">
        <f t="shared" si="57"/>
        <v>3781.338146225165</v>
      </c>
      <c r="G392" s="35">
        <f t="shared" si="58"/>
        <v>0.0002064305128965239</v>
      </c>
      <c r="H392" s="36">
        <f t="shared" si="59"/>
        <v>14.656349403973508</v>
      </c>
      <c r="I392" s="31">
        <f aca="true" t="shared" si="62" ref="I392:I455">(H392-11)*C392</f>
        <v>943.338146225165</v>
      </c>
      <c r="J392" s="36">
        <f t="shared" si="60"/>
        <v>943.338146225165</v>
      </c>
      <c r="K392" s="36">
        <f t="shared" si="61"/>
        <v>0.0002503474635383834</v>
      </c>
      <c r="L392" s="77">
        <f t="shared" si="54"/>
        <v>40964.00223782541</v>
      </c>
      <c r="M392" s="78">
        <f t="shared" si="55"/>
        <v>13421.10674145326</v>
      </c>
      <c r="N392" s="79">
        <f t="shared" si="56"/>
        <v>54385.108979278666</v>
      </c>
      <c r="O392" s="36"/>
      <c r="P392" s="36"/>
      <c r="Q392" s="36"/>
    </row>
    <row r="393" spans="1:17" s="55" customFormat="1" ht="12.75">
      <c r="A393" s="30" t="s">
        <v>480</v>
      </c>
      <c r="B393" s="31" t="s">
        <v>173</v>
      </c>
      <c r="C393" s="55">
        <v>4699</v>
      </c>
      <c r="D393" s="32">
        <v>5056552.77</v>
      </c>
      <c r="E393" s="33">
        <v>605750</v>
      </c>
      <c r="F393" s="34">
        <f t="shared" si="57"/>
        <v>39225.32639905902</v>
      </c>
      <c r="G393" s="35">
        <f t="shared" si="58"/>
        <v>0.0021413859152413254</v>
      </c>
      <c r="H393" s="36">
        <f t="shared" si="59"/>
        <v>8.347590210482872</v>
      </c>
      <c r="I393" s="31">
        <f t="shared" si="62"/>
        <v>-12463.673600940983</v>
      </c>
      <c r="J393" s="36">
        <f t="shared" si="60"/>
        <v>0</v>
      </c>
      <c r="K393" s="36">
        <f t="shared" si="61"/>
        <v>0</v>
      </c>
      <c r="L393" s="77">
        <f t="shared" si="54"/>
        <v>424935.90793897887</v>
      </c>
      <c r="M393" s="78">
        <f t="shared" si="55"/>
        <v>0</v>
      </c>
      <c r="N393" s="79">
        <f t="shared" si="56"/>
        <v>424935.90793897887</v>
      </c>
      <c r="O393" s="36"/>
      <c r="P393" s="36"/>
      <c r="Q393" s="36"/>
    </row>
    <row r="394" spans="1:17" s="55" customFormat="1" ht="12.75">
      <c r="A394" s="30" t="s">
        <v>487</v>
      </c>
      <c r="B394" s="31" t="s">
        <v>361</v>
      </c>
      <c r="C394" s="55">
        <v>8605</v>
      </c>
      <c r="D394" s="32">
        <v>15825862.33</v>
      </c>
      <c r="E394" s="33">
        <v>1256250</v>
      </c>
      <c r="F394" s="34">
        <f t="shared" si="57"/>
        <v>108403.22017882587</v>
      </c>
      <c r="G394" s="35">
        <f t="shared" si="58"/>
        <v>0.005917940019061527</v>
      </c>
      <c r="H394" s="36">
        <f t="shared" si="59"/>
        <v>12.59770135721393</v>
      </c>
      <c r="I394" s="31">
        <f t="shared" si="62"/>
        <v>13748.22017882587</v>
      </c>
      <c r="J394" s="36">
        <f t="shared" si="60"/>
        <v>13748.22017882587</v>
      </c>
      <c r="K394" s="36">
        <f t="shared" si="61"/>
        <v>0.003648566596939828</v>
      </c>
      <c r="L394" s="77">
        <f t="shared" si="54"/>
        <v>1174354.046708543</v>
      </c>
      <c r="M394" s="78">
        <f t="shared" si="55"/>
        <v>195599.35243091662</v>
      </c>
      <c r="N394" s="79">
        <f t="shared" si="56"/>
        <v>1369953.3991394597</v>
      </c>
      <c r="O394" s="36"/>
      <c r="P394" s="36"/>
      <c r="Q394" s="36"/>
    </row>
    <row r="395" spans="1:17" s="55" customFormat="1" ht="12.75">
      <c r="A395" s="30" t="s">
        <v>487</v>
      </c>
      <c r="B395" s="31" t="s">
        <v>362</v>
      </c>
      <c r="C395" s="55">
        <v>929</v>
      </c>
      <c r="D395" s="32">
        <v>1873940.63</v>
      </c>
      <c r="E395" s="33">
        <v>177350</v>
      </c>
      <c r="F395" s="34">
        <f t="shared" si="57"/>
        <v>9816.131070031011</v>
      </c>
      <c r="G395" s="35">
        <f t="shared" si="58"/>
        <v>0.0005358814507157657</v>
      </c>
      <c r="H395" s="36">
        <f t="shared" si="59"/>
        <v>10.566341302509162</v>
      </c>
      <c r="I395" s="31">
        <f t="shared" si="62"/>
        <v>-402.86892996898837</v>
      </c>
      <c r="J395" s="36">
        <f t="shared" si="60"/>
        <v>0</v>
      </c>
      <c r="K395" s="36">
        <f t="shared" si="61"/>
        <v>0</v>
      </c>
      <c r="L395" s="77">
        <f t="shared" si="54"/>
        <v>106340.13663151345</v>
      </c>
      <c r="M395" s="78">
        <f t="shared" si="55"/>
        <v>0</v>
      </c>
      <c r="N395" s="79">
        <f t="shared" si="56"/>
        <v>106340.13663151345</v>
      </c>
      <c r="O395" s="36"/>
      <c r="P395" s="36"/>
      <c r="Q395" s="36"/>
    </row>
    <row r="396" spans="1:17" s="55" customFormat="1" ht="12.75">
      <c r="A396" s="30" t="s">
        <v>476</v>
      </c>
      <c r="B396" s="31" t="s">
        <v>62</v>
      </c>
      <c r="C396" s="55">
        <v>442</v>
      </c>
      <c r="D396" s="32">
        <v>400259.48</v>
      </c>
      <c r="E396" s="33">
        <v>24850</v>
      </c>
      <c r="F396" s="34">
        <f t="shared" si="57"/>
        <v>7119.30342696177</v>
      </c>
      <c r="G396" s="35">
        <f t="shared" si="58"/>
        <v>0.0003886564494002771</v>
      </c>
      <c r="H396" s="36">
        <f t="shared" si="59"/>
        <v>16.107021327967807</v>
      </c>
      <c r="I396" s="31">
        <f t="shared" si="62"/>
        <v>2257.3034269617706</v>
      </c>
      <c r="J396" s="36">
        <f t="shared" si="60"/>
        <v>2257.3034269617706</v>
      </c>
      <c r="K396" s="36">
        <f t="shared" si="61"/>
        <v>0.0005990536793595261</v>
      </c>
      <c r="L396" s="77">
        <f t="shared" si="54"/>
        <v>77124.85639639334</v>
      </c>
      <c r="M396" s="78">
        <f t="shared" si="55"/>
        <v>32115.218029008807</v>
      </c>
      <c r="N396" s="79">
        <f t="shared" si="56"/>
        <v>109240.07442540216</v>
      </c>
      <c r="O396" s="36"/>
      <c r="P396" s="36"/>
      <c r="Q396" s="36"/>
    </row>
    <row r="397" spans="1:17" s="55" customFormat="1" ht="12.75">
      <c r="A397" s="30" t="s">
        <v>487</v>
      </c>
      <c r="B397" s="31" t="s">
        <v>363</v>
      </c>
      <c r="C397" s="55">
        <v>988</v>
      </c>
      <c r="D397" s="32">
        <v>1717524.88</v>
      </c>
      <c r="E397" s="33">
        <v>115750</v>
      </c>
      <c r="F397" s="34">
        <f t="shared" si="57"/>
        <v>14660.169170107989</v>
      </c>
      <c r="G397" s="35">
        <f t="shared" si="58"/>
        <v>0.0008003267954113813</v>
      </c>
      <c r="H397" s="36">
        <f t="shared" si="59"/>
        <v>14.838227904967601</v>
      </c>
      <c r="I397" s="31">
        <f t="shared" si="62"/>
        <v>3792.16917010799</v>
      </c>
      <c r="J397" s="36">
        <f t="shared" si="60"/>
        <v>3792.16917010799</v>
      </c>
      <c r="K397" s="36">
        <f t="shared" si="61"/>
        <v>0.0010063834870284035</v>
      </c>
      <c r="L397" s="77">
        <f t="shared" si="54"/>
        <v>158816.5827726116</v>
      </c>
      <c r="M397" s="78">
        <f t="shared" si="55"/>
        <v>53952.13520976329</v>
      </c>
      <c r="N397" s="79">
        <f t="shared" si="56"/>
        <v>212768.7179823749</v>
      </c>
      <c r="O397" s="36"/>
      <c r="P397" s="36"/>
      <c r="Q397" s="36"/>
    </row>
    <row r="398" spans="1:17" s="55" customFormat="1" ht="12.75">
      <c r="A398" s="30" t="s">
        <v>482</v>
      </c>
      <c r="B398" s="31" t="s">
        <v>210</v>
      </c>
      <c r="C398" s="55">
        <v>616</v>
      </c>
      <c r="D398" s="32">
        <v>1077396.18</v>
      </c>
      <c r="E398" s="33">
        <v>71000</v>
      </c>
      <c r="F398" s="34">
        <f t="shared" si="57"/>
        <v>9347.549956056338</v>
      </c>
      <c r="G398" s="35">
        <f t="shared" si="58"/>
        <v>0.0005103007076161359</v>
      </c>
      <c r="H398" s="36">
        <f t="shared" si="59"/>
        <v>15.174594084507042</v>
      </c>
      <c r="I398" s="31">
        <f t="shared" si="62"/>
        <v>2571.549956056338</v>
      </c>
      <c r="J398" s="36">
        <f t="shared" si="60"/>
        <v>2571.549956056338</v>
      </c>
      <c r="K398" s="36">
        <f t="shared" si="61"/>
        <v>0.0006824498844206409</v>
      </c>
      <c r="L398" s="77">
        <f t="shared" si="54"/>
        <v>101263.90248921038</v>
      </c>
      <c r="M398" s="78">
        <f t="shared" si="55"/>
        <v>36586.08166045015</v>
      </c>
      <c r="N398" s="79">
        <f t="shared" si="56"/>
        <v>137849.98414966054</v>
      </c>
      <c r="O398" s="36"/>
      <c r="P398" s="36"/>
      <c r="Q398" s="36"/>
    </row>
    <row r="399" spans="1:17" s="55" customFormat="1" ht="12.75">
      <c r="A399" s="30" t="s">
        <v>479</v>
      </c>
      <c r="B399" s="31" t="s">
        <v>142</v>
      </c>
      <c r="C399" s="55">
        <v>280</v>
      </c>
      <c r="D399" s="32">
        <v>1086594</v>
      </c>
      <c r="E399" s="33">
        <v>133600</v>
      </c>
      <c r="F399" s="34">
        <f t="shared" si="57"/>
        <v>2277.2928143712575</v>
      </c>
      <c r="G399" s="35">
        <f t="shared" si="58"/>
        <v>0.00012432178914110637</v>
      </c>
      <c r="H399" s="36">
        <f t="shared" si="59"/>
        <v>8.13318862275449</v>
      </c>
      <c r="I399" s="31">
        <f t="shared" si="62"/>
        <v>-802.7071856287428</v>
      </c>
      <c r="J399" s="36">
        <f t="shared" si="60"/>
        <v>0</v>
      </c>
      <c r="K399" s="36">
        <f t="shared" si="61"/>
        <v>0</v>
      </c>
      <c r="L399" s="77">
        <f t="shared" si="54"/>
        <v>24670.374438005365</v>
      </c>
      <c r="M399" s="78">
        <f t="shared" si="55"/>
        <v>0</v>
      </c>
      <c r="N399" s="79">
        <f t="shared" si="56"/>
        <v>24670.374438005365</v>
      </c>
      <c r="O399" s="36"/>
      <c r="P399" s="36"/>
      <c r="Q399" s="36"/>
    </row>
    <row r="400" spans="1:17" s="55" customFormat="1" ht="12.75">
      <c r="A400" s="30" t="s">
        <v>490</v>
      </c>
      <c r="B400" s="31" t="s">
        <v>501</v>
      </c>
      <c r="C400" s="55">
        <v>7588</v>
      </c>
      <c r="D400" s="32">
        <v>12659479.15</v>
      </c>
      <c r="E400" s="33">
        <v>972350</v>
      </c>
      <c r="F400" s="34">
        <f t="shared" si="57"/>
        <v>98791.71881544711</v>
      </c>
      <c r="G400" s="35">
        <f t="shared" si="58"/>
        <v>0.005393229697100871</v>
      </c>
      <c r="H400" s="36">
        <f t="shared" si="59"/>
        <v>13.01946742428138</v>
      </c>
      <c r="I400" s="31">
        <f t="shared" si="62"/>
        <v>15323.718815447115</v>
      </c>
      <c r="J400" s="36">
        <f t="shared" si="60"/>
        <v>15323.718815447115</v>
      </c>
      <c r="K400" s="36">
        <f t="shared" si="61"/>
        <v>0.004066679750812189</v>
      </c>
      <c r="L400" s="77">
        <f t="shared" si="54"/>
        <v>1070230.7051472077</v>
      </c>
      <c r="M400" s="78">
        <f t="shared" si="55"/>
        <v>218014.3639066221</v>
      </c>
      <c r="N400" s="79">
        <f t="shared" si="56"/>
        <v>1288245.0690538299</v>
      </c>
      <c r="O400" s="36"/>
      <c r="P400" s="36"/>
      <c r="Q400" s="36"/>
    </row>
    <row r="401" spans="1:17" s="55" customFormat="1" ht="12.75">
      <c r="A401" s="30" t="s">
        <v>482</v>
      </c>
      <c r="B401" s="31" t="s">
        <v>502</v>
      </c>
      <c r="C401" s="55">
        <v>1151</v>
      </c>
      <c r="D401" s="32">
        <v>3084260</v>
      </c>
      <c r="E401" s="33">
        <v>861800</v>
      </c>
      <c r="F401" s="34">
        <f t="shared" si="57"/>
        <v>4119.265792527269</v>
      </c>
      <c r="G401" s="35">
        <f t="shared" si="58"/>
        <v>0.00022487863222636934</v>
      </c>
      <c r="H401" s="36">
        <f t="shared" si="59"/>
        <v>3.578858203759573</v>
      </c>
      <c r="I401" s="31">
        <f t="shared" si="62"/>
        <v>-8541.734207472731</v>
      </c>
      <c r="J401" s="36">
        <f t="shared" si="60"/>
        <v>0</v>
      </c>
      <c r="K401" s="36">
        <f t="shared" si="61"/>
        <v>0</v>
      </c>
      <c r="L401" s="77">
        <f t="shared" si="54"/>
        <v>44624.8408944162</v>
      </c>
      <c r="M401" s="78">
        <f t="shared" si="55"/>
        <v>0</v>
      </c>
      <c r="N401" s="79">
        <f t="shared" si="56"/>
        <v>44624.8408944162</v>
      </c>
      <c r="O401" s="36"/>
      <c r="P401" s="36"/>
      <c r="Q401" s="36"/>
    </row>
    <row r="402" spans="1:17" s="55" customFormat="1" ht="12.75">
      <c r="A402" s="30" t="s">
        <v>477</v>
      </c>
      <c r="B402" s="31" t="s">
        <v>503</v>
      </c>
      <c r="C402" s="55">
        <v>26871</v>
      </c>
      <c r="D402" s="32">
        <v>68400579.99</v>
      </c>
      <c r="E402" s="33">
        <v>5847800</v>
      </c>
      <c r="F402" s="34">
        <f t="shared" si="57"/>
        <v>314304.86420727277</v>
      </c>
      <c r="G402" s="35">
        <f t="shared" si="58"/>
        <v>0.01715850627877598</v>
      </c>
      <c r="H402" s="36">
        <f t="shared" si="59"/>
        <v>11.696805634597625</v>
      </c>
      <c r="I402" s="31">
        <f t="shared" si="62"/>
        <v>18723.864207272793</v>
      </c>
      <c r="J402" s="36">
        <f t="shared" si="60"/>
        <v>18723.864207272793</v>
      </c>
      <c r="K402" s="36">
        <f t="shared" si="61"/>
        <v>0.004969026144744725</v>
      </c>
      <c r="L402" s="77">
        <f t="shared" si="54"/>
        <v>3404928.2721777144</v>
      </c>
      <c r="M402" s="78">
        <f t="shared" si="55"/>
        <v>266389.0791905947</v>
      </c>
      <c r="N402" s="79">
        <f t="shared" si="56"/>
        <v>3671317.351368309</v>
      </c>
      <c r="O402" s="36"/>
      <c r="P402" s="36"/>
      <c r="Q402" s="36"/>
    </row>
    <row r="403" spans="1:17" s="55" customFormat="1" ht="13.5">
      <c r="A403" s="30" t="s">
        <v>481</v>
      </c>
      <c r="B403" s="31" t="s">
        <v>504</v>
      </c>
      <c r="C403" s="55">
        <v>1523</v>
      </c>
      <c r="D403" s="32">
        <v>6367708.07</v>
      </c>
      <c r="E403" s="33">
        <v>341150</v>
      </c>
      <c r="F403" s="34">
        <f t="shared" si="57"/>
        <v>28427.43482517954</v>
      </c>
      <c r="G403" s="35">
        <f t="shared" si="58"/>
        <v>0.0015519082727770632</v>
      </c>
      <c r="H403" s="36">
        <f t="shared" si="59"/>
        <v>18.66542010845669</v>
      </c>
      <c r="I403" s="31">
        <f t="shared" si="62"/>
        <v>11674.434825179538</v>
      </c>
      <c r="J403" s="36">
        <f t="shared" si="60"/>
        <v>11674.434825179538</v>
      </c>
      <c r="K403" s="36">
        <f t="shared" si="61"/>
        <v>0.0030982157971911994</v>
      </c>
      <c r="L403" s="77">
        <f t="shared" si="54"/>
        <v>307960.1608644256</v>
      </c>
      <c r="M403" s="78">
        <f t="shared" si="55"/>
        <v>166095.09173550902</v>
      </c>
      <c r="N403" s="79">
        <f t="shared" si="56"/>
        <v>474055.2525999346</v>
      </c>
      <c r="O403" s="36"/>
      <c r="P403" s="36"/>
      <c r="Q403" s="36"/>
    </row>
    <row r="404" spans="1:17" s="55" customFormat="1" ht="13.5">
      <c r="A404" s="30" t="s">
        <v>482</v>
      </c>
      <c r="B404" s="31" t="s">
        <v>211</v>
      </c>
      <c r="C404" s="55">
        <v>631</v>
      </c>
      <c r="D404" s="32">
        <v>3822594.44</v>
      </c>
      <c r="E404" s="33">
        <v>751800</v>
      </c>
      <c r="F404" s="34">
        <f t="shared" si="57"/>
        <v>3208.376019739292</v>
      </c>
      <c r="G404" s="35">
        <f t="shared" si="58"/>
        <v>0.00017515140982058366</v>
      </c>
      <c r="H404" s="36">
        <f t="shared" si="59"/>
        <v>5.0845895716945995</v>
      </c>
      <c r="I404" s="31">
        <f t="shared" si="62"/>
        <v>-3732.623980260708</v>
      </c>
      <c r="J404" s="36">
        <f t="shared" si="60"/>
        <v>0</v>
      </c>
      <c r="K404" s="36">
        <f t="shared" si="61"/>
        <v>0</v>
      </c>
      <c r="L404" s="77">
        <f t="shared" si="54"/>
        <v>34756.98743937715</v>
      </c>
      <c r="M404" s="78">
        <f t="shared" si="55"/>
        <v>0</v>
      </c>
      <c r="N404" s="79">
        <f t="shared" si="56"/>
        <v>34756.98743937715</v>
      </c>
      <c r="O404" s="36"/>
      <c r="P404" s="36"/>
      <c r="Q404" s="36"/>
    </row>
    <row r="405" spans="1:17" s="55" customFormat="1" ht="13.5">
      <c r="A405" s="30" t="s">
        <v>479</v>
      </c>
      <c r="B405" s="31" t="s">
        <v>143</v>
      </c>
      <c r="C405" s="55">
        <v>1773</v>
      </c>
      <c r="D405" s="32">
        <v>8275476.23</v>
      </c>
      <c r="E405" s="33">
        <v>804550</v>
      </c>
      <c r="F405" s="34">
        <f t="shared" si="57"/>
        <v>18236.80238119446</v>
      </c>
      <c r="G405" s="35">
        <f t="shared" si="58"/>
        <v>0.0009955820726852155</v>
      </c>
      <c r="H405" s="36">
        <f t="shared" si="59"/>
        <v>10.28584454664098</v>
      </c>
      <c r="I405" s="31">
        <f t="shared" si="62"/>
        <v>-1266.1976188055417</v>
      </c>
      <c r="J405" s="36">
        <f t="shared" si="60"/>
        <v>0</v>
      </c>
      <c r="K405" s="36">
        <f t="shared" si="61"/>
        <v>0</v>
      </c>
      <c r="L405" s="77">
        <f t="shared" si="54"/>
        <v>197562.97497482397</v>
      </c>
      <c r="M405" s="78">
        <f t="shared" si="55"/>
        <v>0</v>
      </c>
      <c r="N405" s="79">
        <f t="shared" si="56"/>
        <v>197562.97497482397</v>
      </c>
      <c r="O405" s="36"/>
      <c r="P405" s="36"/>
      <c r="Q405" s="36"/>
    </row>
    <row r="406" spans="1:17" s="55" customFormat="1" ht="13.5">
      <c r="A406" s="30" t="s">
        <v>484</v>
      </c>
      <c r="B406" s="31" t="s">
        <v>299</v>
      </c>
      <c r="C406" s="55">
        <v>289</v>
      </c>
      <c r="D406" s="32">
        <v>280949.3</v>
      </c>
      <c r="E406" s="33">
        <v>22450</v>
      </c>
      <c r="F406" s="34">
        <f t="shared" si="57"/>
        <v>3616.6747305122494</v>
      </c>
      <c r="G406" s="35">
        <f t="shared" si="58"/>
        <v>0.00019744122073421256</v>
      </c>
      <c r="H406" s="36">
        <f t="shared" si="59"/>
        <v>12.514445434298441</v>
      </c>
      <c r="I406" s="31">
        <f t="shared" si="62"/>
        <v>437.6747305122495</v>
      </c>
      <c r="J406" s="36">
        <f t="shared" si="60"/>
        <v>437.6747305122495</v>
      </c>
      <c r="K406" s="36">
        <f t="shared" si="61"/>
        <v>0.00011615215506448284</v>
      </c>
      <c r="L406" s="77">
        <f t="shared" si="54"/>
        <v>39180.17009457063</v>
      </c>
      <c r="M406" s="78">
        <f t="shared" si="55"/>
        <v>6226.907392378055</v>
      </c>
      <c r="N406" s="79">
        <f t="shared" si="56"/>
        <v>45407.077486948685</v>
      </c>
      <c r="O406" s="36"/>
      <c r="P406" s="36"/>
      <c r="Q406" s="36"/>
    </row>
    <row r="407" spans="1:17" s="55" customFormat="1" ht="13.5">
      <c r="A407" s="30" t="s">
        <v>484</v>
      </c>
      <c r="B407" s="31" t="s">
        <v>300</v>
      </c>
      <c r="C407" s="55">
        <v>386</v>
      </c>
      <c r="D407" s="32">
        <v>379644.75</v>
      </c>
      <c r="E407" s="33">
        <v>22550</v>
      </c>
      <c r="F407" s="34">
        <f t="shared" si="57"/>
        <v>6498.57532150776</v>
      </c>
      <c r="G407" s="35">
        <f t="shared" si="58"/>
        <v>0.000354769709779787</v>
      </c>
      <c r="H407" s="36">
        <f t="shared" si="59"/>
        <v>16.83568736141907</v>
      </c>
      <c r="I407" s="31">
        <f t="shared" si="62"/>
        <v>2252.5753215077607</v>
      </c>
      <c r="J407" s="36">
        <f t="shared" si="60"/>
        <v>2252.5753215077607</v>
      </c>
      <c r="K407" s="36">
        <f t="shared" si="61"/>
        <v>0.0005977989127495995</v>
      </c>
      <c r="L407" s="77">
        <f t="shared" si="54"/>
        <v>70400.38307038757</v>
      </c>
      <c r="M407" s="78">
        <f t="shared" si="55"/>
        <v>32047.950095196273</v>
      </c>
      <c r="N407" s="79">
        <f t="shared" si="56"/>
        <v>102448.33316558384</v>
      </c>
      <c r="O407" s="36"/>
      <c r="P407" s="36"/>
      <c r="Q407" s="36"/>
    </row>
    <row r="408" spans="1:17" s="55" customFormat="1" ht="13.5">
      <c r="A408" s="30" t="s">
        <v>477</v>
      </c>
      <c r="B408" s="31" t="s">
        <v>93</v>
      </c>
      <c r="C408" s="55">
        <v>10324</v>
      </c>
      <c r="D408" s="32">
        <v>16648548.39</v>
      </c>
      <c r="E408" s="33">
        <v>1514400</v>
      </c>
      <c r="F408" s="34">
        <f t="shared" si="57"/>
        <v>113496.83939405707</v>
      </c>
      <c r="G408" s="35">
        <f t="shared" si="58"/>
        <v>0.006196010476248604</v>
      </c>
      <c r="H408" s="36">
        <f t="shared" si="59"/>
        <v>10.993494710776545</v>
      </c>
      <c r="I408" s="31">
        <f t="shared" si="62"/>
        <v>-67.16060594294657</v>
      </c>
      <c r="J408" s="36">
        <f t="shared" si="60"/>
        <v>0</v>
      </c>
      <c r="K408" s="36">
        <f t="shared" si="61"/>
        <v>0</v>
      </c>
      <c r="L408" s="77">
        <f t="shared" si="54"/>
        <v>1229534.2556352844</v>
      </c>
      <c r="M408" s="78">
        <f t="shared" si="55"/>
        <v>0</v>
      </c>
      <c r="N408" s="79">
        <f t="shared" si="56"/>
        <v>1229534.2556352844</v>
      </c>
      <c r="O408" s="36"/>
      <c r="P408" s="36"/>
      <c r="Q408" s="36"/>
    </row>
    <row r="409" spans="1:17" s="55" customFormat="1" ht="13.5">
      <c r="A409" s="30" t="s">
        <v>487</v>
      </c>
      <c r="B409" s="31" t="s">
        <v>364</v>
      </c>
      <c r="C409" s="55">
        <v>595</v>
      </c>
      <c r="D409" s="32">
        <v>877070.76</v>
      </c>
      <c r="E409" s="33">
        <v>69950</v>
      </c>
      <c r="F409" s="34">
        <f t="shared" si="57"/>
        <v>7460.430338813438</v>
      </c>
      <c r="G409" s="35">
        <f t="shared" si="58"/>
        <v>0.0004072792227818761</v>
      </c>
      <c r="H409" s="36">
        <f t="shared" si="59"/>
        <v>12.5385383845604</v>
      </c>
      <c r="I409" s="31">
        <f t="shared" si="62"/>
        <v>915.4303388134382</v>
      </c>
      <c r="J409" s="36">
        <f t="shared" si="60"/>
        <v>915.4303388134382</v>
      </c>
      <c r="K409" s="36">
        <f t="shared" si="61"/>
        <v>0.00024294115984293646</v>
      </c>
      <c r="L409" s="77">
        <f t="shared" si="54"/>
        <v>80820.3533448543</v>
      </c>
      <c r="M409" s="78">
        <f t="shared" si="55"/>
        <v>13024.055415063556</v>
      </c>
      <c r="N409" s="79">
        <f t="shared" si="56"/>
        <v>93844.40875991786</v>
      </c>
      <c r="O409" s="36"/>
      <c r="P409" s="36"/>
      <c r="Q409" s="36"/>
    </row>
    <row r="410" spans="1:17" s="55" customFormat="1" ht="13.5">
      <c r="A410" s="30" t="s">
        <v>484</v>
      </c>
      <c r="B410" s="31" t="s">
        <v>301</v>
      </c>
      <c r="C410" s="55">
        <v>1194</v>
      </c>
      <c r="D410" s="32">
        <v>1629440.04</v>
      </c>
      <c r="E410" s="33">
        <v>121200</v>
      </c>
      <c r="F410" s="34">
        <f t="shared" si="57"/>
        <v>16052.404354455446</v>
      </c>
      <c r="G410" s="35">
        <f t="shared" si="58"/>
        <v>0.000876331588440626</v>
      </c>
      <c r="H410" s="36">
        <f t="shared" si="59"/>
        <v>13.444224752475249</v>
      </c>
      <c r="I410" s="31">
        <f t="shared" si="62"/>
        <v>2918.4043544554465</v>
      </c>
      <c r="J410" s="36">
        <f t="shared" si="60"/>
        <v>2918.4043544554465</v>
      </c>
      <c r="K410" s="36">
        <f t="shared" si="61"/>
        <v>0.0007744997174564634</v>
      </c>
      <c r="L410" s="77">
        <f t="shared" si="54"/>
        <v>173898.94859173888</v>
      </c>
      <c r="M410" s="78">
        <f t="shared" si="55"/>
        <v>41520.865569364454</v>
      </c>
      <c r="N410" s="79">
        <f t="shared" si="56"/>
        <v>215419.81416110334</v>
      </c>
      <c r="O410" s="36"/>
      <c r="P410" s="36"/>
      <c r="Q410" s="36"/>
    </row>
    <row r="411" spans="1:17" s="55" customFormat="1" ht="13.5">
      <c r="A411" s="30" t="s">
        <v>489</v>
      </c>
      <c r="B411" s="31" t="s">
        <v>423</v>
      </c>
      <c r="C411" s="55">
        <v>1154</v>
      </c>
      <c r="D411" s="32">
        <v>2853160</v>
      </c>
      <c r="E411" s="33">
        <v>226400</v>
      </c>
      <c r="F411" s="34">
        <f t="shared" si="57"/>
        <v>14543.050530035336</v>
      </c>
      <c r="G411" s="35">
        <f t="shared" si="58"/>
        <v>0.0007939330638790462</v>
      </c>
      <c r="H411" s="36">
        <f t="shared" si="59"/>
        <v>12.602296819787986</v>
      </c>
      <c r="I411" s="31">
        <f t="shared" si="62"/>
        <v>1849.0505300353357</v>
      </c>
      <c r="J411" s="36">
        <f t="shared" si="60"/>
        <v>1849.0505300353357</v>
      </c>
      <c r="K411" s="36">
        <f t="shared" si="61"/>
        <v>0.0004907096272964234</v>
      </c>
      <c r="L411" s="77">
        <f t="shared" si="54"/>
        <v>157547.81281644767</v>
      </c>
      <c r="M411" s="78">
        <f t="shared" si="55"/>
        <v>26306.902390462194</v>
      </c>
      <c r="N411" s="79">
        <f t="shared" si="56"/>
        <v>183854.71520690987</v>
      </c>
      <c r="O411" s="36"/>
      <c r="P411" s="36"/>
      <c r="Q411" s="36"/>
    </row>
    <row r="412" spans="1:17" s="55" customFormat="1" ht="13.5">
      <c r="A412" s="30" t="s">
        <v>476</v>
      </c>
      <c r="B412" s="31" t="s">
        <v>63</v>
      </c>
      <c r="C412" s="55">
        <v>242</v>
      </c>
      <c r="D412" s="32">
        <v>333104.46</v>
      </c>
      <c r="E412" s="33">
        <v>18750</v>
      </c>
      <c r="F412" s="34">
        <f t="shared" si="57"/>
        <v>4299.2682304</v>
      </c>
      <c r="G412" s="35">
        <f t="shared" si="58"/>
        <v>0.0002347053110727948</v>
      </c>
      <c r="H412" s="36">
        <f t="shared" si="59"/>
        <v>17.7655712</v>
      </c>
      <c r="I412" s="31">
        <f t="shared" si="62"/>
        <v>1637.2682304</v>
      </c>
      <c r="J412" s="36">
        <f t="shared" si="60"/>
        <v>1637.2682304</v>
      </c>
      <c r="K412" s="36">
        <f t="shared" si="61"/>
        <v>0.00043450585588296776</v>
      </c>
      <c r="L412" s="77">
        <f t="shared" si="54"/>
        <v>46574.84377241682</v>
      </c>
      <c r="M412" s="78">
        <f t="shared" si="55"/>
        <v>23293.822869899865</v>
      </c>
      <c r="N412" s="79">
        <f t="shared" si="56"/>
        <v>69868.66664231668</v>
      </c>
      <c r="O412" s="36"/>
      <c r="P412" s="36"/>
      <c r="Q412" s="36"/>
    </row>
    <row r="413" spans="1:17" s="55" customFormat="1" ht="13.5">
      <c r="A413" s="30" t="s">
        <v>488</v>
      </c>
      <c r="B413" s="31" t="s">
        <v>385</v>
      </c>
      <c r="C413" s="55">
        <v>1551</v>
      </c>
      <c r="D413" s="32">
        <v>3628188.94</v>
      </c>
      <c r="E413" s="33">
        <v>263450</v>
      </c>
      <c r="F413" s="34">
        <f t="shared" si="57"/>
        <v>21360.110252192066</v>
      </c>
      <c r="G413" s="35">
        <f t="shared" si="58"/>
        <v>0.0011660894488603464</v>
      </c>
      <c r="H413" s="36">
        <f t="shared" si="59"/>
        <v>13.77183123932435</v>
      </c>
      <c r="I413" s="31">
        <f t="shared" si="62"/>
        <v>4299.110252192066</v>
      </c>
      <c r="J413" s="36">
        <f t="shared" si="60"/>
        <v>4299.110252192066</v>
      </c>
      <c r="K413" s="36">
        <f t="shared" si="61"/>
        <v>0.001140917868544721</v>
      </c>
      <c r="L413" s="77">
        <f t="shared" si="54"/>
        <v>231398.40192406066</v>
      </c>
      <c r="M413" s="78">
        <f t="shared" si="55"/>
        <v>61164.5122364994</v>
      </c>
      <c r="N413" s="79">
        <f t="shared" si="56"/>
        <v>292562.91416056006</v>
      </c>
      <c r="O413" s="36"/>
      <c r="P413" s="36"/>
      <c r="Q413" s="36"/>
    </row>
    <row r="414" spans="1:17" s="55" customFormat="1" ht="13.5">
      <c r="A414" s="30" t="s">
        <v>483</v>
      </c>
      <c r="B414" s="31" t="s">
        <v>242</v>
      </c>
      <c r="C414" s="55">
        <v>266</v>
      </c>
      <c r="D414" s="32">
        <v>754824.13</v>
      </c>
      <c r="E414" s="33">
        <v>99350</v>
      </c>
      <c r="F414" s="34">
        <f t="shared" si="57"/>
        <v>2020.9684809260193</v>
      </c>
      <c r="G414" s="35">
        <f t="shared" si="58"/>
        <v>0.00011032855141023</v>
      </c>
      <c r="H414" s="36">
        <f t="shared" si="59"/>
        <v>7.597625868142929</v>
      </c>
      <c r="I414" s="31">
        <f t="shared" si="62"/>
        <v>-905.0315190739809</v>
      </c>
      <c r="J414" s="36">
        <f t="shared" si="60"/>
        <v>0</v>
      </c>
      <c r="K414" s="36">
        <f t="shared" si="61"/>
        <v>0</v>
      </c>
      <c r="L414" s="77">
        <f t="shared" si="54"/>
        <v>21893.561002438422</v>
      </c>
      <c r="M414" s="78">
        <f t="shared" si="55"/>
        <v>0</v>
      </c>
      <c r="N414" s="79">
        <f t="shared" si="56"/>
        <v>21893.561002438422</v>
      </c>
      <c r="O414" s="36"/>
      <c r="P414" s="36"/>
      <c r="Q414" s="36"/>
    </row>
    <row r="415" spans="1:17" s="55" customFormat="1" ht="13.5">
      <c r="A415" s="30" t="s">
        <v>479</v>
      </c>
      <c r="B415" s="31" t="s">
        <v>144</v>
      </c>
      <c r="C415" s="55">
        <v>1074</v>
      </c>
      <c r="D415" s="32">
        <v>3399825.58</v>
      </c>
      <c r="E415" s="33">
        <v>354600</v>
      </c>
      <c r="F415" s="34">
        <f t="shared" si="57"/>
        <v>10297.272061252115</v>
      </c>
      <c r="G415" s="35">
        <f t="shared" si="58"/>
        <v>0.0005621478616402861</v>
      </c>
      <c r="H415" s="36">
        <f t="shared" si="59"/>
        <v>9.587776593344614</v>
      </c>
      <c r="I415" s="31">
        <f t="shared" si="62"/>
        <v>-1516.7279387478843</v>
      </c>
      <c r="J415" s="36">
        <f t="shared" si="60"/>
        <v>0</v>
      </c>
      <c r="K415" s="36">
        <f t="shared" si="61"/>
        <v>0</v>
      </c>
      <c r="L415" s="77">
        <f t="shared" si="54"/>
        <v>111552.43446866045</v>
      </c>
      <c r="M415" s="78">
        <f t="shared" si="55"/>
        <v>0</v>
      </c>
      <c r="N415" s="79">
        <f t="shared" si="56"/>
        <v>111552.43446866045</v>
      </c>
      <c r="O415" s="36"/>
      <c r="P415" s="36"/>
      <c r="Q415" s="36"/>
    </row>
    <row r="416" spans="1:17" s="55" customFormat="1" ht="13.5">
      <c r="A416" s="30" t="s">
        <v>483</v>
      </c>
      <c r="B416" s="31" t="s">
        <v>243</v>
      </c>
      <c r="C416" s="55">
        <v>400</v>
      </c>
      <c r="D416" s="32">
        <v>846633.8</v>
      </c>
      <c r="E416" s="33">
        <v>67550</v>
      </c>
      <c r="F416" s="34">
        <f t="shared" si="57"/>
        <v>5013.3755736491485</v>
      </c>
      <c r="G416" s="35">
        <f t="shared" si="58"/>
        <v>0.0002736898026547645</v>
      </c>
      <c r="H416" s="36">
        <f t="shared" si="59"/>
        <v>12.533438934122872</v>
      </c>
      <c r="I416" s="31">
        <f t="shared" si="62"/>
        <v>613.3755736491487</v>
      </c>
      <c r="J416" s="36">
        <f t="shared" si="60"/>
        <v>613.3755736491487</v>
      </c>
      <c r="K416" s="36">
        <f t="shared" si="61"/>
        <v>0.0001627804617823785</v>
      </c>
      <c r="L416" s="77">
        <f t="shared" si="54"/>
        <v>54310.91330010719</v>
      </c>
      <c r="M416" s="78">
        <f t="shared" si="55"/>
        <v>8726.647045374984</v>
      </c>
      <c r="N416" s="79">
        <f t="shared" si="56"/>
        <v>63037.560345482176</v>
      </c>
      <c r="O416" s="36"/>
      <c r="P416" s="36"/>
      <c r="Q416" s="36"/>
    </row>
    <row r="417" spans="1:17" s="55" customFormat="1" ht="13.5">
      <c r="A417" s="30" t="s">
        <v>478</v>
      </c>
      <c r="B417" s="31" t="s">
        <v>112</v>
      </c>
      <c r="C417" s="55">
        <v>1109</v>
      </c>
      <c r="D417" s="32">
        <v>1352343.73</v>
      </c>
      <c r="E417" s="33">
        <v>100350</v>
      </c>
      <c r="F417" s="34">
        <f t="shared" si="57"/>
        <v>14945.183822321873</v>
      </c>
      <c r="G417" s="35">
        <f t="shared" si="58"/>
        <v>0.0008158862927544768</v>
      </c>
      <c r="H417" s="36">
        <f t="shared" si="59"/>
        <v>13.476270353761834</v>
      </c>
      <c r="I417" s="31">
        <f t="shared" si="62"/>
        <v>2746.1838223218733</v>
      </c>
      <c r="J417" s="36">
        <f t="shared" si="60"/>
        <v>2746.1838223218733</v>
      </c>
      <c r="K417" s="36">
        <f t="shared" si="61"/>
        <v>0.0007287950318552309</v>
      </c>
      <c r="L417" s="77">
        <f t="shared" si="54"/>
        <v>161904.2042440629</v>
      </c>
      <c r="M417" s="78">
        <f t="shared" si="55"/>
        <v>39070.64116777128</v>
      </c>
      <c r="N417" s="79">
        <f t="shared" si="56"/>
        <v>200974.84541183416</v>
      </c>
      <c r="O417" s="36"/>
      <c r="P417" s="36"/>
      <c r="Q417" s="36"/>
    </row>
    <row r="418" spans="1:17" s="55" customFormat="1" ht="13.5">
      <c r="A418" s="30" t="s">
        <v>479</v>
      </c>
      <c r="B418" s="31" t="s">
        <v>145</v>
      </c>
      <c r="C418" s="55">
        <v>1241</v>
      </c>
      <c r="D418" s="32">
        <v>2664739.97</v>
      </c>
      <c r="E418" s="33">
        <v>211300</v>
      </c>
      <c r="F418" s="34">
        <f t="shared" si="57"/>
        <v>15650.460495835307</v>
      </c>
      <c r="G418" s="35">
        <f t="shared" si="58"/>
        <v>0.0008543887011129233</v>
      </c>
      <c r="H418" s="36">
        <f t="shared" si="59"/>
        <v>12.611168812115476</v>
      </c>
      <c r="I418" s="31">
        <f t="shared" si="62"/>
        <v>1999.4604958353061</v>
      </c>
      <c r="J418" s="36">
        <f t="shared" si="60"/>
        <v>1999.4604958353061</v>
      </c>
      <c r="K418" s="36">
        <f t="shared" si="61"/>
        <v>0.000530626123390211</v>
      </c>
      <c r="L418" s="77">
        <f t="shared" si="54"/>
        <v>169544.60933741104</v>
      </c>
      <c r="M418" s="78">
        <f t="shared" si="55"/>
        <v>28446.82243298097</v>
      </c>
      <c r="N418" s="79">
        <f t="shared" si="56"/>
        <v>197991.431770392</v>
      </c>
      <c r="O418" s="36"/>
      <c r="P418" s="36"/>
      <c r="Q418" s="36"/>
    </row>
    <row r="419" spans="1:17" s="55" customFormat="1" ht="13.5">
      <c r="A419" s="30" t="s">
        <v>483</v>
      </c>
      <c r="B419" s="31" t="s">
        <v>244</v>
      </c>
      <c r="C419" s="55">
        <v>1017</v>
      </c>
      <c r="D419" s="32">
        <v>1446153.51</v>
      </c>
      <c r="E419" s="33">
        <v>92900</v>
      </c>
      <c r="F419" s="34">
        <f t="shared" si="57"/>
        <v>15831.411406566202</v>
      </c>
      <c r="G419" s="35">
        <f t="shared" si="58"/>
        <v>0.0008642671589145778</v>
      </c>
      <c r="H419" s="36">
        <f t="shared" si="59"/>
        <v>15.566776210979548</v>
      </c>
      <c r="I419" s="31">
        <f t="shared" si="62"/>
        <v>4644.4114065662</v>
      </c>
      <c r="J419" s="36">
        <f t="shared" si="60"/>
        <v>4644.4114065662</v>
      </c>
      <c r="K419" s="36">
        <f t="shared" si="61"/>
        <v>0.0012325554944589883</v>
      </c>
      <c r="L419" s="77">
        <f t="shared" si="54"/>
        <v>171504.8872140449</v>
      </c>
      <c r="M419" s="78">
        <f t="shared" si="55"/>
        <v>66077.19775584032</v>
      </c>
      <c r="N419" s="79">
        <f t="shared" si="56"/>
        <v>237582.0849698852</v>
      </c>
      <c r="O419" s="36"/>
      <c r="P419" s="36"/>
      <c r="Q419" s="36"/>
    </row>
    <row r="420" spans="1:17" s="55" customFormat="1" ht="13.5">
      <c r="A420" s="30" t="s">
        <v>479</v>
      </c>
      <c r="B420" s="31" t="s">
        <v>146</v>
      </c>
      <c r="C420" s="55">
        <v>1677</v>
      </c>
      <c r="D420" s="32">
        <v>3263245.61</v>
      </c>
      <c r="E420" s="33">
        <v>420950</v>
      </c>
      <c r="F420" s="34">
        <f t="shared" si="57"/>
        <v>13000.268174296232</v>
      </c>
      <c r="G420" s="35">
        <f t="shared" si="58"/>
        <v>0.0007097096115805893</v>
      </c>
      <c r="H420" s="36">
        <f t="shared" si="59"/>
        <v>7.7520978976125425</v>
      </c>
      <c r="I420" s="31">
        <f t="shared" si="62"/>
        <v>-5446.731825703766</v>
      </c>
      <c r="J420" s="36">
        <f t="shared" si="60"/>
        <v>0</v>
      </c>
      <c r="K420" s="36">
        <f t="shared" si="61"/>
        <v>0</v>
      </c>
      <c r="L420" s="77">
        <f t="shared" si="54"/>
        <v>140834.5389887515</v>
      </c>
      <c r="M420" s="78">
        <f t="shared" si="55"/>
        <v>0</v>
      </c>
      <c r="N420" s="79">
        <f t="shared" si="56"/>
        <v>140834.5389887515</v>
      </c>
      <c r="O420" s="36"/>
      <c r="P420" s="36"/>
      <c r="Q420" s="36"/>
    </row>
    <row r="421" spans="1:17" s="55" customFormat="1" ht="13.5">
      <c r="A421" s="30" t="s">
        <v>479</v>
      </c>
      <c r="B421" s="31" t="s">
        <v>147</v>
      </c>
      <c r="C421" s="55">
        <v>362</v>
      </c>
      <c r="D421" s="32">
        <v>2008994</v>
      </c>
      <c r="E421" s="33">
        <v>168850</v>
      </c>
      <c r="F421" s="34">
        <f t="shared" si="57"/>
        <v>4307.1118033757775</v>
      </c>
      <c r="G421" s="35">
        <f t="shared" si="58"/>
        <v>0.0002351335067880993</v>
      </c>
      <c r="H421" s="36">
        <f t="shared" si="59"/>
        <v>11.898098904352976</v>
      </c>
      <c r="I421" s="31">
        <f t="shared" si="62"/>
        <v>325.1118033757772</v>
      </c>
      <c r="J421" s="36">
        <f t="shared" si="60"/>
        <v>325.1118033757772</v>
      </c>
      <c r="K421" s="36">
        <f t="shared" si="61"/>
        <v>8.62796820707474E-05</v>
      </c>
      <c r="L421" s="77">
        <f t="shared" si="54"/>
        <v>46659.814787572664</v>
      </c>
      <c r="M421" s="78">
        <f t="shared" si="55"/>
        <v>4625.446594599156</v>
      </c>
      <c r="N421" s="79">
        <f t="shared" si="56"/>
        <v>51285.26138217182</v>
      </c>
      <c r="O421" s="36"/>
      <c r="P421" s="36"/>
      <c r="Q421" s="36"/>
    </row>
    <row r="422" spans="1:17" s="55" customFormat="1" ht="13.5">
      <c r="A422" s="30" t="s">
        <v>488</v>
      </c>
      <c r="B422" s="31" t="s">
        <v>386</v>
      </c>
      <c r="C422" s="55">
        <v>1388</v>
      </c>
      <c r="D422" s="32">
        <v>2050829.24</v>
      </c>
      <c r="E422" s="33">
        <v>165650</v>
      </c>
      <c r="F422" s="34">
        <f t="shared" si="57"/>
        <v>17184.129098219135</v>
      </c>
      <c r="G422" s="35">
        <f t="shared" si="58"/>
        <v>0.0009381146161092957</v>
      </c>
      <c r="H422" s="36">
        <f t="shared" si="59"/>
        <v>12.380496468457592</v>
      </c>
      <c r="I422" s="31">
        <f t="shared" si="62"/>
        <v>1916.1290982191374</v>
      </c>
      <c r="J422" s="36">
        <f t="shared" si="60"/>
        <v>1916.1290982191374</v>
      </c>
      <c r="K422" s="36">
        <f t="shared" si="61"/>
        <v>0.0005085112496200828</v>
      </c>
      <c r="L422" s="77">
        <f t="shared" si="54"/>
        <v>186159.15202856148</v>
      </c>
      <c r="M422" s="78">
        <f t="shared" si="55"/>
        <v>27261.245885698918</v>
      </c>
      <c r="N422" s="79">
        <f t="shared" si="56"/>
        <v>213420.3979142604</v>
      </c>
      <c r="O422" s="36"/>
      <c r="P422" s="36"/>
      <c r="Q422" s="36"/>
    </row>
    <row r="423" spans="1:17" s="55" customFormat="1" ht="13.5">
      <c r="A423" s="30" t="s">
        <v>483</v>
      </c>
      <c r="B423" s="31" t="s">
        <v>245</v>
      </c>
      <c r="C423" s="55">
        <v>410</v>
      </c>
      <c r="D423" s="32">
        <v>1370046.89</v>
      </c>
      <c r="E423" s="33">
        <v>121650</v>
      </c>
      <c r="F423" s="34">
        <f t="shared" si="57"/>
        <v>4617.502876284422</v>
      </c>
      <c r="G423" s="35">
        <f t="shared" si="58"/>
        <v>0.00025207835168196256</v>
      </c>
      <c r="H423" s="36">
        <f t="shared" si="59"/>
        <v>11.262202137279079</v>
      </c>
      <c r="I423" s="31">
        <f t="shared" si="62"/>
        <v>107.5028762844224</v>
      </c>
      <c r="J423" s="36">
        <f t="shared" si="60"/>
        <v>107.5028762844224</v>
      </c>
      <c r="K423" s="36">
        <f t="shared" si="61"/>
        <v>2.852961317061158E-05</v>
      </c>
      <c r="L423" s="77">
        <f t="shared" si="54"/>
        <v>50022.34416567754</v>
      </c>
      <c r="M423" s="78">
        <f t="shared" si="55"/>
        <v>1529.4701941185936</v>
      </c>
      <c r="N423" s="79">
        <f t="shared" si="56"/>
        <v>51551.81435979613</v>
      </c>
      <c r="O423" s="36"/>
      <c r="P423" s="36"/>
      <c r="Q423" s="36"/>
    </row>
    <row r="424" spans="1:17" s="55" customFormat="1" ht="13.5">
      <c r="A424" s="30" t="s">
        <v>489</v>
      </c>
      <c r="B424" s="31" t="s">
        <v>424</v>
      </c>
      <c r="C424" s="55">
        <v>69</v>
      </c>
      <c r="D424" s="32">
        <v>101207.73</v>
      </c>
      <c r="E424" s="33">
        <v>7150</v>
      </c>
      <c r="F424" s="34">
        <f t="shared" si="57"/>
        <v>976.6899818181819</v>
      </c>
      <c r="G424" s="35">
        <f t="shared" si="58"/>
        <v>5.331938221100267E-05</v>
      </c>
      <c r="H424" s="36">
        <f t="shared" si="59"/>
        <v>14.154927272727273</v>
      </c>
      <c r="I424" s="31">
        <f t="shared" si="62"/>
        <v>217.68998181818182</v>
      </c>
      <c r="J424" s="36">
        <f t="shared" si="60"/>
        <v>217.68998181818182</v>
      </c>
      <c r="K424" s="36">
        <f t="shared" si="61"/>
        <v>5.7771579580425956E-05</v>
      </c>
      <c r="L424" s="77">
        <f t="shared" si="54"/>
        <v>10580.680450597094</v>
      </c>
      <c r="M424" s="78">
        <f t="shared" si="55"/>
        <v>3097.12958626553</v>
      </c>
      <c r="N424" s="79">
        <f t="shared" si="56"/>
        <v>13677.810036862624</v>
      </c>
      <c r="O424" s="36"/>
      <c r="P424" s="36"/>
      <c r="Q424" s="36"/>
    </row>
    <row r="425" spans="1:17" s="55" customFormat="1" ht="13.5">
      <c r="A425" s="30" t="s">
        <v>478</v>
      </c>
      <c r="B425" s="31" t="s">
        <v>113</v>
      </c>
      <c r="C425" s="55">
        <v>534</v>
      </c>
      <c r="D425" s="32">
        <v>818024.11</v>
      </c>
      <c r="E425" s="33">
        <v>56100</v>
      </c>
      <c r="F425" s="34">
        <f t="shared" si="57"/>
        <v>7786.539656684492</v>
      </c>
      <c r="G425" s="35">
        <f t="shared" si="58"/>
        <v>0.0004250821568610884</v>
      </c>
      <c r="H425" s="36">
        <f t="shared" si="59"/>
        <v>14.581534937611409</v>
      </c>
      <c r="I425" s="31">
        <f t="shared" si="62"/>
        <v>1912.5396566844922</v>
      </c>
      <c r="J425" s="36">
        <f t="shared" si="60"/>
        <v>1912.5396566844922</v>
      </c>
      <c r="K425" s="36">
        <f t="shared" si="61"/>
        <v>0.0005075586669355877</v>
      </c>
      <c r="L425" s="77">
        <f t="shared" si="54"/>
        <v>84353.16165515615</v>
      </c>
      <c r="M425" s="78">
        <f t="shared" si="55"/>
        <v>27210.1780070475</v>
      </c>
      <c r="N425" s="79">
        <f t="shared" si="56"/>
        <v>111563.33966220365</v>
      </c>
      <c r="O425" s="36"/>
      <c r="P425" s="36"/>
      <c r="Q425" s="36"/>
    </row>
    <row r="426" spans="1:17" s="55" customFormat="1" ht="13.5">
      <c r="A426" s="30" t="s">
        <v>487</v>
      </c>
      <c r="B426" s="31" t="s">
        <v>365</v>
      </c>
      <c r="C426" s="55">
        <v>47</v>
      </c>
      <c r="D426" s="32">
        <v>352791.54</v>
      </c>
      <c r="E426" s="33">
        <v>61750</v>
      </c>
      <c r="F426" s="34">
        <f t="shared" si="57"/>
        <v>268.52149603238865</v>
      </c>
      <c r="G426" s="35">
        <f t="shared" si="58"/>
        <v>1.4659104265785802E-05</v>
      </c>
      <c r="H426" s="36">
        <f t="shared" si="59"/>
        <v>5.713223319838057</v>
      </c>
      <c r="I426" s="31">
        <f t="shared" si="62"/>
        <v>-248.47850396761135</v>
      </c>
      <c r="J426" s="36">
        <f t="shared" si="60"/>
        <v>0</v>
      </c>
      <c r="K426" s="36">
        <f t="shared" si="61"/>
        <v>0</v>
      </c>
      <c r="L426" s="77">
        <f t="shared" si="54"/>
        <v>2908.947769020814</v>
      </c>
      <c r="M426" s="78">
        <f t="shared" si="55"/>
        <v>0</v>
      </c>
      <c r="N426" s="79">
        <f t="shared" si="56"/>
        <v>2908.947769020814</v>
      </c>
      <c r="O426" s="36"/>
      <c r="P426" s="36"/>
      <c r="Q426" s="36"/>
    </row>
    <row r="427" spans="1:17" s="55" customFormat="1" ht="13.5">
      <c r="A427" s="30" t="s">
        <v>481</v>
      </c>
      <c r="B427" s="31" t="s">
        <v>193</v>
      </c>
      <c r="C427" s="55">
        <v>2791</v>
      </c>
      <c r="D427" s="32">
        <v>7612560.73</v>
      </c>
      <c r="E427" s="33">
        <v>455750</v>
      </c>
      <c r="F427" s="34">
        <f t="shared" si="57"/>
        <v>46619.104766714205</v>
      </c>
      <c r="G427" s="35">
        <f t="shared" si="58"/>
        <v>0.0025450264788872824</v>
      </c>
      <c r="H427" s="36">
        <f t="shared" si="59"/>
        <v>16.703369676357653</v>
      </c>
      <c r="I427" s="31">
        <f t="shared" si="62"/>
        <v>15918.104766714208</v>
      </c>
      <c r="J427" s="36">
        <f t="shared" si="60"/>
        <v>15918.104766714208</v>
      </c>
      <c r="K427" s="36">
        <f t="shared" si="61"/>
        <v>0.0042244206583096884</v>
      </c>
      <c r="L427" s="77">
        <f t="shared" si="54"/>
        <v>505034.20697657485</v>
      </c>
      <c r="M427" s="78">
        <f t="shared" si="55"/>
        <v>226470.84086506776</v>
      </c>
      <c r="N427" s="79">
        <f t="shared" si="56"/>
        <v>731505.0478416426</v>
      </c>
      <c r="O427" s="36"/>
      <c r="P427" s="36"/>
      <c r="Q427" s="36"/>
    </row>
    <row r="428" spans="1:17" s="55" customFormat="1" ht="13.5">
      <c r="A428" s="30" t="s">
        <v>488</v>
      </c>
      <c r="B428" s="31" t="s">
        <v>387</v>
      </c>
      <c r="C428" s="55">
        <v>779</v>
      </c>
      <c r="D428" s="32">
        <v>1021371.93</v>
      </c>
      <c r="E428" s="33">
        <v>67550</v>
      </c>
      <c r="F428" s="34">
        <f t="shared" si="57"/>
        <v>11778.66370792006</v>
      </c>
      <c r="G428" s="35">
        <f t="shared" si="58"/>
        <v>0.0006430198772064073</v>
      </c>
      <c r="H428" s="36">
        <f t="shared" si="59"/>
        <v>15.120235825314582</v>
      </c>
      <c r="I428" s="31">
        <f t="shared" si="62"/>
        <v>3209.6637079200596</v>
      </c>
      <c r="J428" s="36">
        <f t="shared" si="60"/>
        <v>3209.6637079200596</v>
      </c>
      <c r="K428" s="36">
        <f t="shared" si="61"/>
        <v>0.0008517954789641201</v>
      </c>
      <c r="L428" s="77">
        <f t="shared" si="54"/>
        <v>127600.65030722036</v>
      </c>
      <c r="M428" s="78">
        <f t="shared" si="55"/>
        <v>45664.684928241724</v>
      </c>
      <c r="N428" s="79">
        <f t="shared" si="56"/>
        <v>173265.3352354621</v>
      </c>
      <c r="O428" s="36"/>
      <c r="P428" s="36"/>
      <c r="Q428" s="36"/>
    </row>
    <row r="429" spans="1:17" s="55" customFormat="1" ht="13.5">
      <c r="A429" s="30" t="s">
        <v>489</v>
      </c>
      <c r="B429" s="31" t="s">
        <v>425</v>
      </c>
      <c r="C429" s="55">
        <v>182</v>
      </c>
      <c r="D429" s="32">
        <v>259676.03</v>
      </c>
      <c r="E429" s="33">
        <v>23250</v>
      </c>
      <c r="F429" s="34">
        <f t="shared" si="57"/>
        <v>2032.7327939784946</v>
      </c>
      <c r="G429" s="35">
        <f t="shared" si="58"/>
        <v>0.0001109707878575898</v>
      </c>
      <c r="H429" s="36">
        <f t="shared" si="59"/>
        <v>11.168861505376345</v>
      </c>
      <c r="I429" s="31">
        <f t="shared" si="62"/>
        <v>30.732793978494776</v>
      </c>
      <c r="J429" s="36">
        <f t="shared" si="60"/>
        <v>30.732793978494776</v>
      </c>
      <c r="K429" s="36">
        <f t="shared" si="61"/>
        <v>8.156011766036885E-06</v>
      </c>
      <c r="L429" s="77">
        <f t="shared" si="54"/>
        <v>22021.006189187763</v>
      </c>
      <c r="M429" s="78">
        <f t="shared" si="55"/>
        <v>437.24311382826085</v>
      </c>
      <c r="N429" s="79">
        <f t="shared" si="56"/>
        <v>22458.249303016022</v>
      </c>
      <c r="O429" s="36"/>
      <c r="P429" s="36"/>
      <c r="Q429" s="36"/>
    </row>
    <row r="430" spans="1:17" s="55" customFormat="1" ht="13.5">
      <c r="A430" s="30" t="s">
        <v>486</v>
      </c>
      <c r="B430" s="31" t="s">
        <v>332</v>
      </c>
      <c r="C430" s="55">
        <v>9548</v>
      </c>
      <c r="D430" s="32">
        <v>17686098.59</v>
      </c>
      <c r="E430" s="33">
        <v>1248150</v>
      </c>
      <c r="F430" s="34">
        <f t="shared" si="57"/>
        <v>135293.73019053802</v>
      </c>
      <c r="G430" s="35">
        <f t="shared" si="58"/>
        <v>0.0073859446140243775</v>
      </c>
      <c r="H430" s="36">
        <f t="shared" si="59"/>
        <v>14.169850250370548</v>
      </c>
      <c r="I430" s="31">
        <f t="shared" si="62"/>
        <v>30265.73019053799</v>
      </c>
      <c r="J430" s="36">
        <f t="shared" si="60"/>
        <v>30265.73019053799</v>
      </c>
      <c r="K430" s="36">
        <f t="shared" si="61"/>
        <v>0.008032060206255796</v>
      </c>
      <c r="L430" s="77">
        <f t="shared" si="54"/>
        <v>1465664.389687441</v>
      </c>
      <c r="M430" s="78">
        <f t="shared" si="55"/>
        <v>430598.0809963761</v>
      </c>
      <c r="N430" s="79">
        <f t="shared" si="56"/>
        <v>1896262.4706838173</v>
      </c>
      <c r="O430" s="36"/>
      <c r="P430" s="36"/>
      <c r="Q430" s="36"/>
    </row>
    <row r="431" spans="1:17" s="55" customFormat="1" ht="13.5">
      <c r="A431" s="30" t="s">
        <v>479</v>
      </c>
      <c r="B431" s="31" t="s">
        <v>148</v>
      </c>
      <c r="C431" s="55">
        <v>1568</v>
      </c>
      <c r="D431" s="32">
        <v>5673291.71</v>
      </c>
      <c r="E431" s="33">
        <v>617100</v>
      </c>
      <c r="F431" s="34">
        <f t="shared" si="57"/>
        <v>14415.364448679307</v>
      </c>
      <c r="G431" s="35">
        <f t="shared" si="58"/>
        <v>0.0007869624354282726</v>
      </c>
      <c r="H431" s="36">
        <f t="shared" si="59"/>
        <v>9.193472224923028</v>
      </c>
      <c r="I431" s="31">
        <f t="shared" si="62"/>
        <v>-2832.6355513206927</v>
      </c>
      <c r="J431" s="36">
        <f t="shared" si="60"/>
        <v>0</v>
      </c>
      <c r="K431" s="36">
        <f t="shared" si="61"/>
        <v>0</v>
      </c>
      <c r="L431" s="77">
        <f t="shared" si="54"/>
        <v>156164.56362789543</v>
      </c>
      <c r="M431" s="78">
        <f t="shared" si="55"/>
        <v>0</v>
      </c>
      <c r="N431" s="79">
        <f t="shared" si="56"/>
        <v>156164.56362789543</v>
      </c>
      <c r="O431" s="36"/>
      <c r="P431" s="36"/>
      <c r="Q431" s="36"/>
    </row>
    <row r="432" spans="1:17" s="55" customFormat="1" ht="13.5">
      <c r="A432" s="30" t="s">
        <v>479</v>
      </c>
      <c r="B432" s="31" t="s">
        <v>149</v>
      </c>
      <c r="C432" s="55">
        <v>1602</v>
      </c>
      <c r="D432" s="32">
        <v>4231597.91</v>
      </c>
      <c r="E432" s="33">
        <v>428550</v>
      </c>
      <c r="F432" s="34">
        <f t="shared" si="57"/>
        <v>15818.50391277564</v>
      </c>
      <c r="G432" s="35">
        <f t="shared" si="58"/>
        <v>0.0008635625140348137</v>
      </c>
      <c r="H432" s="36">
        <f t="shared" si="59"/>
        <v>9.874222167775056</v>
      </c>
      <c r="I432" s="31">
        <f t="shared" si="62"/>
        <v>-1803.4960872243607</v>
      </c>
      <c r="J432" s="36">
        <f t="shared" si="60"/>
        <v>0</v>
      </c>
      <c r="K432" s="36">
        <f t="shared" si="61"/>
        <v>0</v>
      </c>
      <c r="L432" s="77">
        <f t="shared" si="54"/>
        <v>171365.05771875125</v>
      </c>
      <c r="M432" s="78">
        <f t="shared" si="55"/>
        <v>0</v>
      </c>
      <c r="N432" s="79">
        <f t="shared" si="56"/>
        <v>171365.05771875125</v>
      </c>
      <c r="O432" s="36"/>
      <c r="P432" s="36"/>
      <c r="Q432" s="36"/>
    </row>
    <row r="433" spans="1:17" s="55" customFormat="1" ht="13.5">
      <c r="A433" s="30" t="s">
        <v>488</v>
      </c>
      <c r="B433" s="31" t="s">
        <v>388</v>
      </c>
      <c r="C433" s="55">
        <v>1039</v>
      </c>
      <c r="D433" s="32">
        <v>1017860</v>
      </c>
      <c r="E433" s="33">
        <v>85100</v>
      </c>
      <c r="F433" s="34">
        <f t="shared" si="57"/>
        <v>12427.221386603995</v>
      </c>
      <c r="G433" s="35">
        <f t="shared" si="58"/>
        <v>0.0006784258866867697</v>
      </c>
      <c r="H433" s="36">
        <f t="shared" si="59"/>
        <v>11.96075205640423</v>
      </c>
      <c r="I433" s="31">
        <f t="shared" si="62"/>
        <v>998.221386603995</v>
      </c>
      <c r="J433" s="36">
        <f t="shared" si="60"/>
        <v>998.221386603995</v>
      </c>
      <c r="K433" s="36">
        <f t="shared" si="61"/>
        <v>0.0002649126330638485</v>
      </c>
      <c r="L433" s="77">
        <f t="shared" si="54"/>
        <v>134626.60703830232</v>
      </c>
      <c r="M433" s="78">
        <f t="shared" si="55"/>
        <v>14201.944270804373</v>
      </c>
      <c r="N433" s="79">
        <f t="shared" si="56"/>
        <v>148828.5513091067</v>
      </c>
      <c r="O433" s="36"/>
      <c r="P433" s="36"/>
      <c r="Q433" s="36"/>
    </row>
    <row r="434" spans="1:17" s="55" customFormat="1" ht="13.5">
      <c r="A434" s="30" t="s">
        <v>475</v>
      </c>
      <c r="B434" s="31" t="s">
        <v>12</v>
      </c>
      <c r="C434" s="55">
        <v>5890</v>
      </c>
      <c r="D434" s="32">
        <v>7359616.24</v>
      </c>
      <c r="E434" s="33">
        <v>704400</v>
      </c>
      <c r="F434" s="34">
        <f t="shared" si="57"/>
        <v>61539.096612152185</v>
      </c>
      <c r="G434" s="35">
        <f t="shared" si="58"/>
        <v>0.003359537493232921</v>
      </c>
      <c r="H434" s="36">
        <f t="shared" si="59"/>
        <v>10.448063940942646</v>
      </c>
      <c r="I434" s="31">
        <f t="shared" si="62"/>
        <v>-3250.903387847816</v>
      </c>
      <c r="J434" s="36">
        <f t="shared" si="60"/>
        <v>0</v>
      </c>
      <c r="K434" s="36">
        <f t="shared" si="61"/>
        <v>0</v>
      </c>
      <c r="L434" s="77">
        <f t="shared" si="54"/>
        <v>666665.5014311556</v>
      </c>
      <c r="M434" s="78">
        <f t="shared" si="55"/>
        <v>0</v>
      </c>
      <c r="N434" s="79">
        <f t="shared" si="56"/>
        <v>666665.5014311556</v>
      </c>
      <c r="O434" s="36"/>
      <c r="P434" s="36"/>
      <c r="Q434" s="36"/>
    </row>
    <row r="435" spans="1:17" s="55" customFormat="1" ht="13.5">
      <c r="A435" s="30" t="s">
        <v>481</v>
      </c>
      <c r="B435" s="31" t="s">
        <v>194</v>
      </c>
      <c r="C435" s="55">
        <v>2419</v>
      </c>
      <c r="D435" s="32">
        <v>4250542.64</v>
      </c>
      <c r="E435" s="33">
        <v>324150</v>
      </c>
      <c r="F435" s="34">
        <f t="shared" si="57"/>
        <v>31720.07603319451</v>
      </c>
      <c r="G435" s="35">
        <f t="shared" si="58"/>
        <v>0.00173165988108887</v>
      </c>
      <c r="H435" s="36">
        <f t="shared" si="59"/>
        <v>13.112887983958043</v>
      </c>
      <c r="I435" s="31">
        <f t="shared" si="62"/>
        <v>5111.076033194506</v>
      </c>
      <c r="J435" s="36">
        <f t="shared" si="60"/>
        <v>5111.076033194506</v>
      </c>
      <c r="K435" s="36">
        <f t="shared" si="61"/>
        <v>0.0013564011229507227</v>
      </c>
      <c r="L435" s="77">
        <f t="shared" si="54"/>
        <v>343630.010160535</v>
      </c>
      <c r="M435" s="78">
        <f t="shared" si="55"/>
        <v>72716.55162009504</v>
      </c>
      <c r="N435" s="79">
        <f t="shared" si="56"/>
        <v>416346.56178063</v>
      </c>
      <c r="O435" s="36"/>
      <c r="P435" s="36"/>
      <c r="Q435" s="36"/>
    </row>
    <row r="436" spans="1:17" s="55" customFormat="1" ht="13.5">
      <c r="A436" s="30" t="s">
        <v>488</v>
      </c>
      <c r="B436" s="31" t="s">
        <v>389</v>
      </c>
      <c r="C436" s="55">
        <v>2263</v>
      </c>
      <c r="D436" s="32">
        <v>2026640.0299999998</v>
      </c>
      <c r="E436" s="33">
        <v>165200</v>
      </c>
      <c r="F436" s="34">
        <f t="shared" si="57"/>
        <v>27762.024139769972</v>
      </c>
      <c r="G436" s="35">
        <f t="shared" si="58"/>
        <v>0.0015155822252869572</v>
      </c>
      <c r="H436" s="36">
        <f t="shared" si="59"/>
        <v>12.267796791767553</v>
      </c>
      <c r="I436" s="31">
        <f t="shared" si="62"/>
        <v>2869.0241397699733</v>
      </c>
      <c r="J436" s="36">
        <f t="shared" si="60"/>
        <v>2869.0241397699733</v>
      </c>
      <c r="K436" s="36">
        <f t="shared" si="61"/>
        <v>0.0007613949664772336</v>
      </c>
      <c r="L436" s="77">
        <f t="shared" si="54"/>
        <v>300751.6320970628</v>
      </c>
      <c r="M436" s="78">
        <f t="shared" si="55"/>
        <v>40818.32095706228</v>
      </c>
      <c r="N436" s="79">
        <f t="shared" si="56"/>
        <v>341569.9530541251</v>
      </c>
      <c r="O436" s="36"/>
      <c r="P436" s="36"/>
      <c r="Q436" s="36"/>
    </row>
    <row r="437" spans="1:17" s="55" customFormat="1" ht="13.5">
      <c r="A437" s="30" t="s">
        <v>491</v>
      </c>
      <c r="B437" s="31" t="s">
        <v>505</v>
      </c>
      <c r="C437" s="55">
        <v>8324</v>
      </c>
      <c r="D437" s="32">
        <v>31349339.520597503</v>
      </c>
      <c r="E437" s="33">
        <v>4596950</v>
      </c>
      <c r="F437" s="34">
        <f t="shared" si="57"/>
        <v>56766.312918229174</v>
      </c>
      <c r="G437" s="35">
        <f t="shared" si="58"/>
        <v>0.003098982063440363</v>
      </c>
      <c r="H437" s="36">
        <f t="shared" si="59"/>
        <v>6.819595497144303</v>
      </c>
      <c r="I437" s="31">
        <f t="shared" si="62"/>
        <v>-34797.68708177082</v>
      </c>
      <c r="J437" s="36">
        <f t="shared" si="60"/>
        <v>0</v>
      </c>
      <c r="K437" s="36">
        <f t="shared" si="61"/>
        <v>0</v>
      </c>
      <c r="L437" s="77">
        <f t="shared" si="54"/>
        <v>614960.9687080785</v>
      </c>
      <c r="M437" s="78">
        <f t="shared" si="55"/>
        <v>0</v>
      </c>
      <c r="N437" s="79">
        <f t="shared" si="56"/>
        <v>614960.9687080785</v>
      </c>
      <c r="O437" s="36"/>
      <c r="P437" s="36"/>
      <c r="Q437" s="36"/>
    </row>
    <row r="438" spans="1:17" s="55" customFormat="1" ht="13.5">
      <c r="A438" s="30" t="s">
        <v>483</v>
      </c>
      <c r="B438" s="31" t="s">
        <v>246</v>
      </c>
      <c r="C438" s="55">
        <v>70</v>
      </c>
      <c r="D438" s="32">
        <v>285433.38</v>
      </c>
      <c r="E438" s="33">
        <v>32850</v>
      </c>
      <c r="F438" s="34">
        <f t="shared" si="57"/>
        <v>608.2294246575343</v>
      </c>
      <c r="G438" s="35">
        <f t="shared" si="58"/>
        <v>3.3204412627353526E-05</v>
      </c>
      <c r="H438" s="36">
        <f t="shared" si="59"/>
        <v>8.688991780821919</v>
      </c>
      <c r="I438" s="31">
        <f t="shared" si="62"/>
        <v>-161.7705753424657</v>
      </c>
      <c r="J438" s="36">
        <f t="shared" si="60"/>
        <v>0</v>
      </c>
      <c r="K438" s="36">
        <f t="shared" si="61"/>
        <v>0</v>
      </c>
      <c r="L438" s="77">
        <f t="shared" si="54"/>
        <v>6589.072584702629</v>
      </c>
      <c r="M438" s="78">
        <f t="shared" si="55"/>
        <v>0</v>
      </c>
      <c r="N438" s="79">
        <f t="shared" si="56"/>
        <v>6589.072584702629</v>
      </c>
      <c r="O438" s="36"/>
      <c r="P438" s="36"/>
      <c r="Q438" s="36"/>
    </row>
    <row r="439" spans="1:17" s="55" customFormat="1" ht="13.5">
      <c r="A439" s="30" t="s">
        <v>476</v>
      </c>
      <c r="B439" s="31" t="s">
        <v>64</v>
      </c>
      <c r="C439" s="55">
        <v>2019</v>
      </c>
      <c r="D439" s="32">
        <v>1388527.02</v>
      </c>
      <c r="E439" s="33">
        <v>78550</v>
      </c>
      <c r="F439" s="34">
        <f t="shared" si="57"/>
        <v>35689.82881451305</v>
      </c>
      <c r="G439" s="35">
        <f t="shared" si="58"/>
        <v>0.0019483763108369097</v>
      </c>
      <c r="H439" s="36">
        <f t="shared" si="59"/>
        <v>17.676983068109486</v>
      </c>
      <c r="I439" s="31">
        <f t="shared" si="62"/>
        <v>13480.828814513052</v>
      </c>
      <c r="J439" s="36">
        <f t="shared" si="60"/>
        <v>13480.828814513052</v>
      </c>
      <c r="K439" s="36">
        <f t="shared" si="61"/>
        <v>0.003577605033373625</v>
      </c>
      <c r="L439" s="77">
        <f t="shared" si="54"/>
        <v>386635.14631316485</v>
      </c>
      <c r="M439" s="78">
        <f t="shared" si="55"/>
        <v>191795.10889794226</v>
      </c>
      <c r="N439" s="79">
        <f t="shared" si="56"/>
        <v>578430.2552111071</v>
      </c>
      <c r="O439" s="36"/>
      <c r="P439" s="36"/>
      <c r="Q439" s="36"/>
    </row>
    <row r="440" spans="1:17" s="55" customFormat="1" ht="13.5">
      <c r="A440" s="30" t="s">
        <v>489</v>
      </c>
      <c r="B440" s="31" t="s">
        <v>426</v>
      </c>
      <c r="C440" s="55">
        <v>96</v>
      </c>
      <c r="D440" s="32">
        <v>215021.39</v>
      </c>
      <c r="E440" s="33">
        <v>10200</v>
      </c>
      <c r="F440" s="34">
        <f t="shared" si="57"/>
        <v>2023.7307294117647</v>
      </c>
      <c r="G440" s="35">
        <f t="shared" si="58"/>
        <v>0.00011047934786101272</v>
      </c>
      <c r="H440" s="36">
        <f t="shared" si="59"/>
        <v>21.08052843137255</v>
      </c>
      <c r="I440" s="31">
        <f t="shared" si="62"/>
        <v>967.7307294117647</v>
      </c>
      <c r="J440" s="36">
        <f t="shared" si="60"/>
        <v>967.7307294117647</v>
      </c>
      <c r="K440" s="36">
        <f t="shared" si="61"/>
        <v>0.00025682088068402765</v>
      </c>
      <c r="L440" s="77">
        <f t="shared" si="54"/>
        <v>21923.484999916527</v>
      </c>
      <c r="M440" s="78">
        <f t="shared" si="55"/>
        <v>13768.146097337625</v>
      </c>
      <c r="N440" s="79">
        <f t="shared" si="56"/>
        <v>35691.631097254154</v>
      </c>
      <c r="O440" s="36"/>
      <c r="P440" s="36"/>
      <c r="Q440" s="36"/>
    </row>
    <row r="441" spans="1:17" s="55" customFormat="1" ht="13.5">
      <c r="A441" s="30" t="s">
        <v>480</v>
      </c>
      <c r="B441" s="31" t="s">
        <v>174</v>
      </c>
      <c r="C441" s="55">
        <v>4556</v>
      </c>
      <c r="D441" s="32">
        <v>4766750.94</v>
      </c>
      <c r="E441" s="33">
        <v>438200</v>
      </c>
      <c r="F441" s="34">
        <f t="shared" si="57"/>
        <v>49560.28590287541</v>
      </c>
      <c r="G441" s="35">
        <f t="shared" si="58"/>
        <v>0.0027055912067642227</v>
      </c>
      <c r="H441" s="36">
        <f t="shared" si="59"/>
        <v>10.87802587859425</v>
      </c>
      <c r="I441" s="31">
        <f t="shared" si="62"/>
        <v>-555.7140971245936</v>
      </c>
      <c r="J441" s="36">
        <f t="shared" si="60"/>
        <v>0</v>
      </c>
      <c r="K441" s="36">
        <f t="shared" si="61"/>
        <v>0</v>
      </c>
      <c r="L441" s="77">
        <f t="shared" si="54"/>
        <v>536896.6181084205</v>
      </c>
      <c r="M441" s="78">
        <f t="shared" si="55"/>
        <v>0</v>
      </c>
      <c r="N441" s="79">
        <f t="shared" si="56"/>
        <v>536896.6181084205</v>
      </c>
      <c r="O441" s="36"/>
      <c r="P441" s="36"/>
      <c r="Q441" s="36"/>
    </row>
    <row r="442" spans="1:17" s="55" customFormat="1" ht="13.5">
      <c r="A442" s="30" t="s">
        <v>484</v>
      </c>
      <c r="B442" s="31" t="s">
        <v>302</v>
      </c>
      <c r="C442" s="55">
        <v>1804</v>
      </c>
      <c r="D442" s="32">
        <v>4903090.66</v>
      </c>
      <c r="E442" s="33">
        <v>280400</v>
      </c>
      <c r="F442" s="34">
        <f t="shared" si="57"/>
        <v>31544.848611412264</v>
      </c>
      <c r="G442" s="35">
        <f t="shared" si="58"/>
        <v>0.0017220938795430537</v>
      </c>
      <c r="H442" s="36">
        <f t="shared" si="59"/>
        <v>17.48605798858773</v>
      </c>
      <c r="I442" s="31">
        <f t="shared" si="62"/>
        <v>11700.848611412268</v>
      </c>
      <c r="J442" s="36">
        <f t="shared" si="60"/>
        <v>11700.848611412268</v>
      </c>
      <c r="K442" s="36">
        <f t="shared" si="61"/>
        <v>0.0031052256105993286</v>
      </c>
      <c r="L442" s="77">
        <f t="shared" si="54"/>
        <v>341731.73599926167</v>
      </c>
      <c r="M442" s="78">
        <f t="shared" si="55"/>
        <v>166470.8872505043</v>
      </c>
      <c r="N442" s="79">
        <f t="shared" si="56"/>
        <v>508202.62324976595</v>
      </c>
      <c r="O442" s="36"/>
      <c r="P442" s="36"/>
      <c r="Q442" s="36"/>
    </row>
    <row r="443" spans="1:17" s="55" customFormat="1" ht="13.5">
      <c r="A443" s="30" t="s">
        <v>479</v>
      </c>
      <c r="B443" s="31" t="s">
        <v>150</v>
      </c>
      <c r="C443" s="55">
        <v>529</v>
      </c>
      <c r="D443" s="32">
        <v>697825.34</v>
      </c>
      <c r="E443" s="33">
        <v>65800</v>
      </c>
      <c r="F443" s="34">
        <f t="shared" si="57"/>
        <v>5610.176365653495</v>
      </c>
      <c r="G443" s="35">
        <f t="shared" si="58"/>
        <v>0.00030627030427255684</v>
      </c>
      <c r="H443" s="36">
        <f t="shared" si="59"/>
        <v>10.605248328267477</v>
      </c>
      <c r="I443" s="31">
        <f t="shared" si="62"/>
        <v>-208.8236343465048</v>
      </c>
      <c r="J443" s="36">
        <f t="shared" si="60"/>
        <v>0</v>
      </c>
      <c r="K443" s="36">
        <f t="shared" si="61"/>
        <v>0</v>
      </c>
      <c r="L443" s="77">
        <f t="shared" si="54"/>
        <v>60776.17719183485</v>
      </c>
      <c r="M443" s="78">
        <f t="shared" si="55"/>
        <v>0</v>
      </c>
      <c r="N443" s="79">
        <f t="shared" si="56"/>
        <v>60776.17719183485</v>
      </c>
      <c r="O443" s="36"/>
      <c r="P443" s="36"/>
      <c r="Q443" s="36"/>
    </row>
    <row r="444" spans="1:17" s="55" customFormat="1" ht="13.5">
      <c r="A444" s="30" t="s">
        <v>480</v>
      </c>
      <c r="B444" s="31" t="s">
        <v>175</v>
      </c>
      <c r="C444" s="55">
        <v>585</v>
      </c>
      <c r="D444" s="32">
        <v>1208375.11</v>
      </c>
      <c r="E444" s="33">
        <v>90800</v>
      </c>
      <c r="F444" s="34">
        <f t="shared" si="57"/>
        <v>7785.236116189428</v>
      </c>
      <c r="G444" s="35">
        <f t="shared" si="58"/>
        <v>0.0004250109940815189</v>
      </c>
      <c r="H444" s="36">
        <f t="shared" si="59"/>
        <v>13.308095925110134</v>
      </c>
      <c r="I444" s="31">
        <f t="shared" si="62"/>
        <v>1350.2361161894285</v>
      </c>
      <c r="J444" s="36">
        <f t="shared" si="60"/>
        <v>1350.2361161894285</v>
      </c>
      <c r="K444" s="36">
        <f t="shared" si="61"/>
        <v>0.0003583319387841839</v>
      </c>
      <c r="L444" s="77">
        <f t="shared" si="54"/>
        <v>84339.04013687558</v>
      </c>
      <c r="M444" s="78">
        <f t="shared" si="55"/>
        <v>19210.145496669178</v>
      </c>
      <c r="N444" s="79">
        <f t="shared" si="56"/>
        <v>103549.18563354477</v>
      </c>
      <c r="O444" s="36"/>
      <c r="P444" s="36"/>
      <c r="Q444" s="36"/>
    </row>
    <row r="445" spans="1:17" s="55" customFormat="1" ht="13.5">
      <c r="A445" s="30" t="s">
        <v>481</v>
      </c>
      <c r="B445" s="31" t="s">
        <v>195</v>
      </c>
      <c r="C445" s="55">
        <v>1291</v>
      </c>
      <c r="D445" s="32">
        <v>6862220.22</v>
      </c>
      <c r="E445" s="33">
        <v>573750</v>
      </c>
      <c r="F445" s="34">
        <f t="shared" si="57"/>
        <v>15440.743013542484</v>
      </c>
      <c r="G445" s="35">
        <f t="shared" si="58"/>
        <v>0.0008429398209125919</v>
      </c>
      <c r="H445" s="36">
        <f t="shared" si="59"/>
        <v>11.960296679738562</v>
      </c>
      <c r="I445" s="31">
        <f t="shared" si="62"/>
        <v>1239.7430135424834</v>
      </c>
      <c r="J445" s="36">
        <f t="shared" si="60"/>
        <v>1239.7430135424834</v>
      </c>
      <c r="K445" s="36">
        <f t="shared" si="61"/>
        <v>0.0003290087654376601</v>
      </c>
      <c r="L445" s="77">
        <f t="shared" si="54"/>
        <v>167272.69736293438</v>
      </c>
      <c r="M445" s="78">
        <f t="shared" si="55"/>
        <v>17638.132607385425</v>
      </c>
      <c r="N445" s="79">
        <f t="shared" si="56"/>
        <v>184910.8299703198</v>
      </c>
      <c r="O445" s="36"/>
      <c r="P445" s="36"/>
      <c r="Q445" s="36"/>
    </row>
    <row r="446" spans="1:17" s="55" customFormat="1" ht="13.5">
      <c r="A446" s="30" t="s">
        <v>476</v>
      </c>
      <c r="B446" s="31" t="s">
        <v>65</v>
      </c>
      <c r="C446" s="55">
        <v>232</v>
      </c>
      <c r="D446" s="32">
        <v>316728.91</v>
      </c>
      <c r="E446" s="33">
        <v>18650</v>
      </c>
      <c r="F446" s="34">
        <f t="shared" si="57"/>
        <v>3940.0057436997313</v>
      </c>
      <c r="G446" s="35">
        <f t="shared" si="58"/>
        <v>0.0002150924818239607</v>
      </c>
      <c r="H446" s="36">
        <f t="shared" si="59"/>
        <v>16.982783378016084</v>
      </c>
      <c r="I446" s="31">
        <f t="shared" si="62"/>
        <v>1388.0057436997315</v>
      </c>
      <c r="J446" s="36">
        <f t="shared" si="60"/>
        <v>1388.0057436997315</v>
      </c>
      <c r="K446" s="36">
        <f t="shared" si="61"/>
        <v>0.00036835541815245803</v>
      </c>
      <c r="L446" s="77">
        <f t="shared" si="54"/>
        <v>42682.88046735031</v>
      </c>
      <c r="M446" s="78">
        <f t="shared" si="55"/>
        <v>19747.50339365357</v>
      </c>
      <c r="N446" s="79">
        <f t="shared" si="56"/>
        <v>62430.38386100388</v>
      </c>
      <c r="O446" s="36"/>
      <c r="P446" s="36"/>
      <c r="Q446" s="36"/>
    </row>
    <row r="447" spans="1:17" s="55" customFormat="1" ht="13.5">
      <c r="A447" s="30" t="s">
        <v>489</v>
      </c>
      <c r="B447" s="31" t="s">
        <v>427</v>
      </c>
      <c r="C447" s="55">
        <v>69</v>
      </c>
      <c r="D447" s="32">
        <v>162918</v>
      </c>
      <c r="E447" s="33">
        <v>9750</v>
      </c>
      <c r="F447" s="34">
        <f t="shared" si="57"/>
        <v>1152.958153846154</v>
      </c>
      <c r="G447" s="35">
        <f t="shared" si="58"/>
        <v>6.294220031188887E-05</v>
      </c>
      <c r="H447" s="36">
        <f t="shared" si="59"/>
        <v>16.70953846153846</v>
      </c>
      <c r="I447" s="31">
        <f t="shared" si="62"/>
        <v>393.95815384615383</v>
      </c>
      <c r="J447" s="36">
        <f t="shared" si="60"/>
        <v>393.95815384615383</v>
      </c>
      <c r="K447" s="36">
        <f t="shared" si="61"/>
        <v>0.000104550446677376</v>
      </c>
      <c r="L447" s="77">
        <f t="shared" si="54"/>
        <v>12490.229270138523</v>
      </c>
      <c r="M447" s="78">
        <f t="shared" si="55"/>
        <v>5604.940768687054</v>
      </c>
      <c r="N447" s="79">
        <f t="shared" si="56"/>
        <v>18095.170038825578</v>
      </c>
      <c r="O447" s="36"/>
      <c r="P447" s="36"/>
      <c r="Q447" s="36"/>
    </row>
    <row r="448" spans="1:17" s="55" customFormat="1" ht="13.5">
      <c r="A448" s="30" t="s">
        <v>488</v>
      </c>
      <c r="B448" s="31" t="s">
        <v>390</v>
      </c>
      <c r="C448" s="55">
        <v>808</v>
      </c>
      <c r="D448" s="32">
        <v>833442.77</v>
      </c>
      <c r="E448" s="33">
        <v>84550</v>
      </c>
      <c r="F448" s="34">
        <f t="shared" si="57"/>
        <v>7964.775377409816</v>
      </c>
      <c r="G448" s="35">
        <f t="shared" si="58"/>
        <v>0.00043481238722478655</v>
      </c>
      <c r="H448" s="36">
        <f t="shared" si="59"/>
        <v>9.857395269071555</v>
      </c>
      <c r="I448" s="31">
        <f t="shared" si="62"/>
        <v>-923.2246225901838</v>
      </c>
      <c r="J448" s="36">
        <f t="shared" si="60"/>
        <v>0</v>
      </c>
      <c r="K448" s="36">
        <f t="shared" si="61"/>
        <v>0</v>
      </c>
      <c r="L448" s="77">
        <f t="shared" si="54"/>
        <v>86284.02532836169</v>
      </c>
      <c r="M448" s="78">
        <f t="shared" si="55"/>
        <v>0</v>
      </c>
      <c r="N448" s="79">
        <f t="shared" si="56"/>
        <v>86284.02532836169</v>
      </c>
      <c r="O448" s="36"/>
      <c r="P448" s="36"/>
      <c r="Q448" s="36"/>
    </row>
    <row r="449" spans="1:17" s="55" customFormat="1" ht="13.5">
      <c r="A449" s="30" t="s">
        <v>482</v>
      </c>
      <c r="B449" s="31" t="s">
        <v>212</v>
      </c>
      <c r="C449" s="55">
        <v>5272</v>
      </c>
      <c r="D449" s="32">
        <v>8667900</v>
      </c>
      <c r="E449" s="33">
        <v>640850</v>
      </c>
      <c r="F449" s="34">
        <f t="shared" si="57"/>
        <v>71307.12147928533</v>
      </c>
      <c r="G449" s="35">
        <f t="shared" si="58"/>
        <v>0.003892792733926284</v>
      </c>
      <c r="H449" s="36">
        <f t="shared" si="59"/>
        <v>13.5256300226262</v>
      </c>
      <c r="I449" s="31">
        <f t="shared" si="62"/>
        <v>13315.121479285322</v>
      </c>
      <c r="J449" s="36">
        <f t="shared" si="60"/>
        <v>13315.121479285322</v>
      </c>
      <c r="K449" s="36">
        <f t="shared" si="61"/>
        <v>0.0035336288502520476</v>
      </c>
      <c r="L449" s="77">
        <f aca="true" t="shared" si="63" ref="L449:L493">$B$501*G449</f>
        <v>772484.4938203513</v>
      </c>
      <c r="M449" s="78">
        <f aca="true" t="shared" si="64" ref="M449:M493">$G$501*K449</f>
        <v>189437.5493708177</v>
      </c>
      <c r="N449" s="79">
        <f aca="true" t="shared" si="65" ref="N449:N494">L449+M449</f>
        <v>961922.043191169</v>
      </c>
      <c r="O449" s="36"/>
      <c r="P449" s="36"/>
      <c r="Q449" s="36"/>
    </row>
    <row r="450" spans="1:17" s="55" customFormat="1" ht="13.5">
      <c r="A450" s="30" t="s">
        <v>475</v>
      </c>
      <c r="B450" s="31" t="s">
        <v>13</v>
      </c>
      <c r="C450" s="55">
        <v>1619</v>
      </c>
      <c r="D450" s="32">
        <v>1919057.05</v>
      </c>
      <c r="E450" s="33">
        <v>158250</v>
      </c>
      <c r="F450" s="34">
        <f t="shared" si="57"/>
        <v>19633.196612638232</v>
      </c>
      <c r="G450" s="35">
        <f t="shared" si="58"/>
        <v>0.0010718139160844757</v>
      </c>
      <c r="H450" s="36">
        <f t="shared" si="59"/>
        <v>12.12674281200632</v>
      </c>
      <c r="I450" s="31">
        <f t="shared" si="62"/>
        <v>1824.1966126382322</v>
      </c>
      <c r="J450" s="36">
        <f t="shared" si="60"/>
        <v>1824.1966126382322</v>
      </c>
      <c r="K450" s="36">
        <f t="shared" si="61"/>
        <v>0.0004841137791329037</v>
      </c>
      <c r="L450" s="77">
        <f t="shared" si="63"/>
        <v>212690.39659376928</v>
      </c>
      <c r="M450" s="78">
        <f t="shared" si="64"/>
        <v>25953.2995178713</v>
      </c>
      <c r="N450" s="79">
        <f t="shared" si="65"/>
        <v>238643.69611164057</v>
      </c>
      <c r="O450" s="36"/>
      <c r="P450" s="36"/>
      <c r="Q450" s="36"/>
    </row>
    <row r="451" spans="1:17" s="55" customFormat="1" ht="13.5">
      <c r="A451" s="30" t="s">
        <v>476</v>
      </c>
      <c r="B451" s="31" t="s">
        <v>506</v>
      </c>
      <c r="C451" s="55">
        <v>521</v>
      </c>
      <c r="D451" s="32">
        <v>566602.62</v>
      </c>
      <c r="E451" s="33">
        <v>50100</v>
      </c>
      <c r="F451" s="34">
        <f aca="true" t="shared" si="66" ref="F451:F493">(C451*D451)/E451</f>
        <v>5892.214870658682</v>
      </c>
      <c r="G451" s="35">
        <f aca="true" t="shared" si="67" ref="G451:G492">F451/$F$494</f>
        <v>0.00032166732802271016</v>
      </c>
      <c r="H451" s="36">
        <f aca="true" t="shared" si="68" ref="H451:H493">D451/E451</f>
        <v>11.309433532934131</v>
      </c>
      <c r="I451" s="31">
        <f t="shared" si="62"/>
        <v>161.2148706586822</v>
      </c>
      <c r="J451" s="36">
        <f aca="true" t="shared" si="69" ref="J451:J493">IF(I451&gt;0,I451,0)</f>
        <v>161.2148706586822</v>
      </c>
      <c r="K451" s="36">
        <f aca="true" t="shared" si="70" ref="K451:K493">J451/$J$494</f>
        <v>4.278395198537449E-05</v>
      </c>
      <c r="L451" s="77">
        <f t="shared" si="63"/>
        <v>63831.557457606374</v>
      </c>
      <c r="M451" s="78">
        <f t="shared" si="64"/>
        <v>2293.6441148679114</v>
      </c>
      <c r="N451" s="79">
        <f t="shared" si="65"/>
        <v>66125.20157247428</v>
      </c>
      <c r="O451" s="36"/>
      <c r="P451" s="36"/>
      <c r="Q451" s="36"/>
    </row>
    <row r="452" spans="1:17" s="55" customFormat="1" ht="13.5">
      <c r="A452" s="30" t="s">
        <v>479</v>
      </c>
      <c r="B452" s="31" t="s">
        <v>151</v>
      </c>
      <c r="C452" s="55">
        <v>335</v>
      </c>
      <c r="D452" s="32">
        <v>486354.52</v>
      </c>
      <c r="E452" s="33">
        <v>42650</v>
      </c>
      <c r="F452" s="34">
        <f t="shared" si="66"/>
        <v>3820.13515123095</v>
      </c>
      <c r="G452" s="35">
        <f t="shared" si="67"/>
        <v>0.0002085485159241527</v>
      </c>
      <c r="H452" s="36">
        <f t="shared" si="68"/>
        <v>11.403388511137164</v>
      </c>
      <c r="I452" s="31">
        <f t="shared" si="62"/>
        <v>135.13515123095002</v>
      </c>
      <c r="J452" s="36">
        <f t="shared" si="69"/>
        <v>135.13515123095002</v>
      </c>
      <c r="K452" s="36">
        <f t="shared" si="70"/>
        <v>3.586279477928494E-05</v>
      </c>
      <c r="L452" s="77">
        <f t="shared" si="63"/>
        <v>41384.29805333306</v>
      </c>
      <c r="M452" s="78">
        <f t="shared" si="64"/>
        <v>1922.6014515054992</v>
      </c>
      <c r="N452" s="79">
        <f t="shared" si="65"/>
        <v>43306.89950483856</v>
      </c>
      <c r="O452" s="36"/>
      <c r="P452" s="36"/>
      <c r="Q452" s="36"/>
    </row>
    <row r="453" spans="1:17" s="55" customFormat="1" ht="13.5">
      <c r="A453" s="30" t="s">
        <v>481</v>
      </c>
      <c r="B453" s="31" t="s">
        <v>196</v>
      </c>
      <c r="C453" s="55">
        <v>4929</v>
      </c>
      <c r="D453" s="32">
        <v>5972923.98</v>
      </c>
      <c r="E453" s="33">
        <v>425250</v>
      </c>
      <c r="F453" s="34">
        <f t="shared" si="66"/>
        <v>69231.14002920635</v>
      </c>
      <c r="G453" s="35">
        <f t="shared" si="67"/>
        <v>0.003779460918856721</v>
      </c>
      <c r="H453" s="36">
        <f t="shared" si="68"/>
        <v>14.045676613756616</v>
      </c>
      <c r="I453" s="31">
        <f t="shared" si="62"/>
        <v>15012.140029206359</v>
      </c>
      <c r="J453" s="36">
        <f t="shared" si="69"/>
        <v>15012.140029206359</v>
      </c>
      <c r="K453" s="36">
        <f t="shared" si="70"/>
        <v>0.003983991523753974</v>
      </c>
      <c r="L453" s="77">
        <f t="shared" si="63"/>
        <v>749994.9661774418</v>
      </c>
      <c r="M453" s="78">
        <f t="shared" si="64"/>
        <v>213581.4549171541</v>
      </c>
      <c r="N453" s="79">
        <f t="shared" si="65"/>
        <v>963576.4210945959</v>
      </c>
      <c r="O453" s="36"/>
      <c r="P453" s="36"/>
      <c r="Q453" s="36"/>
    </row>
    <row r="454" spans="1:17" s="55" customFormat="1" ht="13.5">
      <c r="A454" s="30" t="s">
        <v>476</v>
      </c>
      <c r="B454" s="31" t="s">
        <v>66</v>
      </c>
      <c r="C454" s="55">
        <v>1519</v>
      </c>
      <c r="D454" s="32">
        <v>1366137.94</v>
      </c>
      <c r="E454" s="33">
        <v>100550</v>
      </c>
      <c r="F454" s="34">
        <f t="shared" si="66"/>
        <v>20638.125617702633</v>
      </c>
      <c r="G454" s="35">
        <f t="shared" si="67"/>
        <v>0.001126674920818244</v>
      </c>
      <c r="H454" s="36">
        <f t="shared" si="68"/>
        <v>13.586652809547488</v>
      </c>
      <c r="I454" s="31">
        <f t="shared" si="62"/>
        <v>3929.125617702634</v>
      </c>
      <c r="J454" s="36">
        <f t="shared" si="69"/>
        <v>3929.125617702634</v>
      </c>
      <c r="K454" s="36">
        <f t="shared" si="70"/>
        <v>0.0010427296259052712</v>
      </c>
      <c r="L454" s="77">
        <f t="shared" si="63"/>
        <v>223576.99610442368</v>
      </c>
      <c r="M454" s="78">
        <f t="shared" si="64"/>
        <v>55900.64869822264</v>
      </c>
      <c r="N454" s="79">
        <f t="shared" si="65"/>
        <v>279477.6448026463</v>
      </c>
      <c r="O454" s="36"/>
      <c r="P454" s="36"/>
      <c r="Q454" s="36"/>
    </row>
    <row r="455" spans="1:17" s="55" customFormat="1" ht="13.5">
      <c r="A455" s="30" t="s">
        <v>481</v>
      </c>
      <c r="B455" s="31" t="s">
        <v>197</v>
      </c>
      <c r="C455" s="55">
        <v>1623</v>
      </c>
      <c r="D455" s="32">
        <v>2461461.06</v>
      </c>
      <c r="E455" s="33">
        <v>191300</v>
      </c>
      <c r="F455" s="34">
        <f t="shared" si="66"/>
        <v>20883.174596863566</v>
      </c>
      <c r="G455" s="35">
        <f t="shared" si="67"/>
        <v>0.0011400526153001458</v>
      </c>
      <c r="H455" s="36">
        <f t="shared" si="68"/>
        <v>12.867020700470466</v>
      </c>
      <c r="I455" s="31">
        <f t="shared" si="62"/>
        <v>3030.174596863566</v>
      </c>
      <c r="J455" s="36">
        <f t="shared" si="69"/>
        <v>3030.174596863566</v>
      </c>
      <c r="K455" s="36">
        <f t="shared" si="70"/>
        <v>0.0008041618240911973</v>
      </c>
      <c r="L455" s="77">
        <f t="shared" si="63"/>
        <v>226231.66134264003</v>
      </c>
      <c r="M455" s="78">
        <f t="shared" si="64"/>
        <v>43111.04864409768</v>
      </c>
      <c r="N455" s="79">
        <f t="shared" si="65"/>
        <v>269342.7099867377</v>
      </c>
      <c r="O455" s="36"/>
      <c r="P455" s="36"/>
      <c r="Q455" s="36"/>
    </row>
    <row r="456" spans="1:17" s="55" customFormat="1" ht="13.5">
      <c r="A456" s="30" t="s">
        <v>490</v>
      </c>
      <c r="B456" s="31" t="s">
        <v>456</v>
      </c>
      <c r="C456" s="55">
        <v>8041</v>
      </c>
      <c r="D456" s="32">
        <v>12830689.38</v>
      </c>
      <c r="E456" s="33">
        <v>1109600</v>
      </c>
      <c r="F456" s="34">
        <f t="shared" si="66"/>
        <v>92980.86995726389</v>
      </c>
      <c r="G456" s="35">
        <f t="shared" si="67"/>
        <v>0.0050760042959934835</v>
      </c>
      <c r="H456" s="36">
        <f t="shared" si="68"/>
        <v>11.56334659336698</v>
      </c>
      <c r="I456" s="31">
        <f aca="true" t="shared" si="71" ref="I456:I493">(H456-11)*C456</f>
        <v>4529.869957263883</v>
      </c>
      <c r="J456" s="36">
        <f t="shared" si="69"/>
        <v>4529.869957263883</v>
      </c>
      <c r="K456" s="36">
        <f t="shared" si="70"/>
        <v>0.001202157952053234</v>
      </c>
      <c r="L456" s="77">
        <f t="shared" si="63"/>
        <v>1007280.6021875163</v>
      </c>
      <c r="M456" s="78">
        <f t="shared" si="64"/>
        <v>64447.58803046385</v>
      </c>
      <c r="N456" s="79">
        <f t="shared" si="65"/>
        <v>1071728.1902179802</v>
      </c>
      <c r="O456" s="36"/>
      <c r="P456" s="36"/>
      <c r="Q456" s="36"/>
    </row>
    <row r="457" spans="1:17" s="55" customFormat="1" ht="13.5">
      <c r="A457" s="30" t="s">
        <v>483</v>
      </c>
      <c r="B457" s="31" t="s">
        <v>247</v>
      </c>
      <c r="C457" s="55">
        <v>1599</v>
      </c>
      <c r="D457" s="32">
        <v>3246966.63</v>
      </c>
      <c r="E457" s="33">
        <v>313000</v>
      </c>
      <c r="F457" s="34">
        <f t="shared" si="66"/>
        <v>16587.53879031949</v>
      </c>
      <c r="G457" s="35">
        <f t="shared" si="67"/>
        <v>0.0009055456052230935</v>
      </c>
      <c r="H457" s="36">
        <f t="shared" si="68"/>
        <v>10.373695303514376</v>
      </c>
      <c r="I457" s="31">
        <f t="shared" si="71"/>
        <v>-1001.4612096805129</v>
      </c>
      <c r="J457" s="36">
        <f t="shared" si="69"/>
        <v>0</v>
      </c>
      <c r="K457" s="36">
        <f t="shared" si="70"/>
        <v>0</v>
      </c>
      <c r="L457" s="77">
        <f t="shared" si="63"/>
        <v>179696.16835378413</v>
      </c>
      <c r="M457" s="78">
        <f t="shared" si="64"/>
        <v>0</v>
      </c>
      <c r="N457" s="79">
        <f t="shared" si="65"/>
        <v>179696.16835378413</v>
      </c>
      <c r="O457" s="36"/>
      <c r="P457" s="36"/>
      <c r="Q457" s="36"/>
    </row>
    <row r="458" spans="1:17" s="55" customFormat="1" ht="13.5">
      <c r="A458" s="30" t="s">
        <v>480</v>
      </c>
      <c r="B458" s="31" t="s">
        <v>176</v>
      </c>
      <c r="C458" s="55">
        <v>16067</v>
      </c>
      <c r="D458" s="32">
        <v>17416767.86</v>
      </c>
      <c r="E458" s="33">
        <v>962100</v>
      </c>
      <c r="F458" s="34">
        <f t="shared" si="66"/>
        <v>290858.756061345</v>
      </c>
      <c r="G458" s="35">
        <f t="shared" si="67"/>
        <v>0.01587853819794647</v>
      </c>
      <c r="H458" s="36">
        <f t="shared" si="68"/>
        <v>18.10286650036379</v>
      </c>
      <c r="I458" s="31">
        <f t="shared" si="71"/>
        <v>114121.75606134499</v>
      </c>
      <c r="J458" s="36">
        <f t="shared" si="69"/>
        <v>114121.75606134499</v>
      </c>
      <c r="K458" s="36">
        <f t="shared" si="70"/>
        <v>0.030286162261993873</v>
      </c>
      <c r="L458" s="77">
        <f t="shared" si="63"/>
        <v>3150931.8324472774</v>
      </c>
      <c r="M458" s="78">
        <f t="shared" si="64"/>
        <v>1623638.6451140237</v>
      </c>
      <c r="N458" s="79">
        <f t="shared" si="65"/>
        <v>4774570.477561301</v>
      </c>
      <c r="O458" s="36"/>
      <c r="P458" s="36"/>
      <c r="Q458" s="36"/>
    </row>
    <row r="459" spans="1:17" s="55" customFormat="1" ht="13.5">
      <c r="A459" s="30" t="s">
        <v>480</v>
      </c>
      <c r="B459" s="31" t="s">
        <v>177</v>
      </c>
      <c r="C459" s="55">
        <v>1148</v>
      </c>
      <c r="D459" s="32">
        <v>3265208.1</v>
      </c>
      <c r="E459" s="33">
        <v>274750</v>
      </c>
      <c r="F459" s="34">
        <f t="shared" si="66"/>
        <v>13643.162507006371</v>
      </c>
      <c r="G459" s="35">
        <f t="shared" si="67"/>
        <v>0.0007448064481256381</v>
      </c>
      <c r="H459" s="36">
        <f t="shared" si="68"/>
        <v>11.884287898089172</v>
      </c>
      <c r="I459" s="31">
        <f t="shared" si="71"/>
        <v>1015.1625070063689</v>
      </c>
      <c r="J459" s="36">
        <f t="shared" si="69"/>
        <v>1015.1625070063689</v>
      </c>
      <c r="K459" s="36">
        <f t="shared" si="70"/>
        <v>0.00026940854636832364</v>
      </c>
      <c r="L459" s="77">
        <f t="shared" si="63"/>
        <v>147799.1435455044</v>
      </c>
      <c r="M459" s="78">
        <f t="shared" si="64"/>
        <v>14442.969809896482</v>
      </c>
      <c r="N459" s="79">
        <f t="shared" si="65"/>
        <v>162242.11335540088</v>
      </c>
      <c r="O459" s="36"/>
      <c r="P459" s="36"/>
      <c r="Q459" s="36"/>
    </row>
    <row r="460" spans="1:17" s="55" customFormat="1" ht="13.5">
      <c r="A460" s="30" t="s">
        <v>484</v>
      </c>
      <c r="B460" s="31" t="s">
        <v>303</v>
      </c>
      <c r="C460" s="55">
        <v>64</v>
      </c>
      <c r="D460" s="32">
        <v>111429.9</v>
      </c>
      <c r="E460" s="33">
        <v>8100</v>
      </c>
      <c r="F460" s="34">
        <f t="shared" si="66"/>
        <v>880.4337777777778</v>
      </c>
      <c r="G460" s="35">
        <f t="shared" si="67"/>
        <v>4.806457113588919E-05</v>
      </c>
      <c r="H460" s="36">
        <f t="shared" si="68"/>
        <v>13.756777777777778</v>
      </c>
      <c r="I460" s="31">
        <f t="shared" si="71"/>
        <v>176.43377777777778</v>
      </c>
      <c r="J460" s="36">
        <f t="shared" si="69"/>
        <v>176.43377777777778</v>
      </c>
      <c r="K460" s="36">
        <f t="shared" si="70"/>
        <v>4.682281632085999E-05</v>
      </c>
      <c r="L460" s="77">
        <f t="shared" si="63"/>
        <v>9537.917490703663</v>
      </c>
      <c r="M460" s="78">
        <f t="shared" si="64"/>
        <v>2510.167296667549</v>
      </c>
      <c r="N460" s="79">
        <f t="shared" si="65"/>
        <v>12048.084787371212</v>
      </c>
      <c r="O460" s="36"/>
      <c r="P460" s="36"/>
      <c r="Q460" s="36"/>
    </row>
    <row r="461" spans="1:17" s="55" customFormat="1" ht="13.5">
      <c r="A461" s="30" t="s">
        <v>478</v>
      </c>
      <c r="B461" s="31" t="s">
        <v>114</v>
      </c>
      <c r="C461" s="55">
        <v>381</v>
      </c>
      <c r="D461" s="32">
        <v>980589.41</v>
      </c>
      <c r="E461" s="33">
        <v>147750</v>
      </c>
      <c r="F461" s="34">
        <f t="shared" si="66"/>
        <v>2528.626498883249</v>
      </c>
      <c r="G461" s="35">
        <f t="shared" si="67"/>
        <v>0.0001380425777602827</v>
      </c>
      <c r="H461" s="36">
        <f t="shared" si="68"/>
        <v>6.636814957698816</v>
      </c>
      <c r="I461" s="31">
        <f t="shared" si="71"/>
        <v>-1662.3735011167512</v>
      </c>
      <c r="J461" s="36">
        <f t="shared" si="69"/>
        <v>0</v>
      </c>
      <c r="K461" s="36">
        <f t="shared" si="70"/>
        <v>0</v>
      </c>
      <c r="L461" s="77">
        <f t="shared" si="63"/>
        <v>27393.123162572105</v>
      </c>
      <c r="M461" s="78">
        <f t="shared" si="64"/>
        <v>0</v>
      </c>
      <c r="N461" s="79">
        <f t="shared" si="65"/>
        <v>27393.123162572105</v>
      </c>
      <c r="O461" s="36"/>
      <c r="P461" s="36"/>
      <c r="Q461" s="36"/>
    </row>
    <row r="462" spans="1:17" s="55" customFormat="1" ht="13.5">
      <c r="A462" s="30" t="s">
        <v>485</v>
      </c>
      <c r="B462" s="31" t="s">
        <v>323</v>
      </c>
      <c r="C462" s="55">
        <v>234</v>
      </c>
      <c r="D462" s="32">
        <v>367914.23</v>
      </c>
      <c r="E462" s="33">
        <v>26200</v>
      </c>
      <c r="F462" s="34">
        <f t="shared" si="66"/>
        <v>3285.9515198473277</v>
      </c>
      <c r="G462" s="35">
        <f t="shared" si="67"/>
        <v>0.00017938640538465203</v>
      </c>
      <c r="H462" s="36">
        <f t="shared" si="68"/>
        <v>14.042527862595419</v>
      </c>
      <c r="I462" s="31">
        <f t="shared" si="71"/>
        <v>711.951519847328</v>
      </c>
      <c r="J462" s="36">
        <f t="shared" si="69"/>
        <v>711.951519847328</v>
      </c>
      <c r="K462" s="36">
        <f t="shared" si="70"/>
        <v>0.00018894100473864722</v>
      </c>
      <c r="L462" s="77">
        <f t="shared" si="63"/>
        <v>35597.378548857356</v>
      </c>
      <c r="M462" s="78">
        <f t="shared" si="64"/>
        <v>10129.111581935484</v>
      </c>
      <c r="N462" s="79">
        <f t="shared" si="65"/>
        <v>45726.49013079284</v>
      </c>
      <c r="O462" s="36"/>
      <c r="P462" s="36"/>
      <c r="Q462" s="36"/>
    </row>
    <row r="463" spans="1:17" s="55" customFormat="1" ht="13.5">
      <c r="A463" s="30" t="s">
        <v>490</v>
      </c>
      <c r="B463" s="31" t="s">
        <v>457</v>
      </c>
      <c r="C463" s="55">
        <v>11380</v>
      </c>
      <c r="D463" s="32">
        <v>35587062.67</v>
      </c>
      <c r="E463" s="33">
        <v>4442200</v>
      </c>
      <c r="F463" s="34">
        <f t="shared" si="66"/>
        <v>91166.71315667914</v>
      </c>
      <c r="G463" s="35">
        <f t="shared" si="67"/>
        <v>0.004976965991473355</v>
      </c>
      <c r="H463" s="36">
        <f t="shared" si="68"/>
        <v>8.011134723785512</v>
      </c>
      <c r="I463" s="31">
        <f t="shared" si="71"/>
        <v>-34013.28684332088</v>
      </c>
      <c r="J463" s="36">
        <f t="shared" si="69"/>
        <v>0</v>
      </c>
      <c r="K463" s="36">
        <f t="shared" si="70"/>
        <v>0</v>
      </c>
      <c r="L463" s="77">
        <f t="shared" si="63"/>
        <v>987627.4740182974</v>
      </c>
      <c r="M463" s="78">
        <f t="shared" si="64"/>
        <v>0</v>
      </c>
      <c r="N463" s="79">
        <f t="shared" si="65"/>
        <v>987627.4740182974</v>
      </c>
      <c r="O463" s="36"/>
      <c r="P463" s="36"/>
      <c r="Q463" s="36"/>
    </row>
    <row r="464" spans="1:17" s="55" customFormat="1" ht="13.5">
      <c r="A464" s="30" t="s">
        <v>489</v>
      </c>
      <c r="B464" s="31" t="s">
        <v>428</v>
      </c>
      <c r="C464" s="55">
        <v>121</v>
      </c>
      <c r="D464" s="32">
        <v>388328.85</v>
      </c>
      <c r="E464" s="33">
        <v>25650</v>
      </c>
      <c r="F464" s="34">
        <f t="shared" si="66"/>
        <v>1831.8826842105261</v>
      </c>
      <c r="G464" s="35">
        <f t="shared" si="67"/>
        <v>0.00010000599455654236</v>
      </c>
      <c r="H464" s="36">
        <f t="shared" si="68"/>
        <v>15.139526315789473</v>
      </c>
      <c r="I464" s="31">
        <f t="shared" si="71"/>
        <v>500.88268421052624</v>
      </c>
      <c r="J464" s="36">
        <f t="shared" si="69"/>
        <v>500.88268421052624</v>
      </c>
      <c r="K464" s="36">
        <f t="shared" si="70"/>
        <v>0.0001329265757185567</v>
      </c>
      <c r="L464" s="77">
        <f t="shared" si="63"/>
        <v>19845.15625780408</v>
      </c>
      <c r="M464" s="78">
        <f t="shared" si="64"/>
        <v>7126.182691366041</v>
      </c>
      <c r="N464" s="79">
        <f t="shared" si="65"/>
        <v>26971.33894917012</v>
      </c>
      <c r="O464" s="36"/>
      <c r="P464" s="36"/>
      <c r="Q464" s="36"/>
    </row>
    <row r="465" spans="1:17" s="55" customFormat="1" ht="13.5">
      <c r="A465" s="30" t="s">
        <v>486</v>
      </c>
      <c r="B465" s="31" t="s">
        <v>333</v>
      </c>
      <c r="C465" s="55">
        <v>1942</v>
      </c>
      <c r="D465" s="32">
        <v>4142273.77</v>
      </c>
      <c r="E465" s="33">
        <v>492550</v>
      </c>
      <c r="F465" s="34">
        <f t="shared" si="66"/>
        <v>16331.937186762765</v>
      </c>
      <c r="G465" s="35">
        <f t="shared" si="67"/>
        <v>0.000891591822705108</v>
      </c>
      <c r="H465" s="36">
        <f t="shared" si="68"/>
        <v>8.40985437011471</v>
      </c>
      <c r="I465" s="31">
        <f t="shared" si="71"/>
        <v>-5030.062813237234</v>
      </c>
      <c r="J465" s="36">
        <f t="shared" si="69"/>
        <v>0</v>
      </c>
      <c r="K465" s="36">
        <f t="shared" si="70"/>
        <v>0</v>
      </c>
      <c r="L465" s="77">
        <f t="shared" si="63"/>
        <v>176927.18439752466</v>
      </c>
      <c r="M465" s="78">
        <f t="shared" si="64"/>
        <v>0</v>
      </c>
      <c r="N465" s="79">
        <f t="shared" si="65"/>
        <v>176927.18439752466</v>
      </c>
      <c r="O465" s="36"/>
      <c r="P465" s="36"/>
      <c r="Q465" s="36"/>
    </row>
    <row r="466" spans="1:17" s="55" customFormat="1" ht="13.5">
      <c r="A466" s="30" t="s">
        <v>487</v>
      </c>
      <c r="B466" s="31" t="s">
        <v>507</v>
      </c>
      <c r="C466" s="55">
        <v>55</v>
      </c>
      <c r="D466" s="32">
        <v>177539.76</v>
      </c>
      <c r="E466" s="33">
        <v>36800</v>
      </c>
      <c r="F466" s="34">
        <f t="shared" si="66"/>
        <v>265.34475000000003</v>
      </c>
      <c r="G466" s="35">
        <f t="shared" si="67"/>
        <v>1.448567959773208E-05</v>
      </c>
      <c r="H466" s="36">
        <f t="shared" si="68"/>
        <v>4.824450000000001</v>
      </c>
      <c r="I466" s="31">
        <f t="shared" si="71"/>
        <v>-339.65524999999997</v>
      </c>
      <c r="J466" s="36">
        <f t="shared" si="69"/>
        <v>0</v>
      </c>
      <c r="K466" s="36">
        <f t="shared" si="70"/>
        <v>0</v>
      </c>
      <c r="L466" s="77">
        <f t="shared" si="63"/>
        <v>2874.533435642648</v>
      </c>
      <c r="M466" s="78">
        <f t="shared" si="64"/>
        <v>0</v>
      </c>
      <c r="N466" s="79">
        <f t="shared" si="65"/>
        <v>2874.533435642648</v>
      </c>
      <c r="O466" s="36"/>
      <c r="P466" s="36"/>
      <c r="Q466" s="36"/>
    </row>
    <row r="467" spans="1:17" s="55" customFormat="1" ht="13.5">
      <c r="A467" s="30" t="s">
        <v>480</v>
      </c>
      <c r="B467" s="31" t="s">
        <v>178</v>
      </c>
      <c r="C467" s="55">
        <v>3658</v>
      </c>
      <c r="D467" s="32">
        <v>3615837.18</v>
      </c>
      <c r="E467" s="33">
        <v>427900</v>
      </c>
      <c r="F467" s="34">
        <f t="shared" si="66"/>
        <v>30910.80253433045</v>
      </c>
      <c r="G467" s="35">
        <f t="shared" si="67"/>
        <v>0.0016874800862691861</v>
      </c>
      <c r="H467" s="36">
        <f t="shared" si="68"/>
        <v>8.450192054218276</v>
      </c>
      <c r="I467" s="31">
        <f t="shared" si="71"/>
        <v>-9327.197465669547</v>
      </c>
      <c r="J467" s="36">
        <f t="shared" si="69"/>
        <v>0</v>
      </c>
      <c r="K467" s="36">
        <f t="shared" si="70"/>
        <v>0</v>
      </c>
      <c r="L467" s="77">
        <f t="shared" si="63"/>
        <v>334862.98638838856</v>
      </c>
      <c r="M467" s="78">
        <f t="shared" si="64"/>
        <v>0</v>
      </c>
      <c r="N467" s="79">
        <f t="shared" si="65"/>
        <v>334862.98638838856</v>
      </c>
      <c r="O467" s="36"/>
      <c r="P467" s="36"/>
      <c r="Q467" s="36"/>
    </row>
    <row r="468" spans="1:17" s="55" customFormat="1" ht="13.5">
      <c r="A468" s="30" t="s">
        <v>483</v>
      </c>
      <c r="B468" s="31" t="s">
        <v>248</v>
      </c>
      <c r="C468" s="55">
        <v>1813</v>
      </c>
      <c r="D468" s="32">
        <v>1822830.24</v>
      </c>
      <c r="E468" s="33">
        <v>139300</v>
      </c>
      <c r="F468" s="34">
        <f t="shared" si="66"/>
        <v>23724.27297286432</v>
      </c>
      <c r="G468" s="35">
        <f t="shared" si="67"/>
        <v>0.0012951536330530272</v>
      </c>
      <c r="H468" s="36">
        <f t="shared" si="68"/>
        <v>13.085644221105527</v>
      </c>
      <c r="I468" s="31">
        <f t="shared" si="71"/>
        <v>3781.2729728643208</v>
      </c>
      <c r="J468" s="36">
        <f t="shared" si="69"/>
        <v>3781.2729728643208</v>
      </c>
      <c r="K468" s="36">
        <f t="shared" si="70"/>
        <v>0.0010034918035392094</v>
      </c>
      <c r="L468" s="77">
        <f t="shared" si="63"/>
        <v>257009.8556568829</v>
      </c>
      <c r="M468" s="78">
        <f t="shared" si="64"/>
        <v>53797.11229791732</v>
      </c>
      <c r="N468" s="79">
        <f t="shared" si="65"/>
        <v>310806.96795480023</v>
      </c>
      <c r="O468" s="36"/>
      <c r="P468" s="36"/>
      <c r="Q468" s="36"/>
    </row>
    <row r="469" spans="1:17" s="55" customFormat="1" ht="13.5">
      <c r="A469" s="30" t="s">
        <v>477</v>
      </c>
      <c r="B469" s="31" t="s">
        <v>94</v>
      </c>
      <c r="C469" s="55">
        <v>20657</v>
      </c>
      <c r="D469" s="32">
        <v>38062150.32</v>
      </c>
      <c r="E469" s="33">
        <v>2986400</v>
      </c>
      <c r="F469" s="34">
        <f t="shared" si="66"/>
        <v>263276.8012189392</v>
      </c>
      <c r="G469" s="35">
        <f t="shared" si="67"/>
        <v>0.014372786301494004</v>
      </c>
      <c r="H469" s="36">
        <f t="shared" si="68"/>
        <v>12.745161505491561</v>
      </c>
      <c r="I469" s="31">
        <f t="shared" si="71"/>
        <v>36049.801218939174</v>
      </c>
      <c r="J469" s="36">
        <f t="shared" si="69"/>
        <v>36049.801218939174</v>
      </c>
      <c r="K469" s="36">
        <f t="shared" si="70"/>
        <v>0.009567063870297658</v>
      </c>
      <c r="L469" s="77">
        <f t="shared" si="63"/>
        <v>2852130.927530632</v>
      </c>
      <c r="M469" s="78">
        <f t="shared" si="64"/>
        <v>512889.5000203562</v>
      </c>
      <c r="N469" s="79">
        <f t="shared" si="65"/>
        <v>3365020.4275509883</v>
      </c>
      <c r="O469" s="36"/>
      <c r="P469" s="36"/>
      <c r="Q469" s="36"/>
    </row>
    <row r="470" spans="1:17" s="55" customFormat="1" ht="13.5">
      <c r="A470" s="30" t="s">
        <v>476</v>
      </c>
      <c r="B470" s="31" t="s">
        <v>67</v>
      </c>
      <c r="C470" s="55">
        <v>448</v>
      </c>
      <c r="D470" s="32">
        <v>573279.24</v>
      </c>
      <c r="E470" s="33">
        <v>36650</v>
      </c>
      <c r="F470" s="34">
        <f t="shared" si="66"/>
        <v>7007.615266575715</v>
      </c>
      <c r="G470" s="35">
        <f t="shared" si="67"/>
        <v>0.0003825591781853294</v>
      </c>
      <c r="H470" s="36">
        <f t="shared" si="68"/>
        <v>15.641998362892224</v>
      </c>
      <c r="I470" s="31">
        <f t="shared" si="71"/>
        <v>2079.6152665757163</v>
      </c>
      <c r="J470" s="36">
        <f t="shared" si="69"/>
        <v>2079.6152665757163</v>
      </c>
      <c r="K470" s="36">
        <f t="shared" si="70"/>
        <v>0.0005518979691495074</v>
      </c>
      <c r="L470" s="77">
        <f t="shared" si="63"/>
        <v>75914.91592689042</v>
      </c>
      <c r="M470" s="78">
        <f t="shared" si="64"/>
        <v>29587.20431857365</v>
      </c>
      <c r="N470" s="79">
        <f t="shared" si="65"/>
        <v>105502.12024546407</v>
      </c>
      <c r="O470" s="36"/>
      <c r="P470" s="36"/>
      <c r="Q470" s="36"/>
    </row>
    <row r="471" spans="1:17" s="55" customFormat="1" ht="13.5">
      <c r="A471" s="30" t="s">
        <v>476</v>
      </c>
      <c r="B471" s="31" t="s">
        <v>68</v>
      </c>
      <c r="C471" s="55">
        <v>77</v>
      </c>
      <c r="D471" s="32">
        <v>217503.9</v>
      </c>
      <c r="E471" s="33">
        <v>19900</v>
      </c>
      <c r="F471" s="34">
        <f t="shared" si="66"/>
        <v>841.5980050251255</v>
      </c>
      <c r="G471" s="35">
        <f t="shared" si="67"/>
        <v>4.594445170249074E-05</v>
      </c>
      <c r="H471" s="36">
        <f t="shared" si="68"/>
        <v>10.929844221105528</v>
      </c>
      <c r="I471" s="31">
        <f t="shared" si="71"/>
        <v>-5.401994974874361</v>
      </c>
      <c r="J471" s="36">
        <f t="shared" si="69"/>
        <v>0</v>
      </c>
      <c r="K471" s="36">
        <f t="shared" si="70"/>
        <v>0</v>
      </c>
      <c r="L471" s="77">
        <f t="shared" si="63"/>
        <v>9117.201696339846</v>
      </c>
      <c r="M471" s="78">
        <f t="shared" si="64"/>
        <v>0</v>
      </c>
      <c r="N471" s="79">
        <f t="shared" si="65"/>
        <v>9117.201696339846</v>
      </c>
      <c r="O471" s="36"/>
      <c r="P471" s="36"/>
      <c r="Q471" s="36"/>
    </row>
    <row r="472" spans="1:17" s="55" customFormat="1" ht="13.5">
      <c r="A472" s="30" t="s">
        <v>476</v>
      </c>
      <c r="B472" s="31" t="s">
        <v>69</v>
      </c>
      <c r="C472" s="55">
        <v>250</v>
      </c>
      <c r="D472" s="32">
        <v>902589.81</v>
      </c>
      <c r="E472" s="33">
        <v>58450</v>
      </c>
      <c r="F472" s="34">
        <f t="shared" si="66"/>
        <v>3860.521000855432</v>
      </c>
      <c r="G472" s="35">
        <f t="shared" si="67"/>
        <v>0.00021075325703149488</v>
      </c>
      <c r="H472" s="36">
        <f t="shared" si="68"/>
        <v>15.442084003421728</v>
      </c>
      <c r="I472" s="31">
        <f t="shared" si="71"/>
        <v>1110.521000855432</v>
      </c>
      <c r="J472" s="36">
        <f t="shared" si="69"/>
        <v>1110.521000855432</v>
      </c>
      <c r="K472" s="36">
        <f t="shared" si="70"/>
        <v>0.0002947152268598123</v>
      </c>
      <c r="L472" s="77">
        <f t="shared" si="63"/>
        <v>41821.806144495255</v>
      </c>
      <c r="M472" s="78">
        <f t="shared" si="64"/>
        <v>15799.65885059071</v>
      </c>
      <c r="N472" s="79">
        <f t="shared" si="65"/>
        <v>57621.46499508596</v>
      </c>
      <c r="O472" s="36"/>
      <c r="P472" s="36"/>
      <c r="Q472" s="36"/>
    </row>
    <row r="473" spans="1:17" s="55" customFormat="1" ht="13.5">
      <c r="A473" s="30" t="s">
        <v>482</v>
      </c>
      <c r="B473" s="31" t="s">
        <v>508</v>
      </c>
      <c r="C473" s="55">
        <v>729</v>
      </c>
      <c r="D473" s="32">
        <v>1812897.02</v>
      </c>
      <c r="E473" s="33">
        <v>281600</v>
      </c>
      <c r="F473" s="34">
        <f t="shared" si="66"/>
        <v>4693.188663281249</v>
      </c>
      <c r="G473" s="35">
        <f t="shared" si="67"/>
        <v>0.00025621018417737934</v>
      </c>
      <c r="H473" s="36">
        <f t="shared" si="68"/>
        <v>6.43784453125</v>
      </c>
      <c r="I473" s="31">
        <f t="shared" si="71"/>
        <v>-3325.81133671875</v>
      </c>
      <c r="J473" s="36">
        <f t="shared" si="69"/>
        <v>0</v>
      </c>
      <c r="K473" s="36">
        <f t="shared" si="70"/>
        <v>0</v>
      </c>
      <c r="L473" s="77">
        <f t="shared" si="63"/>
        <v>50842.26363016782</v>
      </c>
      <c r="M473" s="78">
        <f t="shared" si="64"/>
        <v>0</v>
      </c>
      <c r="N473" s="79">
        <f t="shared" si="65"/>
        <v>50842.26363016782</v>
      </c>
      <c r="O473" s="36"/>
      <c r="P473" s="36"/>
      <c r="Q473" s="36"/>
    </row>
    <row r="474" spans="1:17" s="55" customFormat="1" ht="13.5">
      <c r="A474" s="30" t="s">
        <v>482</v>
      </c>
      <c r="B474" s="31" t="s">
        <v>213</v>
      </c>
      <c r="C474" s="55">
        <v>2463</v>
      </c>
      <c r="D474" s="32">
        <v>3397182.25</v>
      </c>
      <c r="E474" s="33">
        <v>265100</v>
      </c>
      <c r="F474" s="34">
        <f t="shared" si="66"/>
        <v>31562.65515560166</v>
      </c>
      <c r="G474" s="35">
        <f t="shared" si="67"/>
        <v>0.0017230659729945746</v>
      </c>
      <c r="H474" s="36">
        <f t="shared" si="68"/>
        <v>12.814719917012448</v>
      </c>
      <c r="I474" s="31">
        <f t="shared" si="71"/>
        <v>4469.65515560166</v>
      </c>
      <c r="J474" s="36">
        <f t="shared" si="69"/>
        <v>4469.65515560166</v>
      </c>
      <c r="K474" s="36">
        <f t="shared" si="70"/>
        <v>0.0011861778680039175</v>
      </c>
      <c r="L474" s="77">
        <f t="shared" si="63"/>
        <v>341924.63790007436</v>
      </c>
      <c r="M474" s="78">
        <f t="shared" si="64"/>
        <v>63590.89705092697</v>
      </c>
      <c r="N474" s="79">
        <f t="shared" si="65"/>
        <v>405515.53495100135</v>
      </c>
      <c r="O474" s="36"/>
      <c r="P474" s="36"/>
      <c r="Q474" s="36"/>
    </row>
    <row r="475" spans="1:17" s="55" customFormat="1" ht="13.5">
      <c r="A475" s="30" t="s">
        <v>489</v>
      </c>
      <c r="B475" s="31" t="s">
        <v>429</v>
      </c>
      <c r="C475" s="55">
        <v>482</v>
      </c>
      <c r="D475" s="32">
        <v>871807.8</v>
      </c>
      <c r="E475" s="33">
        <v>85150</v>
      </c>
      <c r="F475" s="34">
        <f t="shared" si="66"/>
        <v>4934.9543112155025</v>
      </c>
      <c r="G475" s="35">
        <f t="shared" si="67"/>
        <v>0.0002694086353007337</v>
      </c>
      <c r="H475" s="36">
        <f t="shared" si="68"/>
        <v>10.238494421608927</v>
      </c>
      <c r="I475" s="31">
        <f t="shared" si="71"/>
        <v>-367.0456887844974</v>
      </c>
      <c r="J475" s="36">
        <f t="shared" si="69"/>
        <v>0</v>
      </c>
      <c r="K475" s="36">
        <f t="shared" si="70"/>
        <v>0</v>
      </c>
      <c r="L475" s="77">
        <f t="shared" si="63"/>
        <v>53461.35987600204</v>
      </c>
      <c r="M475" s="78">
        <f t="shared" si="64"/>
        <v>0</v>
      </c>
      <c r="N475" s="79">
        <f t="shared" si="65"/>
        <v>53461.35987600204</v>
      </c>
      <c r="O475" s="36"/>
      <c r="P475" s="36"/>
      <c r="Q475" s="36"/>
    </row>
    <row r="476" spans="1:17" s="55" customFormat="1" ht="13.5">
      <c r="A476" s="30" t="s">
        <v>489</v>
      </c>
      <c r="B476" s="31" t="s">
        <v>430</v>
      </c>
      <c r="C476" s="55">
        <v>202</v>
      </c>
      <c r="D476" s="32">
        <v>240374.55</v>
      </c>
      <c r="E476" s="33">
        <v>16150</v>
      </c>
      <c r="F476" s="34">
        <f t="shared" si="66"/>
        <v>3006.5423591331264</v>
      </c>
      <c r="G476" s="35">
        <f t="shared" si="67"/>
        <v>0.00016413292258999658</v>
      </c>
      <c r="H476" s="36">
        <f t="shared" si="68"/>
        <v>14.883873065015479</v>
      </c>
      <c r="I476" s="31">
        <f t="shared" si="71"/>
        <v>784.5423591331266</v>
      </c>
      <c r="J476" s="36">
        <f t="shared" si="69"/>
        <v>784.5423591331266</v>
      </c>
      <c r="K476" s="36">
        <f t="shared" si="70"/>
        <v>0.0002082054991980756</v>
      </c>
      <c r="L476" s="77">
        <f t="shared" si="63"/>
        <v>32570.4825024957</v>
      </c>
      <c r="M476" s="78">
        <f t="shared" si="64"/>
        <v>11161.8795309524</v>
      </c>
      <c r="N476" s="79">
        <f t="shared" si="65"/>
        <v>43732.362033448095</v>
      </c>
      <c r="O476" s="36"/>
      <c r="P476" s="36"/>
      <c r="Q476" s="36"/>
    </row>
    <row r="477" spans="1:17" s="55" customFormat="1" ht="13.5">
      <c r="A477" s="30" t="s">
        <v>485</v>
      </c>
      <c r="B477" s="31" t="s">
        <v>324</v>
      </c>
      <c r="C477" s="55">
        <v>135</v>
      </c>
      <c r="D477" s="32">
        <v>501041.77</v>
      </c>
      <c r="E477" s="33">
        <v>63050</v>
      </c>
      <c r="F477" s="34">
        <f t="shared" si="66"/>
        <v>1072.8094996034893</v>
      </c>
      <c r="G477" s="35">
        <f t="shared" si="67"/>
        <v>5.8566731320892626E-05</v>
      </c>
      <c r="H477" s="36">
        <f t="shared" si="68"/>
        <v>7.946737034099921</v>
      </c>
      <c r="I477" s="31">
        <f t="shared" si="71"/>
        <v>-412.1905003965107</v>
      </c>
      <c r="J477" s="36">
        <f t="shared" si="69"/>
        <v>0</v>
      </c>
      <c r="K477" s="36">
        <f t="shared" si="70"/>
        <v>0</v>
      </c>
      <c r="L477" s="77">
        <f t="shared" si="63"/>
        <v>11621.962660596402</v>
      </c>
      <c r="M477" s="78">
        <f t="shared" si="64"/>
        <v>0</v>
      </c>
      <c r="N477" s="79">
        <f t="shared" si="65"/>
        <v>11621.962660596402</v>
      </c>
      <c r="O477" s="36"/>
      <c r="P477" s="36"/>
      <c r="Q477" s="36"/>
    </row>
    <row r="478" spans="1:17" s="55" customFormat="1" ht="13.5">
      <c r="A478" s="30" t="s">
        <v>478</v>
      </c>
      <c r="B478" s="31" t="s">
        <v>115</v>
      </c>
      <c r="C478" s="55">
        <v>3894</v>
      </c>
      <c r="D478" s="32">
        <v>4877767.72</v>
      </c>
      <c r="E478" s="33">
        <v>335950</v>
      </c>
      <c r="F478" s="34">
        <f t="shared" si="66"/>
        <v>56538.25718612889</v>
      </c>
      <c r="G478" s="35">
        <f t="shared" si="67"/>
        <v>0.003086532062957478</v>
      </c>
      <c r="H478" s="36">
        <f t="shared" si="68"/>
        <v>14.519326447388003</v>
      </c>
      <c r="I478" s="31">
        <f t="shared" si="71"/>
        <v>13704.257186128885</v>
      </c>
      <c r="J478" s="36">
        <f t="shared" si="69"/>
        <v>13704.257186128885</v>
      </c>
      <c r="K478" s="36">
        <f t="shared" si="70"/>
        <v>0.0036368994935206695</v>
      </c>
      <c r="L478" s="77">
        <f t="shared" si="63"/>
        <v>612490.394758105</v>
      </c>
      <c r="M478" s="78">
        <f t="shared" si="64"/>
        <v>194973.87998498513</v>
      </c>
      <c r="N478" s="79">
        <f t="shared" si="65"/>
        <v>807464.2747430902</v>
      </c>
      <c r="O478" s="36"/>
      <c r="P478" s="36"/>
      <c r="Q478" s="36"/>
    </row>
    <row r="479" spans="1:17" s="55" customFormat="1" ht="13.5">
      <c r="A479" s="30" t="s">
        <v>477</v>
      </c>
      <c r="B479" s="31" t="s">
        <v>95</v>
      </c>
      <c r="C479" s="55">
        <v>18770</v>
      </c>
      <c r="D479" s="32">
        <v>33607112.78</v>
      </c>
      <c r="E479" s="33">
        <v>2914100</v>
      </c>
      <c r="F479" s="34">
        <f t="shared" si="66"/>
        <v>216466.66445235236</v>
      </c>
      <c r="G479" s="35">
        <f t="shared" si="67"/>
        <v>0.011817331018784264</v>
      </c>
      <c r="H479" s="36">
        <f t="shared" si="68"/>
        <v>11.532587344291548</v>
      </c>
      <c r="I479" s="31">
        <f t="shared" si="71"/>
        <v>9996.66445235235</v>
      </c>
      <c r="J479" s="36">
        <f t="shared" si="69"/>
        <v>9996.66445235235</v>
      </c>
      <c r="K479" s="36">
        <f t="shared" si="70"/>
        <v>0.0026529612944257842</v>
      </c>
      <c r="L479" s="77">
        <f t="shared" si="63"/>
        <v>2345027.2321963203</v>
      </c>
      <c r="M479" s="78">
        <f t="shared" si="64"/>
        <v>142225.03479837885</v>
      </c>
      <c r="N479" s="79">
        <f t="shared" si="65"/>
        <v>2487252.2669946994</v>
      </c>
      <c r="O479" s="36"/>
      <c r="P479" s="36"/>
      <c r="Q479" s="36"/>
    </row>
    <row r="480" spans="1:17" s="55" customFormat="1" ht="13.5">
      <c r="A480" s="30" t="s">
        <v>480</v>
      </c>
      <c r="B480" s="31" t="s">
        <v>179</v>
      </c>
      <c r="C480" s="55">
        <v>2659</v>
      </c>
      <c r="D480" s="32">
        <v>4378465</v>
      </c>
      <c r="E480" s="33">
        <v>391200</v>
      </c>
      <c r="F480" s="34">
        <f t="shared" si="66"/>
        <v>29760.578821574643</v>
      </c>
      <c r="G480" s="35">
        <f t="shared" si="67"/>
        <v>0.0016246871643489503</v>
      </c>
      <c r="H480" s="36">
        <f t="shared" si="68"/>
        <v>11.19239519427403</v>
      </c>
      <c r="I480" s="31">
        <f t="shared" si="71"/>
        <v>511.5788215746436</v>
      </c>
      <c r="J480" s="36">
        <f t="shared" si="69"/>
        <v>511.5788215746436</v>
      </c>
      <c r="K480" s="36">
        <f t="shared" si="70"/>
        <v>0.00013576516638668577</v>
      </c>
      <c r="L480" s="77">
        <f t="shared" si="63"/>
        <v>322402.37987258</v>
      </c>
      <c r="M480" s="78">
        <f t="shared" si="64"/>
        <v>7278.359301481414</v>
      </c>
      <c r="N480" s="79">
        <f t="shared" si="65"/>
        <v>329680.7391740614</v>
      </c>
      <c r="O480" s="36"/>
      <c r="P480" s="36"/>
      <c r="Q480" s="36"/>
    </row>
    <row r="481" spans="1:17" s="55" customFormat="1" ht="13.5">
      <c r="A481" s="30" t="s">
        <v>484</v>
      </c>
      <c r="B481" s="31" t="s">
        <v>304</v>
      </c>
      <c r="C481" s="55">
        <v>393</v>
      </c>
      <c r="D481" s="32">
        <v>421673.14999999997</v>
      </c>
      <c r="E481" s="33">
        <v>27800</v>
      </c>
      <c r="F481" s="34">
        <f t="shared" si="66"/>
        <v>5961.06287589928</v>
      </c>
      <c r="G481" s="35">
        <f t="shared" si="67"/>
        <v>0.0003254258728775011</v>
      </c>
      <c r="H481" s="36">
        <f t="shared" si="68"/>
        <v>15.168098920863308</v>
      </c>
      <c r="I481" s="31">
        <f t="shared" si="71"/>
        <v>1638.06287589928</v>
      </c>
      <c r="J481" s="36">
        <f t="shared" si="69"/>
        <v>1638.06287589928</v>
      </c>
      <c r="K481" s="36">
        <f t="shared" si="70"/>
        <v>0.0004347167426004752</v>
      </c>
      <c r="L481" s="77">
        <f t="shared" si="63"/>
        <v>64577.40184699565</v>
      </c>
      <c r="M481" s="78">
        <f t="shared" si="64"/>
        <v>23305.12848932184</v>
      </c>
      <c r="N481" s="79">
        <f t="shared" si="65"/>
        <v>87882.53033631749</v>
      </c>
      <c r="O481" s="36"/>
      <c r="P481" s="36"/>
      <c r="Q481" s="36"/>
    </row>
    <row r="482" spans="1:17" s="55" customFormat="1" ht="13.5">
      <c r="A482" s="30" t="s">
        <v>480</v>
      </c>
      <c r="B482" s="31" t="s">
        <v>180</v>
      </c>
      <c r="C482" s="55">
        <v>8004</v>
      </c>
      <c r="D482" s="32">
        <v>12505966.98</v>
      </c>
      <c r="E482" s="33">
        <v>822150</v>
      </c>
      <c r="F482" s="34">
        <f t="shared" si="66"/>
        <v>121751.21292698412</v>
      </c>
      <c r="G482" s="35">
        <f t="shared" si="67"/>
        <v>0.006646632583066173</v>
      </c>
      <c r="H482" s="36">
        <f t="shared" si="68"/>
        <v>15.211295967889072</v>
      </c>
      <c r="I482" s="31">
        <f t="shared" si="71"/>
        <v>33707.21292698413</v>
      </c>
      <c r="J482" s="36">
        <f t="shared" si="69"/>
        <v>33707.21292698413</v>
      </c>
      <c r="K482" s="36">
        <f t="shared" si="70"/>
        <v>0.008945376896912318</v>
      </c>
      <c r="L482" s="77">
        <f t="shared" si="63"/>
        <v>1318955.5564550012</v>
      </c>
      <c r="M482" s="78">
        <f t="shared" si="64"/>
        <v>479560.91297718696</v>
      </c>
      <c r="N482" s="79">
        <f t="shared" si="65"/>
        <v>1798516.4694321882</v>
      </c>
      <c r="O482" s="36"/>
      <c r="P482" s="36"/>
      <c r="Q482" s="36"/>
    </row>
    <row r="483" spans="1:17" s="55" customFormat="1" ht="13.5">
      <c r="A483" s="30" t="s">
        <v>479</v>
      </c>
      <c r="B483" s="31" t="s">
        <v>152</v>
      </c>
      <c r="C483" s="55">
        <v>453</v>
      </c>
      <c r="D483" s="32">
        <v>1742524.68</v>
      </c>
      <c r="E483" s="33">
        <v>218400</v>
      </c>
      <c r="F483" s="34">
        <f t="shared" si="66"/>
        <v>3614.302564285714</v>
      </c>
      <c r="G483" s="35">
        <f t="shared" si="67"/>
        <v>0.00019731171962326105</v>
      </c>
      <c r="H483" s="36">
        <f t="shared" si="68"/>
        <v>7.978592857142857</v>
      </c>
      <c r="I483" s="31">
        <f t="shared" si="71"/>
        <v>-1368.6974357142858</v>
      </c>
      <c r="J483" s="36">
        <f t="shared" si="69"/>
        <v>0</v>
      </c>
      <c r="K483" s="36">
        <f t="shared" si="70"/>
        <v>0</v>
      </c>
      <c r="L483" s="77">
        <f t="shared" si="63"/>
        <v>39154.471937237286</v>
      </c>
      <c r="M483" s="78">
        <f t="shared" si="64"/>
        <v>0</v>
      </c>
      <c r="N483" s="79">
        <f t="shared" si="65"/>
        <v>39154.471937237286</v>
      </c>
      <c r="O483" s="36"/>
      <c r="P483" s="36"/>
      <c r="Q483" s="36"/>
    </row>
    <row r="484" spans="1:17" s="55" customFormat="1" ht="13.5">
      <c r="A484" s="30" t="s">
        <v>488</v>
      </c>
      <c r="B484" s="31" t="s">
        <v>391</v>
      </c>
      <c r="C484" s="55">
        <v>3851</v>
      </c>
      <c r="D484" s="32">
        <v>4399858.47</v>
      </c>
      <c r="E484" s="33">
        <v>351600</v>
      </c>
      <c r="F484" s="34">
        <f t="shared" si="66"/>
        <v>48190.713788310575</v>
      </c>
      <c r="G484" s="35">
        <f t="shared" si="67"/>
        <v>0.0026308236342474324</v>
      </c>
      <c r="H484" s="36">
        <f t="shared" si="68"/>
        <v>12.513818174061432</v>
      </c>
      <c r="I484" s="31">
        <f t="shared" si="71"/>
        <v>5829.713788310576</v>
      </c>
      <c r="J484" s="36">
        <f t="shared" si="69"/>
        <v>5829.713788310576</v>
      </c>
      <c r="K484" s="36">
        <f t="shared" si="70"/>
        <v>0.001547116551894358</v>
      </c>
      <c r="L484" s="77">
        <f t="shared" si="63"/>
        <v>522059.7659157903</v>
      </c>
      <c r="M484" s="78">
        <f t="shared" si="64"/>
        <v>82940.78993638273</v>
      </c>
      <c r="N484" s="79">
        <f t="shared" si="65"/>
        <v>605000.555852173</v>
      </c>
      <c r="O484" s="36"/>
      <c r="P484" s="36"/>
      <c r="Q484" s="36"/>
    </row>
    <row r="485" spans="1:17" s="55" customFormat="1" ht="13.5">
      <c r="A485" s="30" t="s">
        <v>476</v>
      </c>
      <c r="B485" s="31" t="s">
        <v>70</v>
      </c>
      <c r="C485" s="55">
        <v>192</v>
      </c>
      <c r="D485" s="32">
        <v>393385.68</v>
      </c>
      <c r="E485" s="33">
        <v>39050</v>
      </c>
      <c r="F485" s="34">
        <f t="shared" si="66"/>
        <v>1934.1882345710628</v>
      </c>
      <c r="G485" s="35">
        <f t="shared" si="67"/>
        <v>0.00010559105106733588</v>
      </c>
      <c r="H485" s="36">
        <f t="shared" si="68"/>
        <v>10.073897055057618</v>
      </c>
      <c r="I485" s="31">
        <f t="shared" si="71"/>
        <v>-177.8117654289374</v>
      </c>
      <c r="J485" s="36">
        <f t="shared" si="69"/>
        <v>0</v>
      </c>
      <c r="K485" s="36">
        <f t="shared" si="70"/>
        <v>0</v>
      </c>
      <c r="L485" s="77">
        <f t="shared" si="63"/>
        <v>20953.453011982125</v>
      </c>
      <c r="M485" s="78">
        <f t="shared" si="64"/>
        <v>0</v>
      </c>
      <c r="N485" s="79">
        <f t="shared" si="65"/>
        <v>20953.453011982125</v>
      </c>
      <c r="O485" s="36"/>
      <c r="P485" s="36"/>
      <c r="Q485" s="36"/>
    </row>
    <row r="486" spans="1:17" s="55" customFormat="1" ht="13.5">
      <c r="A486" s="30" t="s">
        <v>480</v>
      </c>
      <c r="B486" s="31" t="s">
        <v>181</v>
      </c>
      <c r="C486" s="55">
        <v>6065</v>
      </c>
      <c r="D486" s="32">
        <v>12280360.594999999</v>
      </c>
      <c r="E486" s="33">
        <v>824050</v>
      </c>
      <c r="F486" s="34">
        <f t="shared" si="66"/>
        <v>90383.33475963229</v>
      </c>
      <c r="G486" s="35">
        <f t="shared" si="67"/>
        <v>0.004934199860003237</v>
      </c>
      <c r="H486" s="36">
        <f t="shared" si="68"/>
        <v>14.902445962016866</v>
      </c>
      <c r="I486" s="31">
        <f t="shared" si="71"/>
        <v>23668.334759632293</v>
      </c>
      <c r="J486" s="36">
        <f t="shared" si="69"/>
        <v>23668.334759632293</v>
      </c>
      <c r="K486" s="36">
        <f t="shared" si="70"/>
        <v>0.006281212730516453</v>
      </c>
      <c r="L486" s="77">
        <f t="shared" si="63"/>
        <v>979140.9771304891</v>
      </c>
      <c r="M486" s="78">
        <f t="shared" si="64"/>
        <v>336735.2931423304</v>
      </c>
      <c r="N486" s="79">
        <f t="shared" si="65"/>
        <v>1315876.2702728196</v>
      </c>
      <c r="O486" s="36"/>
      <c r="P486" s="36"/>
      <c r="Q486" s="36"/>
    </row>
    <row r="487" spans="1:17" s="55" customFormat="1" ht="13.5">
      <c r="A487" s="30" t="s">
        <v>482</v>
      </c>
      <c r="B487" s="31" t="s">
        <v>214</v>
      </c>
      <c r="C487" s="55">
        <v>3793</v>
      </c>
      <c r="D487" s="32">
        <v>9145417.504000003</v>
      </c>
      <c r="E487" s="33">
        <v>586500</v>
      </c>
      <c r="F487" s="34">
        <f t="shared" si="66"/>
        <v>59145.04448878433</v>
      </c>
      <c r="G487" s="35">
        <f t="shared" si="67"/>
        <v>0.0032288415891331534</v>
      </c>
      <c r="H487" s="36">
        <f t="shared" si="68"/>
        <v>15.593209725490201</v>
      </c>
      <c r="I487" s="31">
        <f t="shared" si="71"/>
        <v>17422.044488784333</v>
      </c>
      <c r="J487" s="36">
        <f t="shared" si="69"/>
        <v>17422.044488784333</v>
      </c>
      <c r="K487" s="36">
        <f t="shared" si="70"/>
        <v>0.004623543174706909</v>
      </c>
      <c r="L487" s="77">
        <f t="shared" si="63"/>
        <v>640730.2497433338</v>
      </c>
      <c r="M487" s="78">
        <f t="shared" si="64"/>
        <v>247867.76584195386</v>
      </c>
      <c r="N487" s="79">
        <f t="shared" si="65"/>
        <v>888598.0155852877</v>
      </c>
      <c r="O487" s="36"/>
      <c r="P487" s="36"/>
      <c r="Q487" s="36"/>
    </row>
    <row r="488" spans="1:17" s="55" customFormat="1" ht="13.5">
      <c r="A488" s="30" t="s">
        <v>476</v>
      </c>
      <c r="B488" s="31" t="s">
        <v>71</v>
      </c>
      <c r="C488" s="55">
        <v>1213</v>
      </c>
      <c r="D488" s="32">
        <v>1103467.31</v>
      </c>
      <c r="E488" s="33">
        <v>70300</v>
      </c>
      <c r="F488" s="34">
        <f t="shared" si="66"/>
        <v>19039.912475533427</v>
      </c>
      <c r="G488" s="35">
        <f t="shared" si="67"/>
        <v>0.0010394253954127187</v>
      </c>
      <c r="H488" s="36">
        <f t="shared" si="68"/>
        <v>15.696547795163585</v>
      </c>
      <c r="I488" s="31">
        <f t="shared" si="71"/>
        <v>5696.912475533429</v>
      </c>
      <c r="J488" s="36">
        <f t="shared" si="69"/>
        <v>5696.912475533429</v>
      </c>
      <c r="K488" s="36">
        <f t="shared" si="70"/>
        <v>0.001511873122015725</v>
      </c>
      <c r="L488" s="77">
        <f t="shared" si="63"/>
        <v>206263.22933704322</v>
      </c>
      <c r="M488" s="78">
        <f t="shared" si="64"/>
        <v>81051.39258579389</v>
      </c>
      <c r="N488" s="79">
        <f t="shared" si="65"/>
        <v>287314.6219228371</v>
      </c>
      <c r="O488" s="36"/>
      <c r="P488" s="36"/>
      <c r="Q488" s="36"/>
    </row>
    <row r="489" spans="1:17" s="55" customFormat="1" ht="13.5">
      <c r="A489" s="30" t="s">
        <v>483</v>
      </c>
      <c r="B489" s="31" t="s">
        <v>249</v>
      </c>
      <c r="C489" s="55">
        <v>1365</v>
      </c>
      <c r="D489" s="32">
        <v>2798320.08</v>
      </c>
      <c r="E489" s="33">
        <v>264850</v>
      </c>
      <c r="F489" s="34">
        <f t="shared" si="66"/>
        <v>14422.15181876534</v>
      </c>
      <c r="G489" s="35">
        <f t="shared" si="67"/>
        <v>0.0007873329709989878</v>
      </c>
      <c r="H489" s="36">
        <f t="shared" si="68"/>
        <v>10.565678988106475</v>
      </c>
      <c r="I489" s="31">
        <f t="shared" si="71"/>
        <v>-592.8481812346616</v>
      </c>
      <c r="J489" s="36">
        <f t="shared" si="69"/>
        <v>0</v>
      </c>
      <c r="K489" s="36">
        <f t="shared" si="70"/>
        <v>0</v>
      </c>
      <c r="L489" s="77">
        <f t="shared" si="63"/>
        <v>156238.0925831598</v>
      </c>
      <c r="M489" s="78">
        <f t="shared" si="64"/>
        <v>0</v>
      </c>
      <c r="N489" s="79">
        <f t="shared" si="65"/>
        <v>156238.0925831598</v>
      </c>
      <c r="O489" s="36"/>
      <c r="P489" s="36"/>
      <c r="Q489" s="36"/>
    </row>
    <row r="490" spans="1:17" s="55" customFormat="1" ht="13.5">
      <c r="A490" s="30" t="s">
        <v>484</v>
      </c>
      <c r="B490" s="31" t="s">
        <v>305</v>
      </c>
      <c r="C490" s="55">
        <v>202</v>
      </c>
      <c r="D490" s="32">
        <v>476375.07</v>
      </c>
      <c r="E490" s="33">
        <v>40150</v>
      </c>
      <c r="F490" s="34">
        <f t="shared" si="66"/>
        <v>2396.7064542963885</v>
      </c>
      <c r="G490" s="35">
        <f t="shared" si="67"/>
        <v>0.00013084080912380584</v>
      </c>
      <c r="H490" s="36">
        <f t="shared" si="68"/>
        <v>11.864883437110835</v>
      </c>
      <c r="I490" s="31">
        <f t="shared" si="71"/>
        <v>174.70645429638876</v>
      </c>
      <c r="J490" s="36">
        <f t="shared" si="69"/>
        <v>174.70645429638876</v>
      </c>
      <c r="K490" s="36">
        <f t="shared" si="70"/>
        <v>4.636441118373452E-05</v>
      </c>
      <c r="L490" s="77">
        <f t="shared" si="63"/>
        <v>25964.006592538593</v>
      </c>
      <c r="M490" s="78">
        <f t="shared" si="64"/>
        <v>2485.5922353138794</v>
      </c>
      <c r="N490" s="79">
        <f t="shared" si="65"/>
        <v>28449.598827852475</v>
      </c>
      <c r="O490" s="36"/>
      <c r="P490" s="36"/>
      <c r="Q490" s="36"/>
    </row>
    <row r="491" spans="1:17" s="55" customFormat="1" ht="13.5">
      <c r="A491" s="30" t="s">
        <v>486</v>
      </c>
      <c r="B491" s="31" t="s">
        <v>334</v>
      </c>
      <c r="C491" s="55">
        <v>3146</v>
      </c>
      <c r="D491" s="32">
        <v>5756290.54</v>
      </c>
      <c r="E491" s="33">
        <v>526200</v>
      </c>
      <c r="F491" s="34">
        <f t="shared" si="66"/>
        <v>34415.222422729</v>
      </c>
      <c r="G491" s="35">
        <f t="shared" si="67"/>
        <v>0.0018787930995444115</v>
      </c>
      <c r="H491" s="36">
        <f t="shared" si="68"/>
        <v>10.93935868491068</v>
      </c>
      <c r="I491" s="31">
        <f t="shared" si="71"/>
        <v>-190.77757727100186</v>
      </c>
      <c r="J491" s="36">
        <f t="shared" si="69"/>
        <v>0</v>
      </c>
      <c r="K491" s="36">
        <f t="shared" si="70"/>
        <v>0</v>
      </c>
      <c r="L491" s="77">
        <f t="shared" si="63"/>
        <v>372827.0770354909</v>
      </c>
      <c r="M491" s="78">
        <f t="shared" si="64"/>
        <v>0</v>
      </c>
      <c r="N491" s="79">
        <f t="shared" si="65"/>
        <v>372827.0770354909</v>
      </c>
      <c r="O491" s="36"/>
      <c r="P491" s="36"/>
      <c r="Q491" s="36"/>
    </row>
    <row r="492" spans="1:17" s="55" customFormat="1" ht="13.5">
      <c r="A492" s="30" t="s">
        <v>477</v>
      </c>
      <c r="B492" s="31" t="s">
        <v>96</v>
      </c>
      <c r="C492" s="55">
        <v>8983</v>
      </c>
      <c r="D492" s="32">
        <v>32906475.939999998</v>
      </c>
      <c r="E492" s="33">
        <v>2450100</v>
      </c>
      <c r="F492" s="34">
        <f t="shared" si="66"/>
        <v>120647.67698013141</v>
      </c>
      <c r="G492" s="35">
        <f t="shared" si="67"/>
        <v>0.006586388435968149</v>
      </c>
      <c r="H492" s="36">
        <f t="shared" si="68"/>
        <v>13.430666478919226</v>
      </c>
      <c r="I492" s="31">
        <f t="shared" si="71"/>
        <v>21834.67698013141</v>
      </c>
      <c r="J492" s="36">
        <f t="shared" si="69"/>
        <v>21834.67698013141</v>
      </c>
      <c r="K492" s="36">
        <f t="shared" si="70"/>
        <v>0.005794588102929413</v>
      </c>
      <c r="L492" s="77">
        <f t="shared" si="63"/>
        <v>1307000.7279661703</v>
      </c>
      <c r="M492" s="78">
        <f t="shared" si="64"/>
        <v>310647.3872472333</v>
      </c>
      <c r="N492" s="79">
        <f t="shared" si="65"/>
        <v>1617648.1152134035</v>
      </c>
      <c r="O492" s="36"/>
      <c r="P492" s="36"/>
      <c r="Q492" s="36"/>
    </row>
    <row r="493" spans="1:17" s="55" customFormat="1" ht="13.5">
      <c r="A493" s="30" t="s">
        <v>490</v>
      </c>
      <c r="B493" s="31" t="s">
        <v>458</v>
      </c>
      <c r="C493" s="55">
        <v>13844</v>
      </c>
      <c r="D493" s="32">
        <v>54731977.44</v>
      </c>
      <c r="E493" s="33">
        <v>5946500</v>
      </c>
      <c r="F493" s="34">
        <f t="shared" si="66"/>
        <v>127421.08730839317</v>
      </c>
      <c r="G493" s="35">
        <f>F493/$F$494</f>
        <v>0.006956161916691506</v>
      </c>
      <c r="H493" s="36">
        <f t="shared" si="68"/>
        <v>9.204065826957033</v>
      </c>
      <c r="I493" s="31">
        <f t="shared" si="71"/>
        <v>-24862.91269160684</v>
      </c>
      <c r="J493" s="36">
        <f t="shared" si="69"/>
        <v>0</v>
      </c>
      <c r="K493" s="36">
        <f t="shared" si="70"/>
        <v>0</v>
      </c>
      <c r="L493" s="77">
        <f t="shared" si="63"/>
        <v>1380378.4543463443</v>
      </c>
      <c r="M493" s="78">
        <f t="shared" si="64"/>
        <v>0</v>
      </c>
      <c r="N493" s="79">
        <f t="shared" si="65"/>
        <v>1380378.4543463443</v>
      </c>
      <c r="O493" s="36"/>
      <c r="P493" s="36"/>
      <c r="Q493" s="36"/>
    </row>
    <row r="494" spans="1:17" s="55" customFormat="1" ht="14.25" thickBot="1">
      <c r="A494" s="37" t="s">
        <v>463</v>
      </c>
      <c r="B494" s="38"/>
      <c r="C494" s="55">
        <v>1372246</v>
      </c>
      <c r="D494" s="39">
        <f>SUM(D7:D493)</f>
        <v>2761948861.906198</v>
      </c>
      <c r="E494" s="40">
        <f>SUM(E7:E493)</f>
        <v>233899750</v>
      </c>
      <c r="F494" s="41">
        <f>SUM(F7:F493)</f>
        <v>18317728.77549654</v>
      </c>
      <c r="G494" s="42">
        <f>SUM(G7:G493)</f>
        <v>0.9999999999999994</v>
      </c>
      <c r="H494" s="43"/>
      <c r="I494" s="43"/>
      <c r="J494" s="43">
        <f>SUM(J7:J493)</f>
        <v>3768115.4539859435</v>
      </c>
      <c r="K494" s="43">
        <f>SUM(K7:K493)</f>
        <v>0.9999999999999997</v>
      </c>
      <c r="L494" s="80">
        <f>SUM(L7:L493)</f>
        <v>198439667.0000004</v>
      </c>
      <c r="M494" s="81">
        <f>SUM(M7:M493)</f>
        <v>53609916.99999999</v>
      </c>
      <c r="N494" s="82">
        <f t="shared" si="65"/>
        <v>252049584.0000004</v>
      </c>
      <c r="O494" s="36"/>
      <c r="P494" s="36"/>
      <c r="Q494" s="36"/>
    </row>
    <row r="495" spans="3:14" ht="13.5">
      <c r="C495" s="6"/>
      <c r="D495" s="55"/>
      <c r="E495" s="55"/>
      <c r="F495" s="55"/>
      <c r="G495" s="55"/>
      <c r="H495" s="55"/>
      <c r="I495" s="55"/>
      <c r="J495" s="55"/>
      <c r="K495" s="55"/>
      <c r="L495" s="83"/>
      <c r="M495" s="84"/>
      <c r="N495" s="83"/>
    </row>
    <row r="496" spans="2:14" ht="14.25" thickBot="1">
      <c r="B496" s="9"/>
      <c r="C496" s="9"/>
      <c r="D496" s="55"/>
      <c r="E496" s="55"/>
      <c r="F496" s="55"/>
      <c r="G496" s="55"/>
      <c r="H496" s="55"/>
      <c r="I496" s="55"/>
      <c r="J496" s="55"/>
      <c r="K496" s="55"/>
      <c r="L496" s="85"/>
      <c r="M496" s="85"/>
      <c r="N496" s="85"/>
    </row>
    <row r="497" spans="2:14" ht="13.5">
      <c r="B497" s="10" t="s">
        <v>529</v>
      </c>
      <c r="C497" s="11"/>
      <c r="D497" s="56"/>
      <c r="E497" s="56"/>
      <c r="F497" s="56"/>
      <c r="G497" s="56"/>
      <c r="H497" s="56"/>
      <c r="I497" s="56"/>
      <c r="J497" s="56"/>
      <c r="K497" s="56"/>
      <c r="L497" s="86"/>
      <c r="M497" s="85"/>
      <c r="N497" s="85"/>
    </row>
    <row r="498" spans="2:14" ht="13.5">
      <c r="B498" s="12" t="s">
        <v>530</v>
      </c>
      <c r="C498" s="13"/>
      <c r="D498" s="57"/>
      <c r="E498" s="57"/>
      <c r="F498" s="57"/>
      <c r="G498" s="57"/>
      <c r="H498" s="57"/>
      <c r="I498" s="57"/>
      <c r="J498" s="57"/>
      <c r="K498" s="57"/>
      <c r="L498" s="87"/>
      <c r="M498" s="85"/>
      <c r="N498" s="85"/>
    </row>
    <row r="499" spans="2:14" ht="13.5">
      <c r="B499" s="14"/>
      <c r="C499" s="15"/>
      <c r="D499" s="57"/>
      <c r="E499" s="57" t="s">
        <v>521</v>
      </c>
      <c r="F499" s="57"/>
      <c r="G499" s="49">
        <f>248049584-B501</f>
        <v>49609917</v>
      </c>
      <c r="H499" s="57"/>
      <c r="I499" s="57"/>
      <c r="J499" s="57"/>
      <c r="K499" s="57"/>
      <c r="L499" s="87"/>
      <c r="M499" s="85"/>
      <c r="N499" s="85"/>
    </row>
    <row r="500" spans="2:14" ht="13.5">
      <c r="B500" s="16"/>
      <c r="C500" s="9"/>
      <c r="D500" s="57"/>
      <c r="E500" s="57" t="s">
        <v>510</v>
      </c>
      <c r="F500" s="57"/>
      <c r="G500" s="49">
        <v>4000000</v>
      </c>
      <c r="H500" s="57"/>
      <c r="I500" s="57"/>
      <c r="J500" s="57"/>
      <c r="K500" s="57"/>
      <c r="L500" s="88" t="s">
        <v>512</v>
      </c>
      <c r="M500" s="85"/>
      <c r="N500" s="85"/>
    </row>
    <row r="501" spans="1:14" ht="14.25" thickBot="1">
      <c r="A501" s="58"/>
      <c r="B501" s="44">
        <v>198439667</v>
      </c>
      <c r="C501" s="45" t="s">
        <v>472</v>
      </c>
      <c r="D501" s="46"/>
      <c r="E501" s="47" t="s">
        <v>473</v>
      </c>
      <c r="F501" s="59"/>
      <c r="G501" s="48">
        <f>SUM(G499+G500)</f>
        <v>53609917</v>
      </c>
      <c r="H501" s="59"/>
      <c r="I501" s="50"/>
      <c r="J501" s="59"/>
      <c r="K501" s="48"/>
      <c r="L501" s="89">
        <f>G501+B501</f>
        <v>252049584</v>
      </c>
      <c r="M501" s="85"/>
      <c r="N501" s="85"/>
    </row>
    <row r="502" spans="2:14" ht="12" customHeight="1">
      <c r="B502" s="9"/>
      <c r="C502" s="9"/>
      <c r="D502" s="55"/>
      <c r="E502" s="55"/>
      <c r="F502" s="55"/>
      <c r="G502" s="55"/>
      <c r="H502" s="55"/>
      <c r="I502" s="55"/>
      <c r="J502" s="55"/>
      <c r="K502" s="55"/>
      <c r="L502" s="85"/>
      <c r="M502" s="85"/>
      <c r="N502" s="85"/>
    </row>
    <row r="503" spans="1:14" ht="13.5">
      <c r="A503" s="17"/>
      <c r="B503" s="17" t="s">
        <v>470</v>
      </c>
      <c r="D503" s="55"/>
      <c r="E503" s="55"/>
      <c r="F503" s="55"/>
      <c r="G503" s="55"/>
      <c r="H503" s="55"/>
      <c r="I503" s="55"/>
      <c r="J503" s="55"/>
      <c r="K503" s="55"/>
      <c r="L503" s="85"/>
      <c r="M503" s="85"/>
      <c r="N503" s="85"/>
    </row>
    <row r="504" spans="1:14" ht="13.5">
      <c r="A504" s="22"/>
      <c r="B504" s="22" t="s">
        <v>515</v>
      </c>
      <c r="C504" s="60"/>
      <c r="D504" s="55"/>
      <c r="E504" s="55"/>
      <c r="F504" s="55"/>
      <c r="G504" s="55"/>
      <c r="H504" s="55"/>
      <c r="I504" s="55"/>
      <c r="J504" s="55"/>
      <c r="K504" s="55"/>
      <c r="L504" s="90"/>
      <c r="M504" s="85"/>
      <c r="N504" s="85"/>
    </row>
    <row r="505" spans="1:14" ht="13.5">
      <c r="A505" s="22"/>
      <c r="B505" s="22" t="s">
        <v>516</v>
      </c>
      <c r="C505" s="60"/>
      <c r="D505" s="55"/>
      <c r="E505" s="55"/>
      <c r="F505" s="55"/>
      <c r="G505" s="55"/>
      <c r="H505" s="55"/>
      <c r="I505" s="55"/>
      <c r="J505" s="55"/>
      <c r="K505" s="55"/>
      <c r="L505" s="85"/>
      <c r="M505" s="85"/>
      <c r="N505" s="85"/>
    </row>
    <row r="506" spans="1:14" ht="13.5">
      <c r="A506" s="21"/>
      <c r="B506" s="21" t="s">
        <v>517</v>
      </c>
      <c r="D506" s="55"/>
      <c r="E506" s="55"/>
      <c r="F506" s="55"/>
      <c r="G506" s="55"/>
      <c r="H506" s="55"/>
      <c r="I506" s="55"/>
      <c r="J506" s="55"/>
      <c r="K506" s="55"/>
      <c r="L506" s="85"/>
      <c r="M506" s="85"/>
      <c r="N506" s="85"/>
    </row>
    <row r="507" spans="2:14" s="19" customFormat="1" ht="14.25">
      <c r="B507" s="22" t="s">
        <v>522</v>
      </c>
      <c r="D507" s="55"/>
      <c r="E507" s="55"/>
      <c r="F507" s="55"/>
      <c r="G507" s="55"/>
      <c r="H507" s="55"/>
      <c r="I507" s="55"/>
      <c r="J507" s="55"/>
      <c r="K507" s="55"/>
      <c r="L507" s="85"/>
      <c r="M507" s="85"/>
      <c r="N507" s="85"/>
    </row>
    <row r="508" spans="2:14" s="19" customFormat="1" ht="14.25">
      <c r="B508" s="21" t="s">
        <v>531</v>
      </c>
      <c r="D508" s="55"/>
      <c r="E508" s="55"/>
      <c r="F508" s="55"/>
      <c r="G508" s="55"/>
      <c r="H508" s="55"/>
      <c r="I508" s="55"/>
      <c r="J508" s="55"/>
      <c r="K508" s="55"/>
      <c r="L508" s="85"/>
      <c r="M508" s="85"/>
      <c r="N508" s="85"/>
    </row>
    <row r="509" spans="4:14" ht="13.5">
      <c r="D509" s="55"/>
      <c r="E509" s="55"/>
      <c r="F509" s="55"/>
      <c r="G509" s="55"/>
      <c r="H509" s="55"/>
      <c r="I509" s="55"/>
      <c r="J509" s="55"/>
      <c r="K509" s="55"/>
      <c r="L509" s="85"/>
      <c r="M509" s="85"/>
      <c r="N509" s="85"/>
    </row>
    <row r="510" spans="4:14" ht="13.5">
      <c r="D510" s="55"/>
      <c r="E510" s="55"/>
      <c r="F510" s="55"/>
      <c r="G510" s="55"/>
      <c r="H510" s="55"/>
      <c r="I510" s="55"/>
      <c r="J510" s="55"/>
      <c r="K510" s="55"/>
      <c r="L510" s="85"/>
      <c r="M510" s="85"/>
      <c r="N510" s="85"/>
    </row>
    <row r="511" spans="4:14" ht="13.5">
      <c r="D511" s="55"/>
      <c r="E511" s="55"/>
      <c r="F511" s="55"/>
      <c r="G511" s="55"/>
      <c r="H511" s="55"/>
      <c r="I511" s="55"/>
      <c r="J511" s="55"/>
      <c r="K511" s="55"/>
      <c r="L511" s="85"/>
      <c r="M511" s="85"/>
      <c r="N511" s="85"/>
    </row>
    <row r="512" spans="4:14" ht="13.5">
      <c r="D512" s="55"/>
      <c r="E512" s="55"/>
      <c r="F512" s="55"/>
      <c r="G512" s="55"/>
      <c r="H512" s="55"/>
      <c r="I512" s="55"/>
      <c r="J512" s="55"/>
      <c r="K512" s="55"/>
      <c r="L512" s="85"/>
      <c r="M512" s="85"/>
      <c r="N512" s="85"/>
    </row>
    <row r="513" spans="4:14" ht="13.5">
      <c r="D513" s="55"/>
      <c r="E513" s="55"/>
      <c r="F513" s="55"/>
      <c r="G513" s="55"/>
      <c r="H513" s="55"/>
      <c r="I513" s="55"/>
      <c r="J513" s="55"/>
      <c r="K513" s="55"/>
      <c r="L513" s="85"/>
      <c r="M513" s="85"/>
      <c r="N513" s="85"/>
    </row>
    <row r="514" spans="4:14" ht="13.5">
      <c r="D514" s="55"/>
      <c r="E514" s="55"/>
      <c r="F514" s="55"/>
      <c r="G514" s="55"/>
      <c r="H514" s="55"/>
      <c r="I514" s="55"/>
      <c r="J514" s="55"/>
      <c r="K514" s="55"/>
      <c r="L514" s="85"/>
      <c r="M514" s="85"/>
      <c r="N514" s="85"/>
    </row>
    <row r="515" spans="4:14" ht="13.5">
      <c r="D515" s="55"/>
      <c r="E515" s="55"/>
      <c r="F515" s="55"/>
      <c r="G515" s="55"/>
      <c r="H515" s="55"/>
      <c r="I515" s="55"/>
      <c r="J515" s="55"/>
      <c r="K515" s="55"/>
      <c r="L515" s="85"/>
      <c r="M515" s="85"/>
      <c r="N515" s="85"/>
    </row>
    <row r="516" spans="4:14" ht="13.5">
      <c r="D516" s="55"/>
      <c r="E516" s="55"/>
      <c r="F516" s="55"/>
      <c r="G516" s="55"/>
      <c r="H516" s="55"/>
      <c r="I516" s="55"/>
      <c r="J516" s="55"/>
      <c r="K516" s="55"/>
      <c r="L516" s="85"/>
      <c r="M516" s="85"/>
      <c r="N516" s="85"/>
    </row>
    <row r="517" spans="4:14" ht="13.5">
      <c r="D517" s="55"/>
      <c r="E517" s="55"/>
      <c r="F517" s="55"/>
      <c r="G517" s="55"/>
      <c r="H517" s="55"/>
      <c r="I517" s="55"/>
      <c r="J517" s="55"/>
      <c r="K517" s="55"/>
      <c r="L517" s="85"/>
      <c r="M517" s="85"/>
      <c r="N517" s="85"/>
    </row>
    <row r="518" spans="4:14" ht="13.5">
      <c r="D518" s="55"/>
      <c r="E518" s="55"/>
      <c r="F518" s="55"/>
      <c r="G518" s="55"/>
      <c r="H518" s="55"/>
      <c r="I518" s="55"/>
      <c r="J518" s="55"/>
      <c r="K518" s="55"/>
      <c r="L518" s="85"/>
      <c r="M518" s="85"/>
      <c r="N518" s="85"/>
    </row>
    <row r="519" spans="4:14" ht="13.5">
      <c r="D519" s="55"/>
      <c r="E519" s="55"/>
      <c r="F519" s="55"/>
      <c r="G519" s="55"/>
      <c r="H519" s="55"/>
      <c r="I519" s="55"/>
      <c r="J519" s="55"/>
      <c r="K519" s="55"/>
      <c r="L519" s="85"/>
      <c r="M519" s="85"/>
      <c r="N519" s="85"/>
    </row>
    <row r="520" spans="4:14" ht="13.5">
      <c r="D520" s="55"/>
      <c r="E520" s="55"/>
      <c r="F520" s="55"/>
      <c r="G520" s="55"/>
      <c r="H520" s="55"/>
      <c r="I520" s="55"/>
      <c r="J520" s="55"/>
      <c r="K520" s="55"/>
      <c r="L520" s="85"/>
      <c r="M520" s="85"/>
      <c r="N520" s="85"/>
    </row>
    <row r="521" spans="4:14" ht="13.5">
      <c r="D521" s="55"/>
      <c r="E521" s="55"/>
      <c r="F521" s="55"/>
      <c r="G521" s="55"/>
      <c r="H521" s="55"/>
      <c r="I521" s="55"/>
      <c r="J521" s="55"/>
      <c r="K521" s="55"/>
      <c r="L521" s="85"/>
      <c r="M521" s="85"/>
      <c r="N521" s="85"/>
    </row>
    <row r="522" spans="4:14" ht="13.5">
      <c r="D522" s="55"/>
      <c r="E522" s="55"/>
      <c r="F522" s="55"/>
      <c r="G522" s="55"/>
      <c r="H522" s="55"/>
      <c r="I522" s="55"/>
      <c r="J522" s="55"/>
      <c r="K522" s="55"/>
      <c r="L522" s="85"/>
      <c r="M522" s="85"/>
      <c r="N522" s="85"/>
    </row>
    <row r="523" spans="4:14" ht="13.5">
      <c r="D523" s="55"/>
      <c r="E523" s="55"/>
      <c r="F523" s="55"/>
      <c r="G523" s="55"/>
      <c r="H523" s="55"/>
      <c r="I523" s="55"/>
      <c r="J523" s="55"/>
      <c r="K523" s="55"/>
      <c r="L523" s="85"/>
      <c r="M523" s="85"/>
      <c r="N523" s="85"/>
    </row>
    <row r="524" spans="4:14" ht="13.5">
      <c r="D524" s="55"/>
      <c r="E524" s="55"/>
      <c r="F524" s="55"/>
      <c r="G524" s="55"/>
      <c r="H524" s="55"/>
      <c r="I524" s="55"/>
      <c r="J524" s="55"/>
      <c r="K524" s="55"/>
      <c r="L524" s="85"/>
      <c r="M524" s="85"/>
      <c r="N524" s="85"/>
    </row>
    <row r="525" spans="4:14" ht="13.5">
      <c r="D525" s="55"/>
      <c r="E525" s="55"/>
      <c r="F525" s="55"/>
      <c r="G525" s="55"/>
      <c r="H525" s="55"/>
      <c r="I525" s="55"/>
      <c r="J525" s="55"/>
      <c r="K525" s="55"/>
      <c r="L525" s="85"/>
      <c r="M525" s="85"/>
      <c r="N525" s="85"/>
    </row>
    <row r="526" spans="4:14" ht="13.5">
      <c r="D526" s="55"/>
      <c r="E526" s="55"/>
      <c r="F526" s="55"/>
      <c r="G526" s="55"/>
      <c r="H526" s="55"/>
      <c r="I526" s="55"/>
      <c r="J526" s="55"/>
      <c r="K526" s="55"/>
      <c r="L526" s="85"/>
      <c r="M526" s="85"/>
      <c r="N526" s="85"/>
    </row>
    <row r="527" spans="4:14" ht="13.5">
      <c r="D527" s="55"/>
      <c r="E527" s="55"/>
      <c r="F527" s="55"/>
      <c r="G527" s="55"/>
      <c r="H527" s="55"/>
      <c r="I527" s="55"/>
      <c r="J527" s="55"/>
      <c r="K527" s="55"/>
      <c r="L527" s="85"/>
      <c r="M527" s="85"/>
      <c r="N527" s="85"/>
    </row>
    <row r="528" spans="4:14" ht="13.5">
      <c r="D528" s="55"/>
      <c r="E528" s="55"/>
      <c r="F528" s="55"/>
      <c r="G528" s="55"/>
      <c r="H528" s="55"/>
      <c r="I528" s="55"/>
      <c r="J528" s="55"/>
      <c r="K528" s="55"/>
      <c r="L528" s="85"/>
      <c r="M528" s="85"/>
      <c r="N528" s="85"/>
    </row>
    <row r="529" spans="4:14" ht="13.5">
      <c r="D529" s="55"/>
      <c r="E529" s="55"/>
      <c r="F529" s="55"/>
      <c r="G529" s="55"/>
      <c r="H529" s="55"/>
      <c r="I529" s="55"/>
      <c r="J529" s="55"/>
      <c r="K529" s="55"/>
      <c r="L529" s="85"/>
      <c r="M529" s="85"/>
      <c r="N529" s="85"/>
    </row>
  </sheetData>
  <sheetProtection/>
  <mergeCells count="1">
    <mergeCell ref="L5:N5"/>
  </mergeCells>
  <conditionalFormatting sqref="A494:IV494 O7:IV12 A7:B21 D13:H21 A22:H493 J13:IV493 A7:N15">
    <cfRule type="expression" priority="7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D8:H12 J8:N12 I8:I493 D7:N7">
    <cfRule type="expression" priority="2" dxfId="0" stopIfTrue="1">
      <formula>MOD(ROW(),2)=1</formula>
    </cfRule>
  </conditionalFormatting>
  <conditionalFormatting sqref="C8:C21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Hudson, Laura</cp:lastModifiedBy>
  <cp:lastPrinted>2018-03-28T13:49:37Z</cp:lastPrinted>
  <dcterms:created xsi:type="dcterms:W3CDTF">2004-06-22T17:59:06Z</dcterms:created>
  <dcterms:modified xsi:type="dcterms:W3CDTF">2023-03-06T18:54:40Z</dcterms:modified>
  <cp:category/>
  <cp:version/>
  <cp:contentType/>
  <cp:contentStatus/>
</cp:coreProperties>
</file>